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bookViews>
    <workbookView xWindow="0" yWindow="0" windowWidth="28800" windowHeight="12435" tabRatio="688"/>
  </bookViews>
  <sheets>
    <sheet name="Guidance" sheetId="1" r:id="rId1"/>
    <sheet name="Overview" sheetId="2" r:id="rId2"/>
    <sheet name="Welsh" sheetId="3" r:id="rId3"/>
    <sheet name="English" sheetId="4" r:id="rId4"/>
    <sheet name="Mathematics" sheetId="5" r:id="rId5"/>
    <sheet name="Science" sheetId="6" r:id="rId6"/>
    <sheet name="History " sheetId="7" r:id="rId7"/>
    <sheet name="Geography" sheetId="8" r:id="rId8"/>
    <sheet name="RE" sheetId="9" r:id="rId9"/>
    <sheet name="DT" sheetId="10" r:id="rId10"/>
    <sheet name="Art" sheetId="11" r:id="rId11"/>
    <sheet name="Music" sheetId="12" r:id="rId12"/>
    <sheet name="Drama" sheetId="13" r:id="rId13"/>
    <sheet name="Modern languages" sheetId="14" r:id="rId14"/>
    <sheet name="PE" sheetId="18" r:id="rId15"/>
    <sheet name="ICT" sheetId="19" r:id="rId16"/>
    <sheet name="Welsh Bac" sheetId="21" r:id="rId17"/>
    <sheet name="Other subject 1" sheetId="22" r:id="rId18"/>
    <sheet name="Other subject 2" sheetId="23" r:id="rId19"/>
    <sheet name="Other subject 3" sheetId="24" r:id="rId20"/>
    <sheet name="DCFC" sheetId="16" state="hidden" r:id="rId21"/>
    <sheet name="DCFE" sheetId="15" state="hidden" r:id="rId22"/>
    <sheet name="Refs" sheetId="17" r:id="rId23"/>
  </sheets>
  <definedNames>
    <definedName name="_xlnm.Print_Area" localSheetId="1">Overview!$B$2:$AA$16</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E6" i="2" l="1"/>
  <c r="F6" i="2"/>
  <c r="G6" i="2"/>
  <c r="H6" i="2"/>
  <c r="I6" i="2"/>
  <c r="J6" i="2"/>
  <c r="K6" i="2"/>
  <c r="L6" i="2"/>
  <c r="M6" i="2"/>
  <c r="N6" i="2"/>
  <c r="O6" i="2"/>
  <c r="P6" i="2"/>
  <c r="Q6" i="2"/>
  <c r="R6" i="2"/>
  <c r="S6" i="2"/>
  <c r="T6" i="2"/>
  <c r="U6" i="2"/>
  <c r="E7" i="2"/>
  <c r="F7" i="2"/>
  <c r="G7" i="2"/>
  <c r="H7" i="2"/>
  <c r="I7" i="2"/>
  <c r="J7" i="2"/>
  <c r="K7" i="2"/>
  <c r="L7" i="2"/>
  <c r="M7" i="2"/>
  <c r="N7" i="2"/>
  <c r="O7" i="2"/>
  <c r="P7" i="2"/>
  <c r="Q7" i="2"/>
  <c r="R7" i="2"/>
  <c r="R206" i="22"/>
  <c r="U206" i="22"/>
  <c r="S7" i="2"/>
  <c r="T7" i="2"/>
  <c r="U7" i="2"/>
  <c r="E8" i="2"/>
  <c r="F8" i="2"/>
  <c r="G8" i="2"/>
  <c r="H8" i="2"/>
  <c r="I8" i="2"/>
  <c r="J8" i="2"/>
  <c r="K8" i="2"/>
  <c r="L8" i="2"/>
  <c r="M8" i="2"/>
  <c r="N8" i="2"/>
  <c r="O8" i="2"/>
  <c r="P8" i="2"/>
  <c r="Q8" i="2"/>
  <c r="R8" i="2"/>
  <c r="S8" i="2"/>
  <c r="T8" i="2"/>
  <c r="U8" i="2"/>
  <c r="E9" i="2"/>
  <c r="F9" i="2"/>
  <c r="G9" i="2"/>
  <c r="H9" i="2"/>
  <c r="I9" i="2"/>
  <c r="J9" i="2"/>
  <c r="K9" i="2"/>
  <c r="L9" i="2"/>
  <c r="M9" i="2"/>
  <c r="N9" i="2"/>
  <c r="O9" i="2"/>
  <c r="P9" i="2"/>
  <c r="Q9" i="2"/>
  <c r="R9" i="2"/>
  <c r="S9" i="2"/>
  <c r="T9" i="2"/>
  <c r="U9" i="2"/>
  <c r="E10" i="2"/>
  <c r="F10" i="2"/>
  <c r="G10" i="2"/>
  <c r="H10" i="2"/>
  <c r="I10" i="2"/>
  <c r="J10" i="2"/>
  <c r="K10" i="2"/>
  <c r="L10" i="2"/>
  <c r="M10" i="2"/>
  <c r="N10" i="2"/>
  <c r="O10" i="2"/>
  <c r="P10" i="2"/>
  <c r="Q10" i="2"/>
  <c r="R10" i="2"/>
  <c r="S10" i="2"/>
  <c r="T10" i="2"/>
  <c r="U10" i="2"/>
  <c r="E11" i="2"/>
  <c r="F11" i="2"/>
  <c r="G11" i="2"/>
  <c r="H11" i="2"/>
  <c r="I11" i="2"/>
  <c r="J11" i="2"/>
  <c r="K11" i="2"/>
  <c r="L11" i="2"/>
  <c r="M11" i="2"/>
  <c r="N11" i="2"/>
  <c r="O11" i="2"/>
  <c r="P11" i="2"/>
  <c r="Q11" i="2"/>
  <c r="R11" i="2"/>
  <c r="S11" i="2"/>
  <c r="T11" i="2"/>
  <c r="U11" i="2"/>
  <c r="E12" i="2"/>
  <c r="F12" i="2"/>
  <c r="G12" i="2"/>
  <c r="H12" i="2"/>
  <c r="I12" i="2"/>
  <c r="J12" i="2"/>
  <c r="K12" i="2"/>
  <c r="L12" i="2"/>
  <c r="M12" i="2"/>
  <c r="N12" i="2"/>
  <c r="O12" i="2"/>
  <c r="P12" i="2"/>
  <c r="Q12" i="2"/>
  <c r="R12" i="2"/>
  <c r="S12" i="2"/>
  <c r="T12" i="2"/>
  <c r="U12" i="2"/>
  <c r="E13" i="2"/>
  <c r="F13" i="2"/>
  <c r="G13" i="2"/>
  <c r="H13" i="2"/>
  <c r="I13" i="2"/>
  <c r="J13" i="2"/>
  <c r="K13" i="2"/>
  <c r="L13" i="2"/>
  <c r="M13" i="2"/>
  <c r="N13" i="2"/>
  <c r="O13" i="2"/>
  <c r="P13" i="2"/>
  <c r="Q13" i="2"/>
  <c r="R13" i="2"/>
  <c r="S13" i="2"/>
  <c r="T13" i="2"/>
  <c r="U13" i="2"/>
  <c r="E14" i="2"/>
  <c r="F14" i="2"/>
  <c r="G14" i="2"/>
  <c r="H14" i="2"/>
  <c r="I14" i="2"/>
  <c r="J14" i="2"/>
  <c r="K14" i="2"/>
  <c r="L14" i="2"/>
  <c r="M14" i="2"/>
  <c r="N14" i="2"/>
  <c r="O14" i="2"/>
  <c r="P14" i="2"/>
  <c r="Q14" i="2"/>
  <c r="R14" i="2"/>
  <c r="S14" i="2"/>
  <c r="T14" i="2"/>
  <c r="U14" i="2"/>
  <c r="E15" i="2"/>
  <c r="F15" i="2"/>
  <c r="G15" i="2"/>
  <c r="H15" i="2"/>
  <c r="I15" i="2"/>
  <c r="J15" i="2"/>
  <c r="K15" i="2"/>
  <c r="L15" i="2"/>
  <c r="M15" i="2"/>
  <c r="N15" i="2"/>
  <c r="O15" i="2"/>
  <c r="P15" i="2"/>
  <c r="Q15" i="2"/>
  <c r="R15" i="2"/>
  <c r="S15" i="2"/>
  <c r="T15" i="2"/>
  <c r="U15" i="2"/>
  <c r="E16" i="2"/>
  <c r="F16" i="2"/>
  <c r="G16" i="2"/>
  <c r="H16" i="2"/>
  <c r="I16" i="2"/>
  <c r="J16" i="2"/>
  <c r="K16" i="2"/>
  <c r="L16" i="2"/>
  <c r="M16" i="2"/>
  <c r="N16" i="2"/>
  <c r="O16" i="2"/>
  <c r="P16" i="2"/>
  <c r="Q16" i="2"/>
  <c r="R16" i="2"/>
  <c r="S16" i="2"/>
  <c r="T16" i="2"/>
  <c r="U16" i="2"/>
  <c r="U5" i="2"/>
  <c r="T5" i="2"/>
  <c r="S5" i="2"/>
  <c r="R5" i="2"/>
  <c r="Q5" i="2"/>
  <c r="P5" i="2"/>
  <c r="O5" i="2"/>
  <c r="N5" i="2"/>
  <c r="M5" i="2"/>
  <c r="L5" i="2"/>
  <c r="K5" i="2"/>
  <c r="J5" i="2"/>
  <c r="I5" i="2"/>
  <c r="H5" i="2"/>
  <c r="G5" i="2"/>
  <c r="F5" i="2"/>
  <c r="E5" i="2"/>
  <c r="B4" i="17"/>
  <c r="B5" i="17"/>
  <c r="B6" i="17"/>
  <c r="B7" i="17"/>
  <c r="B8" i="17"/>
  <c r="B9" i="17"/>
  <c r="B10" i="17"/>
  <c r="B11" i="17"/>
  <c r="B12" i="17"/>
  <c r="B13" i="17"/>
  <c r="B14" i="17"/>
  <c r="B15" i="17"/>
  <c r="B16" i="17"/>
  <c r="B17" i="17"/>
  <c r="B18" i="17"/>
  <c r="B19" i="17"/>
  <c r="B20" i="17"/>
  <c r="B3" i="17"/>
  <c r="C37" i="17"/>
  <c r="C38" i="17"/>
  <c r="C39" i="17"/>
  <c r="C40" i="17"/>
  <c r="C41" i="17"/>
  <c r="C42" i="17"/>
  <c r="C43" i="17"/>
  <c r="C44" i="17"/>
  <c r="C45" i="17"/>
  <c r="C46" i="17"/>
  <c r="C47" i="17"/>
  <c r="C48" i="17"/>
  <c r="C49" i="17"/>
  <c r="C50" i="17"/>
  <c r="C51" i="17"/>
  <c r="C52" i="17"/>
  <c r="C53" i="17"/>
  <c r="C36" i="17"/>
  <c r="U215" i="24"/>
  <c r="R215" i="24"/>
  <c r="O215" i="24"/>
  <c r="L215" i="24"/>
  <c r="I215" i="24"/>
  <c r="F215" i="24"/>
  <c r="U214" i="24"/>
  <c r="R214" i="24"/>
  <c r="O214" i="24"/>
  <c r="L214" i="24"/>
  <c r="I214" i="24"/>
  <c r="F214" i="24"/>
  <c r="U213" i="24"/>
  <c r="R213" i="24"/>
  <c r="O213" i="24"/>
  <c r="L213" i="24"/>
  <c r="I213" i="24"/>
  <c r="F213" i="24"/>
  <c r="U212" i="24"/>
  <c r="R212" i="24"/>
  <c r="O212" i="24"/>
  <c r="L212" i="24"/>
  <c r="I212" i="24"/>
  <c r="F212" i="24"/>
  <c r="U211" i="24"/>
  <c r="R211" i="24"/>
  <c r="O211" i="24"/>
  <c r="L211" i="24"/>
  <c r="I211" i="24"/>
  <c r="F211" i="24"/>
  <c r="U210" i="24"/>
  <c r="R210" i="24"/>
  <c r="O210" i="24"/>
  <c r="L210" i="24"/>
  <c r="I210" i="24"/>
  <c r="F210" i="24"/>
  <c r="U209" i="24"/>
  <c r="R209" i="24"/>
  <c r="O209" i="24"/>
  <c r="L209" i="24"/>
  <c r="I209" i="24"/>
  <c r="F209" i="24"/>
  <c r="U208" i="24"/>
  <c r="R208" i="24"/>
  <c r="O208" i="24"/>
  <c r="L208" i="24"/>
  <c r="I208" i="24"/>
  <c r="F208" i="24"/>
  <c r="U207" i="24"/>
  <c r="R207" i="24"/>
  <c r="O207" i="24"/>
  <c r="L207" i="24"/>
  <c r="I207" i="24"/>
  <c r="F207" i="24"/>
  <c r="U206" i="24"/>
  <c r="R206" i="24"/>
  <c r="O206" i="24"/>
  <c r="L206" i="24"/>
  <c r="I206" i="24"/>
  <c r="F206" i="24"/>
  <c r="U205" i="24"/>
  <c r="R205" i="24"/>
  <c r="O205" i="24"/>
  <c r="L205" i="24"/>
  <c r="I205" i="24"/>
  <c r="F205" i="24"/>
  <c r="U204" i="24"/>
  <c r="R204" i="24"/>
  <c r="O204" i="24"/>
  <c r="L204" i="24"/>
  <c r="I204" i="24"/>
  <c r="F204" i="24"/>
  <c r="B30" i="17"/>
  <c r="B200" i="24"/>
  <c r="S136" i="24"/>
  <c r="P136" i="24"/>
  <c r="M136" i="24"/>
  <c r="J136" i="24"/>
  <c r="G136" i="24"/>
  <c r="D136" i="24"/>
  <c r="C136" i="24"/>
  <c r="S124" i="24"/>
  <c r="P124" i="24"/>
  <c r="M124" i="24"/>
  <c r="J124" i="24"/>
  <c r="G124" i="24"/>
  <c r="D124" i="24"/>
  <c r="C124" i="24"/>
  <c r="B124" i="24"/>
  <c r="S112" i="24"/>
  <c r="P112" i="24"/>
  <c r="M112" i="24"/>
  <c r="J112" i="24"/>
  <c r="G112" i="24"/>
  <c r="D112" i="24"/>
  <c r="C112" i="24"/>
  <c r="S100" i="24"/>
  <c r="P100" i="24"/>
  <c r="M100" i="24"/>
  <c r="J100" i="24"/>
  <c r="G100" i="24"/>
  <c r="D100" i="24"/>
  <c r="C100" i="24"/>
  <c r="S88" i="24"/>
  <c r="P88" i="24"/>
  <c r="M88" i="24"/>
  <c r="J88" i="24"/>
  <c r="G88" i="24"/>
  <c r="D88" i="24"/>
  <c r="C88" i="24"/>
  <c r="B88" i="24"/>
  <c r="S76" i="24"/>
  <c r="P76" i="24"/>
  <c r="M76" i="24"/>
  <c r="J76" i="24"/>
  <c r="G76" i="24"/>
  <c r="D76" i="24"/>
  <c r="C76" i="24"/>
  <c r="S64" i="24"/>
  <c r="P64" i="24"/>
  <c r="M64" i="24"/>
  <c r="J64" i="24"/>
  <c r="G64" i="24"/>
  <c r="D64" i="24"/>
  <c r="C64" i="24"/>
  <c r="S52" i="24"/>
  <c r="P52" i="24"/>
  <c r="M52" i="24"/>
  <c r="J52" i="24"/>
  <c r="G52" i="24"/>
  <c r="D52" i="24"/>
  <c r="C52" i="24"/>
  <c r="B52" i="24"/>
  <c r="S40" i="24"/>
  <c r="P40" i="24"/>
  <c r="M40" i="24"/>
  <c r="J40" i="24"/>
  <c r="G40" i="24"/>
  <c r="D40" i="24"/>
  <c r="C40" i="24"/>
  <c r="S28" i="24"/>
  <c r="P28" i="24"/>
  <c r="M28" i="24"/>
  <c r="J28" i="24"/>
  <c r="G28" i="24"/>
  <c r="D28" i="24"/>
  <c r="C28" i="24"/>
  <c r="S16" i="24"/>
  <c r="P16" i="24"/>
  <c r="M16" i="24"/>
  <c r="J16" i="24"/>
  <c r="G16" i="24"/>
  <c r="D16" i="24"/>
  <c r="C16" i="24"/>
  <c r="S4" i="24"/>
  <c r="P4" i="24"/>
  <c r="M4" i="24"/>
  <c r="J4" i="24"/>
  <c r="G4" i="24"/>
  <c r="D4" i="24"/>
  <c r="C4" i="24"/>
  <c r="B4" i="24"/>
  <c r="T3" i="24"/>
  <c r="S3" i="24"/>
  <c r="Q3" i="24"/>
  <c r="P3" i="24"/>
  <c r="N3" i="24"/>
  <c r="M3" i="24"/>
  <c r="K3" i="24"/>
  <c r="J3" i="24"/>
  <c r="H3" i="24"/>
  <c r="G3" i="24"/>
  <c r="E3" i="24"/>
  <c r="D3" i="24"/>
  <c r="U215" i="23"/>
  <c r="R215" i="23"/>
  <c r="O215" i="23"/>
  <c r="L215" i="23"/>
  <c r="I215" i="23"/>
  <c r="F215" i="23"/>
  <c r="U214" i="23"/>
  <c r="R214" i="23"/>
  <c r="O214" i="23"/>
  <c r="L214" i="23"/>
  <c r="I214" i="23"/>
  <c r="F214" i="23"/>
  <c r="U213" i="23"/>
  <c r="R213" i="23"/>
  <c r="O213" i="23"/>
  <c r="L213" i="23"/>
  <c r="I213" i="23"/>
  <c r="F213" i="23"/>
  <c r="U212" i="23"/>
  <c r="R212" i="23"/>
  <c r="O212" i="23"/>
  <c r="L212" i="23"/>
  <c r="I212" i="23"/>
  <c r="F212" i="23"/>
  <c r="U211" i="23"/>
  <c r="R211" i="23"/>
  <c r="O211" i="23"/>
  <c r="L211" i="23"/>
  <c r="I211" i="23"/>
  <c r="F211" i="23"/>
  <c r="U210" i="23"/>
  <c r="R210" i="23"/>
  <c r="O210" i="23"/>
  <c r="L210" i="23"/>
  <c r="I210" i="23"/>
  <c r="F210" i="23"/>
  <c r="U209" i="23"/>
  <c r="R209" i="23"/>
  <c r="O209" i="23"/>
  <c r="L209" i="23"/>
  <c r="I209" i="23"/>
  <c r="F209" i="23"/>
  <c r="U208" i="23"/>
  <c r="R208" i="23"/>
  <c r="O208" i="23"/>
  <c r="L208" i="23"/>
  <c r="I208" i="23"/>
  <c r="F208" i="23"/>
  <c r="U207" i="23"/>
  <c r="R207" i="23"/>
  <c r="O207" i="23"/>
  <c r="L207" i="23"/>
  <c r="I207" i="23"/>
  <c r="F207" i="23"/>
  <c r="U206" i="23"/>
  <c r="R206" i="23"/>
  <c r="O206" i="23"/>
  <c r="L206" i="23"/>
  <c r="I206" i="23"/>
  <c r="F206" i="23"/>
  <c r="U205" i="23"/>
  <c r="R205" i="23"/>
  <c r="O205" i="23"/>
  <c r="L205" i="23"/>
  <c r="I205" i="23"/>
  <c r="F205" i="23"/>
  <c r="U204" i="23"/>
  <c r="R204" i="23"/>
  <c r="O204" i="23"/>
  <c r="L204" i="23"/>
  <c r="I204" i="23"/>
  <c r="F204" i="23"/>
  <c r="B200" i="23"/>
  <c r="S136" i="23"/>
  <c r="P136" i="23"/>
  <c r="M136" i="23"/>
  <c r="J136" i="23"/>
  <c r="G136" i="23"/>
  <c r="D136" i="23"/>
  <c r="C136" i="23"/>
  <c r="S124" i="23"/>
  <c r="P124" i="23"/>
  <c r="M124" i="23"/>
  <c r="J124" i="23"/>
  <c r="G124" i="23"/>
  <c r="D124" i="23"/>
  <c r="C124" i="23"/>
  <c r="B124" i="23"/>
  <c r="S112" i="23"/>
  <c r="P112" i="23"/>
  <c r="M112" i="23"/>
  <c r="J112" i="23"/>
  <c r="G112" i="23"/>
  <c r="D112" i="23"/>
  <c r="C112" i="23"/>
  <c r="S100" i="23"/>
  <c r="P100" i="23"/>
  <c r="M100" i="23"/>
  <c r="J100" i="23"/>
  <c r="G100" i="23"/>
  <c r="D100" i="23"/>
  <c r="C100" i="23"/>
  <c r="S88" i="23"/>
  <c r="P88" i="23"/>
  <c r="M88" i="23"/>
  <c r="J88" i="23"/>
  <c r="G88" i="23"/>
  <c r="D88" i="23"/>
  <c r="C88" i="23"/>
  <c r="B88" i="23"/>
  <c r="S76" i="23"/>
  <c r="P76" i="23"/>
  <c r="M76" i="23"/>
  <c r="J76" i="23"/>
  <c r="G76" i="23"/>
  <c r="D76" i="23"/>
  <c r="C76" i="23"/>
  <c r="S64" i="23"/>
  <c r="P64" i="23"/>
  <c r="M64" i="23"/>
  <c r="J64" i="23"/>
  <c r="G64" i="23"/>
  <c r="D64" i="23"/>
  <c r="C64" i="23"/>
  <c r="S52" i="23"/>
  <c r="P52" i="23"/>
  <c r="M52" i="23"/>
  <c r="J52" i="23"/>
  <c r="G52" i="23"/>
  <c r="D52" i="23"/>
  <c r="C52" i="23"/>
  <c r="B52" i="23"/>
  <c r="S40" i="23"/>
  <c r="P40" i="23"/>
  <c r="M40" i="23"/>
  <c r="J40" i="23"/>
  <c r="G40" i="23"/>
  <c r="D40" i="23"/>
  <c r="C40" i="23"/>
  <c r="S28" i="23"/>
  <c r="P28" i="23"/>
  <c r="M28" i="23"/>
  <c r="J28" i="23"/>
  <c r="G28" i="23"/>
  <c r="D28" i="23"/>
  <c r="C28" i="23"/>
  <c r="S16" i="23"/>
  <c r="P16" i="23"/>
  <c r="M16" i="23"/>
  <c r="J16" i="23"/>
  <c r="G16" i="23"/>
  <c r="D16" i="23"/>
  <c r="C16" i="23"/>
  <c r="S4" i="23"/>
  <c r="P4" i="23"/>
  <c r="M4" i="23"/>
  <c r="J4" i="23"/>
  <c r="G4" i="23"/>
  <c r="D4" i="23"/>
  <c r="C4" i="23"/>
  <c r="B4" i="23"/>
  <c r="T3" i="23"/>
  <c r="S3" i="23"/>
  <c r="Q3" i="23"/>
  <c r="P3" i="23"/>
  <c r="N3" i="23"/>
  <c r="M3" i="23"/>
  <c r="K3" i="23"/>
  <c r="J3" i="23"/>
  <c r="H3" i="23"/>
  <c r="G3" i="23"/>
  <c r="E3" i="23"/>
  <c r="D3" i="23"/>
  <c r="U215" i="22"/>
  <c r="R215" i="22"/>
  <c r="O215" i="22"/>
  <c r="L215" i="22"/>
  <c r="I215" i="22"/>
  <c r="F215" i="22"/>
  <c r="U214" i="22"/>
  <c r="R214" i="22"/>
  <c r="O214" i="22"/>
  <c r="L214" i="22"/>
  <c r="I214" i="22"/>
  <c r="F214" i="22"/>
  <c r="U213" i="22"/>
  <c r="R213" i="22"/>
  <c r="O213" i="22"/>
  <c r="L213" i="22"/>
  <c r="I213" i="22"/>
  <c r="F213" i="22"/>
  <c r="U212" i="22"/>
  <c r="R212" i="22"/>
  <c r="O212" i="22"/>
  <c r="L212" i="22"/>
  <c r="I212" i="22"/>
  <c r="F212" i="22"/>
  <c r="U211" i="22"/>
  <c r="R211" i="22"/>
  <c r="O211" i="22"/>
  <c r="L211" i="22"/>
  <c r="I211" i="22"/>
  <c r="F211" i="22"/>
  <c r="U210" i="22"/>
  <c r="R210" i="22"/>
  <c r="O210" i="22"/>
  <c r="L210" i="22"/>
  <c r="I210" i="22"/>
  <c r="F210" i="22"/>
  <c r="U209" i="22"/>
  <c r="R209" i="22"/>
  <c r="O209" i="22"/>
  <c r="L209" i="22"/>
  <c r="I209" i="22"/>
  <c r="F209" i="22"/>
  <c r="U208" i="22"/>
  <c r="R208" i="22"/>
  <c r="O208" i="22"/>
  <c r="L208" i="22"/>
  <c r="I208" i="22"/>
  <c r="F208" i="22"/>
  <c r="U207" i="22"/>
  <c r="R207" i="22"/>
  <c r="O207" i="22"/>
  <c r="L207" i="22"/>
  <c r="I207" i="22"/>
  <c r="F207" i="22"/>
  <c r="O206" i="22"/>
  <c r="L206" i="22"/>
  <c r="I206" i="22"/>
  <c r="F206" i="22"/>
  <c r="U205" i="22"/>
  <c r="R205" i="22"/>
  <c r="O205" i="22"/>
  <c r="L205" i="22"/>
  <c r="I205" i="22"/>
  <c r="F205" i="22"/>
  <c r="U204" i="22"/>
  <c r="R204" i="22"/>
  <c r="O204" i="22"/>
  <c r="L204" i="22"/>
  <c r="I204" i="22"/>
  <c r="F204" i="22"/>
  <c r="B200" i="22"/>
  <c r="S136" i="22"/>
  <c r="P136" i="22"/>
  <c r="M136" i="22"/>
  <c r="J136" i="22"/>
  <c r="G136" i="22"/>
  <c r="D136" i="22"/>
  <c r="C136" i="22"/>
  <c r="S124" i="22"/>
  <c r="P124" i="22"/>
  <c r="M124" i="22"/>
  <c r="J124" i="22"/>
  <c r="G124" i="22"/>
  <c r="D124" i="22"/>
  <c r="C124" i="22"/>
  <c r="B124" i="22"/>
  <c r="S112" i="22"/>
  <c r="P112" i="22"/>
  <c r="M112" i="22"/>
  <c r="J112" i="22"/>
  <c r="G112" i="22"/>
  <c r="D112" i="22"/>
  <c r="C112" i="22"/>
  <c r="S100" i="22"/>
  <c r="P100" i="22"/>
  <c r="M100" i="22"/>
  <c r="J100" i="22"/>
  <c r="G100" i="22"/>
  <c r="D100" i="22"/>
  <c r="C100" i="22"/>
  <c r="S88" i="22"/>
  <c r="P88" i="22"/>
  <c r="M88" i="22"/>
  <c r="J88" i="22"/>
  <c r="G88" i="22"/>
  <c r="D88" i="22"/>
  <c r="C88" i="22"/>
  <c r="B88" i="22"/>
  <c r="S76" i="22"/>
  <c r="P76" i="22"/>
  <c r="M76" i="22"/>
  <c r="J76" i="22"/>
  <c r="G76" i="22"/>
  <c r="D76" i="22"/>
  <c r="C76" i="22"/>
  <c r="S64" i="22"/>
  <c r="P64" i="22"/>
  <c r="M64" i="22"/>
  <c r="J64" i="22"/>
  <c r="G64" i="22"/>
  <c r="D64" i="22"/>
  <c r="C64" i="22"/>
  <c r="S52" i="22"/>
  <c r="P52" i="22"/>
  <c r="M52" i="22"/>
  <c r="J52" i="22"/>
  <c r="G52" i="22"/>
  <c r="D52" i="22"/>
  <c r="C52" i="22"/>
  <c r="B52" i="22"/>
  <c r="S40" i="22"/>
  <c r="P40" i="22"/>
  <c r="M40" i="22"/>
  <c r="J40" i="22"/>
  <c r="G40" i="22"/>
  <c r="D40" i="22"/>
  <c r="C40" i="22"/>
  <c r="S28" i="22"/>
  <c r="P28" i="22"/>
  <c r="M28" i="22"/>
  <c r="J28" i="22"/>
  <c r="G28" i="22"/>
  <c r="D28" i="22"/>
  <c r="C28" i="22"/>
  <c r="S16" i="22"/>
  <c r="P16" i="22"/>
  <c r="M16" i="22"/>
  <c r="J16" i="22"/>
  <c r="G16" i="22"/>
  <c r="D16" i="22"/>
  <c r="C16" i="22"/>
  <c r="S4" i="22"/>
  <c r="P4" i="22"/>
  <c r="M4" i="22"/>
  <c r="J4" i="22"/>
  <c r="G4" i="22"/>
  <c r="D4" i="22"/>
  <c r="C4" i="22"/>
  <c r="B4" i="22"/>
  <c r="T3" i="22"/>
  <c r="S3" i="22"/>
  <c r="Q3" i="22"/>
  <c r="P3" i="22"/>
  <c r="N3" i="22"/>
  <c r="M3" i="22"/>
  <c r="K3" i="22"/>
  <c r="J3" i="22"/>
  <c r="H3" i="22"/>
  <c r="G3" i="22"/>
  <c r="E3" i="22"/>
  <c r="D3" i="22"/>
  <c r="U215" i="21"/>
  <c r="R215" i="21"/>
  <c r="O215" i="21"/>
  <c r="L215" i="21"/>
  <c r="I215" i="21"/>
  <c r="F215" i="21"/>
  <c r="U214" i="21"/>
  <c r="R214" i="21"/>
  <c r="O214" i="21"/>
  <c r="L214" i="21"/>
  <c r="I214" i="21"/>
  <c r="F214" i="21"/>
  <c r="U213" i="21"/>
  <c r="R213" i="21"/>
  <c r="O213" i="21"/>
  <c r="L213" i="21"/>
  <c r="I213" i="21"/>
  <c r="F213" i="21"/>
  <c r="U212" i="21"/>
  <c r="R212" i="21"/>
  <c r="O212" i="21"/>
  <c r="L212" i="21"/>
  <c r="I212" i="21"/>
  <c r="F212" i="21"/>
  <c r="U211" i="21"/>
  <c r="R211" i="21"/>
  <c r="O211" i="21"/>
  <c r="L211" i="21"/>
  <c r="I211" i="21"/>
  <c r="F211" i="21"/>
  <c r="U210" i="21"/>
  <c r="R210" i="21"/>
  <c r="O210" i="21"/>
  <c r="L210" i="21"/>
  <c r="I210" i="21"/>
  <c r="F210" i="21"/>
  <c r="U209" i="21"/>
  <c r="R209" i="21"/>
  <c r="O209" i="21"/>
  <c r="L209" i="21"/>
  <c r="I209" i="21"/>
  <c r="F209" i="21"/>
  <c r="U208" i="21"/>
  <c r="R208" i="21"/>
  <c r="O208" i="21"/>
  <c r="L208" i="21"/>
  <c r="I208" i="21"/>
  <c r="F208" i="21"/>
  <c r="U207" i="21"/>
  <c r="R207" i="21"/>
  <c r="O207" i="21"/>
  <c r="L207" i="21"/>
  <c r="I207" i="21"/>
  <c r="F207" i="21"/>
  <c r="U206" i="21"/>
  <c r="R206" i="21"/>
  <c r="O206" i="21"/>
  <c r="L206" i="21"/>
  <c r="I206" i="21"/>
  <c r="F206" i="21"/>
  <c r="U205" i="21"/>
  <c r="R205" i="21"/>
  <c r="O205" i="21"/>
  <c r="L205" i="21"/>
  <c r="I205" i="21"/>
  <c r="F205" i="21"/>
  <c r="U204" i="21"/>
  <c r="R204" i="21"/>
  <c r="O204" i="21"/>
  <c r="L204" i="21"/>
  <c r="I204" i="21"/>
  <c r="F204" i="21"/>
  <c r="B200" i="21"/>
  <c r="S136" i="21"/>
  <c r="P136" i="21"/>
  <c r="M136" i="21"/>
  <c r="J136" i="21"/>
  <c r="G136" i="21"/>
  <c r="D136" i="21"/>
  <c r="C136" i="21"/>
  <c r="S124" i="21"/>
  <c r="P124" i="21"/>
  <c r="M124" i="21"/>
  <c r="J124" i="21"/>
  <c r="G124" i="21"/>
  <c r="D124" i="21"/>
  <c r="C124" i="21"/>
  <c r="B124" i="21"/>
  <c r="S112" i="21"/>
  <c r="P112" i="21"/>
  <c r="M112" i="21"/>
  <c r="J112" i="21"/>
  <c r="G112" i="21"/>
  <c r="D112" i="21"/>
  <c r="C112" i="21"/>
  <c r="S100" i="21"/>
  <c r="P100" i="21"/>
  <c r="M100" i="21"/>
  <c r="J100" i="21"/>
  <c r="G100" i="21"/>
  <c r="D100" i="21"/>
  <c r="C100" i="21"/>
  <c r="S88" i="21"/>
  <c r="P88" i="21"/>
  <c r="M88" i="21"/>
  <c r="J88" i="21"/>
  <c r="G88" i="21"/>
  <c r="D88" i="21"/>
  <c r="C88" i="21"/>
  <c r="B88" i="21"/>
  <c r="S76" i="21"/>
  <c r="P76" i="21"/>
  <c r="M76" i="21"/>
  <c r="J76" i="21"/>
  <c r="G76" i="21"/>
  <c r="D76" i="21"/>
  <c r="C76" i="21"/>
  <c r="S64" i="21"/>
  <c r="P64" i="21"/>
  <c r="M64" i="21"/>
  <c r="J64" i="21"/>
  <c r="G64" i="21"/>
  <c r="D64" i="21"/>
  <c r="C64" i="21"/>
  <c r="S52" i="21"/>
  <c r="P52" i="21"/>
  <c r="M52" i="21"/>
  <c r="J52" i="21"/>
  <c r="G52" i="21"/>
  <c r="D52" i="21"/>
  <c r="C52" i="21"/>
  <c r="B52" i="21"/>
  <c r="S40" i="21"/>
  <c r="P40" i="21"/>
  <c r="M40" i="21"/>
  <c r="J40" i="21"/>
  <c r="G40" i="21"/>
  <c r="D40" i="21"/>
  <c r="C40" i="21"/>
  <c r="S28" i="21"/>
  <c r="P28" i="21"/>
  <c r="M28" i="21"/>
  <c r="J28" i="21"/>
  <c r="G28" i="21"/>
  <c r="D28" i="21"/>
  <c r="C28" i="21"/>
  <c r="S16" i="21"/>
  <c r="P16" i="21"/>
  <c r="M16" i="21"/>
  <c r="J16" i="21"/>
  <c r="G16" i="21"/>
  <c r="D16" i="21"/>
  <c r="C16" i="21"/>
  <c r="S4" i="21"/>
  <c r="P4" i="21"/>
  <c r="M4" i="21"/>
  <c r="J4" i="21"/>
  <c r="G4" i="21"/>
  <c r="D4" i="21"/>
  <c r="C4" i="21"/>
  <c r="B4" i="21"/>
  <c r="T3" i="21"/>
  <c r="S3" i="21"/>
  <c r="Q3" i="21"/>
  <c r="P3" i="21"/>
  <c r="N3" i="21"/>
  <c r="M3" i="21"/>
  <c r="K3" i="21"/>
  <c r="J3" i="21"/>
  <c r="H3" i="21"/>
  <c r="G3" i="21"/>
  <c r="E3" i="21"/>
  <c r="D3" i="21"/>
  <c r="U215" i="19"/>
  <c r="R215" i="19"/>
  <c r="O215" i="19"/>
  <c r="L215" i="19"/>
  <c r="I215" i="19"/>
  <c r="F215" i="19"/>
  <c r="U214" i="19"/>
  <c r="R214" i="19"/>
  <c r="O214" i="19"/>
  <c r="L214" i="19"/>
  <c r="I214" i="19"/>
  <c r="F214" i="19"/>
  <c r="U213" i="19"/>
  <c r="R213" i="19"/>
  <c r="O213" i="19"/>
  <c r="L213" i="19"/>
  <c r="I213" i="19"/>
  <c r="F213" i="19"/>
  <c r="U212" i="19"/>
  <c r="R212" i="19"/>
  <c r="O212" i="19"/>
  <c r="L212" i="19"/>
  <c r="I212" i="19"/>
  <c r="F212" i="19"/>
  <c r="U211" i="19"/>
  <c r="R211" i="19"/>
  <c r="O211" i="19"/>
  <c r="L211" i="19"/>
  <c r="I211" i="19"/>
  <c r="F211" i="19"/>
  <c r="U210" i="19"/>
  <c r="R210" i="19"/>
  <c r="O210" i="19"/>
  <c r="L210" i="19"/>
  <c r="I210" i="19"/>
  <c r="F210" i="19"/>
  <c r="U209" i="19"/>
  <c r="R209" i="19"/>
  <c r="O209" i="19"/>
  <c r="L209" i="19"/>
  <c r="I209" i="19"/>
  <c r="F209" i="19"/>
  <c r="U208" i="19"/>
  <c r="R208" i="19"/>
  <c r="O208" i="19"/>
  <c r="L208" i="19"/>
  <c r="I208" i="19"/>
  <c r="F208" i="19"/>
  <c r="U207" i="19"/>
  <c r="R207" i="19"/>
  <c r="O207" i="19"/>
  <c r="L207" i="19"/>
  <c r="I207" i="19"/>
  <c r="F207" i="19"/>
  <c r="U206" i="19"/>
  <c r="R206" i="19"/>
  <c r="O206" i="19"/>
  <c r="L206" i="19"/>
  <c r="I206" i="19"/>
  <c r="F206" i="19"/>
  <c r="U205" i="19"/>
  <c r="R205" i="19"/>
  <c r="O205" i="19"/>
  <c r="L205" i="19"/>
  <c r="I205" i="19"/>
  <c r="F205" i="19"/>
  <c r="U204" i="19"/>
  <c r="R204" i="19"/>
  <c r="O204" i="19"/>
  <c r="L204" i="19"/>
  <c r="I204" i="19"/>
  <c r="F204" i="19"/>
  <c r="B200" i="19"/>
  <c r="S136" i="19"/>
  <c r="P136" i="19"/>
  <c r="M136" i="19"/>
  <c r="J136" i="19"/>
  <c r="G136" i="19"/>
  <c r="D136" i="19"/>
  <c r="C136" i="19"/>
  <c r="S124" i="19"/>
  <c r="P124" i="19"/>
  <c r="M124" i="19"/>
  <c r="J124" i="19"/>
  <c r="G124" i="19"/>
  <c r="D124" i="19"/>
  <c r="C124" i="19"/>
  <c r="B124" i="19"/>
  <c r="S112" i="19"/>
  <c r="P112" i="19"/>
  <c r="M112" i="19"/>
  <c r="J112" i="19"/>
  <c r="G112" i="19"/>
  <c r="D112" i="19"/>
  <c r="C112" i="19"/>
  <c r="S100" i="19"/>
  <c r="P100" i="19"/>
  <c r="M100" i="19"/>
  <c r="J100" i="19"/>
  <c r="G100" i="19"/>
  <c r="D100" i="19"/>
  <c r="C100" i="19"/>
  <c r="S88" i="19"/>
  <c r="P88" i="19"/>
  <c r="M88" i="19"/>
  <c r="J88" i="19"/>
  <c r="G88" i="19"/>
  <c r="D88" i="19"/>
  <c r="C88" i="19"/>
  <c r="B88" i="19"/>
  <c r="S76" i="19"/>
  <c r="P76" i="19"/>
  <c r="M76" i="19"/>
  <c r="J76" i="19"/>
  <c r="G76" i="19"/>
  <c r="D76" i="19"/>
  <c r="C76" i="19"/>
  <c r="S64" i="19"/>
  <c r="P64" i="19"/>
  <c r="M64" i="19"/>
  <c r="J64" i="19"/>
  <c r="G64" i="19"/>
  <c r="D64" i="19"/>
  <c r="C64" i="19"/>
  <c r="S52" i="19"/>
  <c r="P52" i="19"/>
  <c r="M52" i="19"/>
  <c r="J52" i="19"/>
  <c r="G52" i="19"/>
  <c r="D52" i="19"/>
  <c r="C52" i="19"/>
  <c r="B52" i="19"/>
  <c r="S40" i="19"/>
  <c r="P40" i="19"/>
  <c r="M40" i="19"/>
  <c r="J40" i="19"/>
  <c r="G40" i="19"/>
  <c r="D40" i="19"/>
  <c r="C40" i="19"/>
  <c r="S28" i="19"/>
  <c r="P28" i="19"/>
  <c r="M28" i="19"/>
  <c r="J28" i="19"/>
  <c r="G28" i="19"/>
  <c r="D28" i="19"/>
  <c r="C28" i="19"/>
  <c r="S16" i="19"/>
  <c r="P16" i="19"/>
  <c r="M16" i="19"/>
  <c r="J16" i="19"/>
  <c r="G16" i="19"/>
  <c r="D16" i="19"/>
  <c r="C16" i="19"/>
  <c r="S4" i="19"/>
  <c r="P4" i="19"/>
  <c r="M4" i="19"/>
  <c r="J4" i="19"/>
  <c r="G4" i="19"/>
  <c r="D4" i="19"/>
  <c r="C4" i="19"/>
  <c r="B4" i="19"/>
  <c r="T3" i="19"/>
  <c r="S3" i="19"/>
  <c r="Q3" i="19"/>
  <c r="P3" i="19"/>
  <c r="N3" i="19"/>
  <c r="M3" i="19"/>
  <c r="K3" i="19"/>
  <c r="J3" i="19"/>
  <c r="H3" i="19"/>
  <c r="G3" i="19"/>
  <c r="E3" i="19"/>
  <c r="D3" i="19"/>
  <c r="U215" i="18"/>
  <c r="R215" i="18"/>
  <c r="O215" i="18"/>
  <c r="L215" i="18"/>
  <c r="I215" i="18"/>
  <c r="F215" i="18"/>
  <c r="U214" i="18"/>
  <c r="R214" i="18"/>
  <c r="O214" i="18"/>
  <c r="L214" i="18"/>
  <c r="I214" i="18"/>
  <c r="F214" i="18"/>
  <c r="U213" i="18"/>
  <c r="R213" i="18"/>
  <c r="O213" i="18"/>
  <c r="L213" i="18"/>
  <c r="I213" i="18"/>
  <c r="F213" i="18"/>
  <c r="U212" i="18"/>
  <c r="R212" i="18"/>
  <c r="O212" i="18"/>
  <c r="L212" i="18"/>
  <c r="I212" i="18"/>
  <c r="F212" i="18"/>
  <c r="U211" i="18"/>
  <c r="R211" i="18"/>
  <c r="O211" i="18"/>
  <c r="L211" i="18"/>
  <c r="I211" i="18"/>
  <c r="F211" i="18"/>
  <c r="U210" i="18"/>
  <c r="R210" i="18"/>
  <c r="O210" i="18"/>
  <c r="L210" i="18"/>
  <c r="I210" i="18"/>
  <c r="F210" i="18"/>
  <c r="U209" i="18"/>
  <c r="R209" i="18"/>
  <c r="O209" i="18"/>
  <c r="L209" i="18"/>
  <c r="I209" i="18"/>
  <c r="F209" i="18"/>
  <c r="U208" i="18"/>
  <c r="R208" i="18"/>
  <c r="O208" i="18"/>
  <c r="L208" i="18"/>
  <c r="I208" i="18"/>
  <c r="F208" i="18"/>
  <c r="U207" i="18"/>
  <c r="R207" i="18"/>
  <c r="O207" i="18"/>
  <c r="L207" i="18"/>
  <c r="I207" i="18"/>
  <c r="F207" i="18"/>
  <c r="U206" i="18"/>
  <c r="R206" i="18"/>
  <c r="O206" i="18"/>
  <c r="L206" i="18"/>
  <c r="I206" i="18"/>
  <c r="F206" i="18"/>
  <c r="U205" i="18"/>
  <c r="R205" i="18"/>
  <c r="O205" i="18"/>
  <c r="L205" i="18"/>
  <c r="I205" i="18"/>
  <c r="F205" i="18"/>
  <c r="U204" i="18"/>
  <c r="R204" i="18"/>
  <c r="O204" i="18"/>
  <c r="L204" i="18"/>
  <c r="I204" i="18"/>
  <c r="F204" i="18"/>
  <c r="B200" i="18"/>
  <c r="S136" i="18"/>
  <c r="P136" i="18"/>
  <c r="M136" i="18"/>
  <c r="J136" i="18"/>
  <c r="G136" i="18"/>
  <c r="D136" i="18"/>
  <c r="C136" i="18"/>
  <c r="S124" i="18"/>
  <c r="P124" i="18"/>
  <c r="M124" i="18"/>
  <c r="J124" i="18"/>
  <c r="G124" i="18"/>
  <c r="D124" i="18"/>
  <c r="C124" i="18"/>
  <c r="B124" i="18"/>
  <c r="S112" i="18"/>
  <c r="P112" i="18"/>
  <c r="M112" i="18"/>
  <c r="J112" i="18"/>
  <c r="G112" i="18"/>
  <c r="D112" i="18"/>
  <c r="C112" i="18"/>
  <c r="S100" i="18"/>
  <c r="P100" i="18"/>
  <c r="M100" i="18"/>
  <c r="J100" i="18"/>
  <c r="G100" i="18"/>
  <c r="D100" i="18"/>
  <c r="C100" i="18"/>
  <c r="S88" i="18"/>
  <c r="P88" i="18"/>
  <c r="M88" i="18"/>
  <c r="J88" i="18"/>
  <c r="G88" i="18"/>
  <c r="D88" i="18"/>
  <c r="C88" i="18"/>
  <c r="B88" i="18"/>
  <c r="S76" i="18"/>
  <c r="P76" i="18"/>
  <c r="M76" i="18"/>
  <c r="J76" i="18"/>
  <c r="G76" i="18"/>
  <c r="D76" i="18"/>
  <c r="C76" i="18"/>
  <c r="S64" i="18"/>
  <c r="P64" i="18"/>
  <c r="M64" i="18"/>
  <c r="J64" i="18"/>
  <c r="G64" i="18"/>
  <c r="D64" i="18"/>
  <c r="C64" i="18"/>
  <c r="S52" i="18"/>
  <c r="P52" i="18"/>
  <c r="M52" i="18"/>
  <c r="J52" i="18"/>
  <c r="G52" i="18"/>
  <c r="D52" i="18"/>
  <c r="C52" i="18"/>
  <c r="B52" i="18"/>
  <c r="S40" i="18"/>
  <c r="P40" i="18"/>
  <c r="M40" i="18"/>
  <c r="J40" i="18"/>
  <c r="G40" i="18"/>
  <c r="D40" i="18"/>
  <c r="C40" i="18"/>
  <c r="S28" i="18"/>
  <c r="P28" i="18"/>
  <c r="M28" i="18"/>
  <c r="J28" i="18"/>
  <c r="G28" i="18"/>
  <c r="D28" i="18"/>
  <c r="C28" i="18"/>
  <c r="S16" i="18"/>
  <c r="P16" i="18"/>
  <c r="M16" i="18"/>
  <c r="J16" i="18"/>
  <c r="G16" i="18"/>
  <c r="D16" i="18"/>
  <c r="C16" i="18"/>
  <c r="S4" i="18"/>
  <c r="P4" i="18"/>
  <c r="M4" i="18"/>
  <c r="J4" i="18"/>
  <c r="G4" i="18"/>
  <c r="D4" i="18"/>
  <c r="C4" i="18"/>
  <c r="B4" i="18"/>
  <c r="T3" i="18"/>
  <c r="S3" i="18"/>
  <c r="Q3" i="18"/>
  <c r="P3" i="18"/>
  <c r="N3" i="18"/>
  <c r="M3" i="18"/>
  <c r="K3" i="18"/>
  <c r="J3" i="18"/>
  <c r="H3" i="18"/>
  <c r="G3" i="18"/>
  <c r="E3" i="18"/>
  <c r="D3" i="18"/>
  <c r="U215" i="14"/>
  <c r="R215" i="14"/>
  <c r="O215" i="14"/>
  <c r="L215" i="14"/>
  <c r="I215" i="14"/>
  <c r="F215" i="14"/>
  <c r="U214" i="14"/>
  <c r="R214" i="14"/>
  <c r="O214" i="14"/>
  <c r="L214" i="14"/>
  <c r="I214" i="14"/>
  <c r="F214" i="14"/>
  <c r="U213" i="14"/>
  <c r="R213" i="14"/>
  <c r="O213" i="14"/>
  <c r="L213" i="14"/>
  <c r="I213" i="14"/>
  <c r="F213" i="14"/>
  <c r="U212" i="14"/>
  <c r="R212" i="14"/>
  <c r="O212" i="14"/>
  <c r="L212" i="14"/>
  <c r="I212" i="14"/>
  <c r="F212" i="14"/>
  <c r="U211" i="14"/>
  <c r="R211" i="14"/>
  <c r="O211" i="14"/>
  <c r="L211" i="14"/>
  <c r="I211" i="14"/>
  <c r="F211" i="14"/>
  <c r="U210" i="14"/>
  <c r="R210" i="14"/>
  <c r="O210" i="14"/>
  <c r="L210" i="14"/>
  <c r="I210" i="14"/>
  <c r="F210" i="14"/>
  <c r="U209" i="14"/>
  <c r="R209" i="14"/>
  <c r="O209" i="14"/>
  <c r="L209" i="14"/>
  <c r="I209" i="14"/>
  <c r="F209" i="14"/>
  <c r="U208" i="14"/>
  <c r="R208" i="14"/>
  <c r="O208" i="14"/>
  <c r="L208" i="14"/>
  <c r="I208" i="14"/>
  <c r="F208" i="14"/>
  <c r="U207" i="14"/>
  <c r="R207" i="14"/>
  <c r="O207" i="14"/>
  <c r="L207" i="14"/>
  <c r="I207" i="14"/>
  <c r="F207" i="14"/>
  <c r="U206" i="14"/>
  <c r="R206" i="14"/>
  <c r="O206" i="14"/>
  <c r="L206" i="14"/>
  <c r="I206" i="14"/>
  <c r="F206" i="14"/>
  <c r="U205" i="14"/>
  <c r="R205" i="14"/>
  <c r="O205" i="14"/>
  <c r="L205" i="14"/>
  <c r="I205" i="14"/>
  <c r="F205" i="14"/>
  <c r="U204" i="14"/>
  <c r="R204" i="14"/>
  <c r="O204" i="14"/>
  <c r="L204" i="14"/>
  <c r="I204" i="14"/>
  <c r="F204" i="14"/>
  <c r="B200" i="14"/>
  <c r="S136" i="14"/>
  <c r="P136" i="14"/>
  <c r="M136" i="14"/>
  <c r="J136" i="14"/>
  <c r="G136" i="14"/>
  <c r="D136" i="14"/>
  <c r="C136" i="14"/>
  <c r="S124" i="14"/>
  <c r="P124" i="14"/>
  <c r="M124" i="14"/>
  <c r="J124" i="14"/>
  <c r="G124" i="14"/>
  <c r="D124" i="14"/>
  <c r="C124" i="14"/>
  <c r="B124" i="14"/>
  <c r="S112" i="14"/>
  <c r="P112" i="14"/>
  <c r="M112" i="14"/>
  <c r="J112" i="14"/>
  <c r="G112" i="14"/>
  <c r="D112" i="14"/>
  <c r="C112" i="14"/>
  <c r="S100" i="14"/>
  <c r="P100" i="14"/>
  <c r="M100" i="14"/>
  <c r="J100" i="14"/>
  <c r="G100" i="14"/>
  <c r="D100" i="14"/>
  <c r="C100" i="14"/>
  <c r="S88" i="14"/>
  <c r="P88" i="14"/>
  <c r="M88" i="14"/>
  <c r="J88" i="14"/>
  <c r="G88" i="14"/>
  <c r="D88" i="14"/>
  <c r="C88" i="14"/>
  <c r="B88" i="14"/>
  <c r="S76" i="14"/>
  <c r="P76" i="14"/>
  <c r="M76" i="14"/>
  <c r="J76" i="14"/>
  <c r="G76" i="14"/>
  <c r="D76" i="14"/>
  <c r="C76" i="14"/>
  <c r="S64" i="14"/>
  <c r="P64" i="14"/>
  <c r="M64" i="14"/>
  <c r="J64" i="14"/>
  <c r="G64" i="14"/>
  <c r="D64" i="14"/>
  <c r="C64" i="14"/>
  <c r="S52" i="14"/>
  <c r="P52" i="14"/>
  <c r="M52" i="14"/>
  <c r="J52" i="14"/>
  <c r="G52" i="14"/>
  <c r="D52" i="14"/>
  <c r="C52" i="14"/>
  <c r="B52" i="14"/>
  <c r="S40" i="14"/>
  <c r="P40" i="14"/>
  <c r="M40" i="14"/>
  <c r="J40" i="14"/>
  <c r="G40" i="14"/>
  <c r="D40" i="14"/>
  <c r="C40" i="14"/>
  <c r="S28" i="14"/>
  <c r="P28" i="14"/>
  <c r="M28" i="14"/>
  <c r="J28" i="14"/>
  <c r="G28" i="14"/>
  <c r="D28" i="14"/>
  <c r="C28" i="14"/>
  <c r="S16" i="14"/>
  <c r="P16" i="14"/>
  <c r="M16" i="14"/>
  <c r="J16" i="14"/>
  <c r="G16" i="14"/>
  <c r="D16" i="14"/>
  <c r="C16" i="14"/>
  <c r="S4" i="14"/>
  <c r="P4" i="14"/>
  <c r="M4" i="14"/>
  <c r="J4" i="14"/>
  <c r="G4" i="14"/>
  <c r="D4" i="14"/>
  <c r="C4" i="14"/>
  <c r="B4" i="14"/>
  <c r="T3" i="14"/>
  <c r="S3" i="14"/>
  <c r="Q3" i="14"/>
  <c r="P3" i="14"/>
  <c r="N3" i="14"/>
  <c r="M3" i="14"/>
  <c r="K3" i="14"/>
  <c r="J3" i="14"/>
  <c r="H3" i="14"/>
  <c r="G3" i="14"/>
  <c r="E3" i="14"/>
  <c r="D3" i="14"/>
  <c r="U215" i="13"/>
  <c r="R215" i="13"/>
  <c r="O215" i="13"/>
  <c r="L215" i="13"/>
  <c r="I215" i="13"/>
  <c r="F215" i="13"/>
  <c r="U214" i="13"/>
  <c r="R214" i="13"/>
  <c r="O214" i="13"/>
  <c r="L214" i="13"/>
  <c r="I214" i="13"/>
  <c r="F214" i="13"/>
  <c r="U213" i="13"/>
  <c r="R213" i="13"/>
  <c r="O213" i="13"/>
  <c r="L213" i="13"/>
  <c r="I213" i="13"/>
  <c r="F213" i="13"/>
  <c r="U212" i="13"/>
  <c r="R212" i="13"/>
  <c r="O212" i="13"/>
  <c r="L212" i="13"/>
  <c r="I212" i="13"/>
  <c r="F212" i="13"/>
  <c r="U211" i="13"/>
  <c r="R211" i="13"/>
  <c r="O211" i="13"/>
  <c r="L211" i="13"/>
  <c r="I211" i="13"/>
  <c r="F211" i="13"/>
  <c r="U210" i="13"/>
  <c r="R210" i="13"/>
  <c r="O210" i="13"/>
  <c r="L210" i="13"/>
  <c r="I210" i="13"/>
  <c r="F210" i="13"/>
  <c r="U209" i="13"/>
  <c r="R209" i="13"/>
  <c r="O209" i="13"/>
  <c r="L209" i="13"/>
  <c r="I209" i="13"/>
  <c r="F209" i="13"/>
  <c r="U208" i="13"/>
  <c r="R208" i="13"/>
  <c r="O208" i="13"/>
  <c r="L208" i="13"/>
  <c r="I208" i="13"/>
  <c r="F208" i="13"/>
  <c r="U207" i="13"/>
  <c r="R207" i="13"/>
  <c r="O207" i="13"/>
  <c r="L207" i="13"/>
  <c r="I207" i="13"/>
  <c r="F207" i="13"/>
  <c r="U206" i="13"/>
  <c r="R206" i="13"/>
  <c r="O206" i="13"/>
  <c r="L206" i="13"/>
  <c r="I206" i="13"/>
  <c r="F206" i="13"/>
  <c r="U205" i="13"/>
  <c r="R205" i="13"/>
  <c r="O205" i="13"/>
  <c r="L205" i="13"/>
  <c r="I205" i="13"/>
  <c r="F205" i="13"/>
  <c r="U204" i="13"/>
  <c r="R204" i="13"/>
  <c r="O204" i="13"/>
  <c r="L204" i="13"/>
  <c r="I204" i="13"/>
  <c r="F204" i="13"/>
  <c r="B200" i="13"/>
  <c r="S136" i="13"/>
  <c r="P136" i="13"/>
  <c r="M136" i="13"/>
  <c r="J136" i="13"/>
  <c r="G136" i="13"/>
  <c r="D136" i="13"/>
  <c r="C136" i="13"/>
  <c r="S124" i="13"/>
  <c r="P124" i="13"/>
  <c r="M124" i="13"/>
  <c r="J124" i="13"/>
  <c r="G124" i="13"/>
  <c r="D124" i="13"/>
  <c r="C124" i="13"/>
  <c r="B124" i="13"/>
  <c r="S112" i="13"/>
  <c r="P112" i="13"/>
  <c r="M112" i="13"/>
  <c r="J112" i="13"/>
  <c r="G112" i="13"/>
  <c r="D112" i="13"/>
  <c r="C112" i="13"/>
  <c r="S100" i="13"/>
  <c r="P100" i="13"/>
  <c r="M100" i="13"/>
  <c r="J100" i="13"/>
  <c r="G100" i="13"/>
  <c r="D100" i="13"/>
  <c r="C100" i="13"/>
  <c r="S88" i="13"/>
  <c r="P88" i="13"/>
  <c r="M88" i="13"/>
  <c r="J88" i="13"/>
  <c r="G88" i="13"/>
  <c r="D88" i="13"/>
  <c r="C88" i="13"/>
  <c r="B88" i="13"/>
  <c r="S76" i="13"/>
  <c r="P76" i="13"/>
  <c r="M76" i="13"/>
  <c r="J76" i="13"/>
  <c r="G76" i="13"/>
  <c r="D76" i="13"/>
  <c r="C76" i="13"/>
  <c r="S64" i="13"/>
  <c r="P64" i="13"/>
  <c r="M64" i="13"/>
  <c r="J64" i="13"/>
  <c r="G64" i="13"/>
  <c r="D64" i="13"/>
  <c r="C64" i="13"/>
  <c r="S52" i="13"/>
  <c r="P52" i="13"/>
  <c r="M52" i="13"/>
  <c r="J52" i="13"/>
  <c r="G52" i="13"/>
  <c r="D52" i="13"/>
  <c r="C52" i="13"/>
  <c r="B52" i="13"/>
  <c r="S40" i="13"/>
  <c r="P40" i="13"/>
  <c r="M40" i="13"/>
  <c r="J40" i="13"/>
  <c r="G40" i="13"/>
  <c r="D40" i="13"/>
  <c r="C40" i="13"/>
  <c r="S28" i="13"/>
  <c r="P28" i="13"/>
  <c r="M28" i="13"/>
  <c r="J28" i="13"/>
  <c r="G28" i="13"/>
  <c r="D28" i="13"/>
  <c r="C28" i="13"/>
  <c r="S16" i="13"/>
  <c r="P16" i="13"/>
  <c r="M16" i="13"/>
  <c r="J16" i="13"/>
  <c r="G16" i="13"/>
  <c r="D16" i="13"/>
  <c r="C16" i="13"/>
  <c r="S4" i="13"/>
  <c r="P4" i="13"/>
  <c r="M4" i="13"/>
  <c r="J4" i="13"/>
  <c r="G4" i="13"/>
  <c r="D4" i="13"/>
  <c r="C4" i="13"/>
  <c r="B4" i="13"/>
  <c r="T3" i="13"/>
  <c r="S3" i="13"/>
  <c r="Q3" i="13"/>
  <c r="P3" i="13"/>
  <c r="N3" i="13"/>
  <c r="M3" i="13"/>
  <c r="K3" i="13"/>
  <c r="J3" i="13"/>
  <c r="H3" i="13"/>
  <c r="G3" i="13"/>
  <c r="E3" i="13"/>
  <c r="D3" i="13"/>
  <c r="U215" i="12"/>
  <c r="R215" i="12"/>
  <c r="O215" i="12"/>
  <c r="L215" i="12"/>
  <c r="I215" i="12"/>
  <c r="F215" i="12"/>
  <c r="U214" i="12"/>
  <c r="R214" i="12"/>
  <c r="O214" i="12"/>
  <c r="L214" i="12"/>
  <c r="I214" i="12"/>
  <c r="F214" i="12"/>
  <c r="U213" i="12"/>
  <c r="R213" i="12"/>
  <c r="O213" i="12"/>
  <c r="L213" i="12"/>
  <c r="I213" i="12"/>
  <c r="F213" i="12"/>
  <c r="U212" i="12"/>
  <c r="R212" i="12"/>
  <c r="O212" i="12"/>
  <c r="L212" i="12"/>
  <c r="I212" i="12"/>
  <c r="F212" i="12"/>
  <c r="U211" i="12"/>
  <c r="R211" i="12"/>
  <c r="O211" i="12"/>
  <c r="L211" i="12"/>
  <c r="I211" i="12"/>
  <c r="F211" i="12"/>
  <c r="U210" i="12"/>
  <c r="R210" i="12"/>
  <c r="O210" i="12"/>
  <c r="L210" i="12"/>
  <c r="I210" i="12"/>
  <c r="F210" i="12"/>
  <c r="U209" i="12"/>
  <c r="R209" i="12"/>
  <c r="O209" i="12"/>
  <c r="L209" i="12"/>
  <c r="I209" i="12"/>
  <c r="F209" i="12"/>
  <c r="U208" i="12"/>
  <c r="R208" i="12"/>
  <c r="O208" i="12"/>
  <c r="L208" i="12"/>
  <c r="I208" i="12"/>
  <c r="F208" i="12"/>
  <c r="U207" i="12"/>
  <c r="R207" i="12"/>
  <c r="O207" i="12"/>
  <c r="L207" i="12"/>
  <c r="I207" i="12"/>
  <c r="F207" i="12"/>
  <c r="U206" i="12"/>
  <c r="R206" i="12"/>
  <c r="O206" i="12"/>
  <c r="L206" i="12"/>
  <c r="I206" i="12"/>
  <c r="F206" i="12"/>
  <c r="U205" i="12"/>
  <c r="R205" i="12"/>
  <c r="O205" i="12"/>
  <c r="L205" i="12"/>
  <c r="I205" i="12"/>
  <c r="F205" i="12"/>
  <c r="U204" i="12"/>
  <c r="R204" i="12"/>
  <c r="O204" i="12"/>
  <c r="L204" i="12"/>
  <c r="I204" i="12"/>
  <c r="F204" i="12"/>
  <c r="B200" i="12"/>
  <c r="S136" i="12"/>
  <c r="P136" i="12"/>
  <c r="M136" i="12"/>
  <c r="J136" i="12"/>
  <c r="G136" i="12"/>
  <c r="D136" i="12"/>
  <c r="C136" i="12"/>
  <c r="S124" i="12"/>
  <c r="P124" i="12"/>
  <c r="M124" i="12"/>
  <c r="J124" i="12"/>
  <c r="G124" i="12"/>
  <c r="D124" i="12"/>
  <c r="C124" i="12"/>
  <c r="B124" i="12"/>
  <c r="S112" i="12"/>
  <c r="P112" i="12"/>
  <c r="M112" i="12"/>
  <c r="J112" i="12"/>
  <c r="G112" i="12"/>
  <c r="D112" i="12"/>
  <c r="C112" i="12"/>
  <c r="S100" i="12"/>
  <c r="P100" i="12"/>
  <c r="M100" i="12"/>
  <c r="J100" i="12"/>
  <c r="G100" i="12"/>
  <c r="D100" i="12"/>
  <c r="C100" i="12"/>
  <c r="S88" i="12"/>
  <c r="P88" i="12"/>
  <c r="M88" i="12"/>
  <c r="J88" i="12"/>
  <c r="G88" i="12"/>
  <c r="D88" i="12"/>
  <c r="C88" i="12"/>
  <c r="B88" i="12"/>
  <c r="S76" i="12"/>
  <c r="P76" i="12"/>
  <c r="M76" i="12"/>
  <c r="J76" i="12"/>
  <c r="G76" i="12"/>
  <c r="D76" i="12"/>
  <c r="C76" i="12"/>
  <c r="S64" i="12"/>
  <c r="P64" i="12"/>
  <c r="M64" i="12"/>
  <c r="J64" i="12"/>
  <c r="G64" i="12"/>
  <c r="D64" i="12"/>
  <c r="C64" i="12"/>
  <c r="S52" i="12"/>
  <c r="P52" i="12"/>
  <c r="M52" i="12"/>
  <c r="J52" i="12"/>
  <c r="G52" i="12"/>
  <c r="D52" i="12"/>
  <c r="C52" i="12"/>
  <c r="B52" i="12"/>
  <c r="S40" i="12"/>
  <c r="P40" i="12"/>
  <c r="M40" i="12"/>
  <c r="J40" i="12"/>
  <c r="G40" i="12"/>
  <c r="D40" i="12"/>
  <c r="C40" i="12"/>
  <c r="S28" i="12"/>
  <c r="P28" i="12"/>
  <c r="M28" i="12"/>
  <c r="J28" i="12"/>
  <c r="G28" i="12"/>
  <c r="D28" i="12"/>
  <c r="C28" i="12"/>
  <c r="S16" i="12"/>
  <c r="P16" i="12"/>
  <c r="M16" i="12"/>
  <c r="J16" i="12"/>
  <c r="G16" i="12"/>
  <c r="D16" i="12"/>
  <c r="C16" i="12"/>
  <c r="S4" i="12"/>
  <c r="P4" i="12"/>
  <c r="M4" i="12"/>
  <c r="J4" i="12"/>
  <c r="G4" i="12"/>
  <c r="D4" i="12"/>
  <c r="C4" i="12"/>
  <c r="B4" i="12"/>
  <c r="T3" i="12"/>
  <c r="S3" i="12"/>
  <c r="Q3" i="12"/>
  <c r="P3" i="12"/>
  <c r="N3" i="12"/>
  <c r="M3" i="12"/>
  <c r="K3" i="12"/>
  <c r="J3" i="12"/>
  <c r="H3" i="12"/>
  <c r="G3" i="12"/>
  <c r="E3" i="12"/>
  <c r="D3" i="12"/>
  <c r="U215" i="11"/>
  <c r="R215" i="11"/>
  <c r="O215" i="11"/>
  <c r="L215" i="11"/>
  <c r="I215" i="11"/>
  <c r="F215" i="11"/>
  <c r="U214" i="11"/>
  <c r="R214" i="11"/>
  <c r="O214" i="11"/>
  <c r="L214" i="11"/>
  <c r="I214" i="11"/>
  <c r="F214" i="11"/>
  <c r="U213" i="11"/>
  <c r="R213" i="11"/>
  <c r="O213" i="11"/>
  <c r="L213" i="11"/>
  <c r="I213" i="11"/>
  <c r="F213" i="11"/>
  <c r="U212" i="11"/>
  <c r="R212" i="11"/>
  <c r="O212" i="11"/>
  <c r="L212" i="11"/>
  <c r="I212" i="11"/>
  <c r="F212" i="11"/>
  <c r="U211" i="11"/>
  <c r="R211" i="11"/>
  <c r="O211" i="11"/>
  <c r="L211" i="11"/>
  <c r="I211" i="11"/>
  <c r="F211" i="11"/>
  <c r="U210" i="11"/>
  <c r="R210" i="11"/>
  <c r="O210" i="11"/>
  <c r="L210" i="11"/>
  <c r="I210" i="11"/>
  <c r="F210" i="11"/>
  <c r="U209" i="11"/>
  <c r="R209" i="11"/>
  <c r="O209" i="11"/>
  <c r="L209" i="11"/>
  <c r="I209" i="11"/>
  <c r="F209" i="11"/>
  <c r="U208" i="11"/>
  <c r="R208" i="11"/>
  <c r="O208" i="11"/>
  <c r="L208" i="11"/>
  <c r="I208" i="11"/>
  <c r="F208" i="11"/>
  <c r="U207" i="11"/>
  <c r="R207" i="11"/>
  <c r="O207" i="11"/>
  <c r="L207" i="11"/>
  <c r="I207" i="11"/>
  <c r="F207" i="11"/>
  <c r="U206" i="11"/>
  <c r="R206" i="11"/>
  <c r="O206" i="11"/>
  <c r="L206" i="11"/>
  <c r="I206" i="11"/>
  <c r="F206" i="11"/>
  <c r="U205" i="11"/>
  <c r="R205" i="11"/>
  <c r="O205" i="11"/>
  <c r="L205" i="11"/>
  <c r="I205" i="11"/>
  <c r="F205" i="11"/>
  <c r="U204" i="11"/>
  <c r="R204" i="11"/>
  <c r="O204" i="11"/>
  <c r="L204" i="11"/>
  <c r="I204" i="11"/>
  <c r="F204" i="11"/>
  <c r="B200" i="11"/>
  <c r="S136" i="11"/>
  <c r="P136" i="11"/>
  <c r="M136" i="11"/>
  <c r="J136" i="11"/>
  <c r="G136" i="11"/>
  <c r="D136" i="11"/>
  <c r="C136" i="11"/>
  <c r="S124" i="11"/>
  <c r="P124" i="11"/>
  <c r="M124" i="11"/>
  <c r="J124" i="11"/>
  <c r="G124" i="11"/>
  <c r="D124" i="11"/>
  <c r="C124" i="11"/>
  <c r="B124" i="11"/>
  <c r="S112" i="11"/>
  <c r="P112" i="11"/>
  <c r="M112" i="11"/>
  <c r="J112" i="11"/>
  <c r="G112" i="11"/>
  <c r="D112" i="11"/>
  <c r="C112" i="11"/>
  <c r="S100" i="11"/>
  <c r="P100" i="11"/>
  <c r="M100" i="11"/>
  <c r="J100" i="11"/>
  <c r="G100" i="11"/>
  <c r="D100" i="11"/>
  <c r="C100" i="11"/>
  <c r="S88" i="11"/>
  <c r="P88" i="11"/>
  <c r="M88" i="11"/>
  <c r="J88" i="11"/>
  <c r="G88" i="11"/>
  <c r="D88" i="11"/>
  <c r="C88" i="11"/>
  <c r="B88" i="11"/>
  <c r="S76" i="11"/>
  <c r="P76" i="11"/>
  <c r="M76" i="11"/>
  <c r="J76" i="11"/>
  <c r="G76" i="11"/>
  <c r="D76" i="11"/>
  <c r="C76" i="11"/>
  <c r="S64" i="11"/>
  <c r="P64" i="11"/>
  <c r="M64" i="11"/>
  <c r="J64" i="11"/>
  <c r="G64" i="11"/>
  <c r="D64" i="11"/>
  <c r="C64" i="11"/>
  <c r="S52" i="11"/>
  <c r="P52" i="11"/>
  <c r="M52" i="11"/>
  <c r="J52" i="11"/>
  <c r="G52" i="11"/>
  <c r="D52" i="11"/>
  <c r="C52" i="11"/>
  <c r="B52" i="11"/>
  <c r="S40" i="11"/>
  <c r="P40" i="11"/>
  <c r="M40" i="11"/>
  <c r="J40" i="11"/>
  <c r="G40" i="11"/>
  <c r="D40" i="11"/>
  <c r="C40" i="11"/>
  <c r="S28" i="11"/>
  <c r="P28" i="11"/>
  <c r="M28" i="11"/>
  <c r="J28" i="11"/>
  <c r="G28" i="11"/>
  <c r="D28" i="11"/>
  <c r="C28" i="11"/>
  <c r="S16" i="11"/>
  <c r="P16" i="11"/>
  <c r="M16" i="11"/>
  <c r="J16" i="11"/>
  <c r="G16" i="11"/>
  <c r="D16" i="11"/>
  <c r="C16" i="11"/>
  <c r="S4" i="11"/>
  <c r="P4" i="11"/>
  <c r="M4" i="11"/>
  <c r="J4" i="11"/>
  <c r="G4" i="11"/>
  <c r="D4" i="11"/>
  <c r="C4" i="11"/>
  <c r="B4" i="11"/>
  <c r="T3" i="11"/>
  <c r="S3" i="11"/>
  <c r="Q3" i="11"/>
  <c r="P3" i="11"/>
  <c r="N3" i="11"/>
  <c r="M3" i="11"/>
  <c r="K3" i="11"/>
  <c r="J3" i="11"/>
  <c r="H3" i="11"/>
  <c r="G3" i="11"/>
  <c r="E3" i="11"/>
  <c r="D3" i="11"/>
  <c r="U215" i="10"/>
  <c r="R215" i="10"/>
  <c r="O215" i="10"/>
  <c r="L215" i="10"/>
  <c r="I215" i="10"/>
  <c r="F215" i="10"/>
  <c r="U214" i="10"/>
  <c r="R214" i="10"/>
  <c r="O214" i="10"/>
  <c r="L214" i="10"/>
  <c r="I214" i="10"/>
  <c r="F214" i="10"/>
  <c r="U213" i="10"/>
  <c r="R213" i="10"/>
  <c r="O213" i="10"/>
  <c r="L213" i="10"/>
  <c r="I213" i="10"/>
  <c r="F213" i="10"/>
  <c r="U212" i="10"/>
  <c r="R212" i="10"/>
  <c r="O212" i="10"/>
  <c r="L212" i="10"/>
  <c r="I212" i="10"/>
  <c r="F212" i="10"/>
  <c r="U211" i="10"/>
  <c r="R211" i="10"/>
  <c r="O211" i="10"/>
  <c r="L211" i="10"/>
  <c r="I211" i="10"/>
  <c r="F211" i="10"/>
  <c r="U210" i="10"/>
  <c r="R210" i="10"/>
  <c r="O210" i="10"/>
  <c r="L210" i="10"/>
  <c r="I210" i="10"/>
  <c r="F210" i="10"/>
  <c r="U209" i="10"/>
  <c r="R209" i="10"/>
  <c r="O209" i="10"/>
  <c r="L209" i="10"/>
  <c r="I209" i="10"/>
  <c r="F209" i="10"/>
  <c r="U208" i="10"/>
  <c r="R208" i="10"/>
  <c r="O208" i="10"/>
  <c r="L208" i="10"/>
  <c r="I208" i="10"/>
  <c r="F208" i="10"/>
  <c r="U207" i="10"/>
  <c r="R207" i="10"/>
  <c r="O207" i="10"/>
  <c r="L207" i="10"/>
  <c r="I207" i="10"/>
  <c r="F207" i="10"/>
  <c r="U206" i="10"/>
  <c r="R206" i="10"/>
  <c r="O206" i="10"/>
  <c r="L206" i="10"/>
  <c r="I206" i="10"/>
  <c r="F206" i="10"/>
  <c r="U205" i="10"/>
  <c r="R205" i="10"/>
  <c r="O205" i="10"/>
  <c r="L205" i="10"/>
  <c r="I205" i="10"/>
  <c r="F205" i="10"/>
  <c r="U204" i="10"/>
  <c r="R204" i="10"/>
  <c r="O204" i="10"/>
  <c r="L204" i="10"/>
  <c r="I204" i="10"/>
  <c r="F204" i="10"/>
  <c r="B200" i="10"/>
  <c r="S136" i="10"/>
  <c r="P136" i="10"/>
  <c r="M136" i="10"/>
  <c r="J136" i="10"/>
  <c r="G136" i="10"/>
  <c r="D136" i="10"/>
  <c r="C136" i="10"/>
  <c r="S124" i="10"/>
  <c r="P124" i="10"/>
  <c r="M124" i="10"/>
  <c r="J124" i="10"/>
  <c r="G124" i="10"/>
  <c r="D124" i="10"/>
  <c r="C124" i="10"/>
  <c r="B124" i="10"/>
  <c r="S112" i="10"/>
  <c r="P112" i="10"/>
  <c r="M112" i="10"/>
  <c r="J112" i="10"/>
  <c r="G112" i="10"/>
  <c r="D112" i="10"/>
  <c r="C112" i="10"/>
  <c r="S100" i="10"/>
  <c r="P100" i="10"/>
  <c r="M100" i="10"/>
  <c r="J100" i="10"/>
  <c r="G100" i="10"/>
  <c r="D100" i="10"/>
  <c r="C100" i="10"/>
  <c r="S88" i="10"/>
  <c r="P88" i="10"/>
  <c r="M88" i="10"/>
  <c r="J88" i="10"/>
  <c r="G88" i="10"/>
  <c r="D88" i="10"/>
  <c r="C88" i="10"/>
  <c r="B88" i="10"/>
  <c r="S76" i="10"/>
  <c r="P76" i="10"/>
  <c r="M76" i="10"/>
  <c r="J76" i="10"/>
  <c r="G76" i="10"/>
  <c r="D76" i="10"/>
  <c r="C76" i="10"/>
  <c r="S64" i="10"/>
  <c r="P64" i="10"/>
  <c r="M64" i="10"/>
  <c r="J64" i="10"/>
  <c r="G64" i="10"/>
  <c r="D64" i="10"/>
  <c r="C64" i="10"/>
  <c r="S52" i="10"/>
  <c r="P52" i="10"/>
  <c r="M52" i="10"/>
  <c r="J52" i="10"/>
  <c r="G52" i="10"/>
  <c r="D52" i="10"/>
  <c r="C52" i="10"/>
  <c r="B52" i="10"/>
  <c r="S40" i="10"/>
  <c r="P40" i="10"/>
  <c r="M40" i="10"/>
  <c r="J40" i="10"/>
  <c r="G40" i="10"/>
  <c r="D40" i="10"/>
  <c r="C40" i="10"/>
  <c r="S28" i="10"/>
  <c r="P28" i="10"/>
  <c r="M28" i="10"/>
  <c r="J28" i="10"/>
  <c r="G28" i="10"/>
  <c r="D28" i="10"/>
  <c r="C28" i="10"/>
  <c r="S16" i="10"/>
  <c r="P16" i="10"/>
  <c r="M16" i="10"/>
  <c r="J16" i="10"/>
  <c r="G16" i="10"/>
  <c r="D16" i="10"/>
  <c r="C16" i="10"/>
  <c r="S4" i="10"/>
  <c r="P4" i="10"/>
  <c r="M4" i="10"/>
  <c r="J4" i="10"/>
  <c r="G4" i="10"/>
  <c r="D4" i="10"/>
  <c r="C4" i="10"/>
  <c r="B4" i="10"/>
  <c r="T3" i="10"/>
  <c r="S3" i="10"/>
  <c r="Q3" i="10"/>
  <c r="P3" i="10"/>
  <c r="N3" i="10"/>
  <c r="M3" i="10"/>
  <c r="K3" i="10"/>
  <c r="J3" i="10"/>
  <c r="H3" i="10"/>
  <c r="G3" i="10"/>
  <c r="E3" i="10"/>
  <c r="D3" i="10"/>
  <c r="U215" i="9"/>
  <c r="R215" i="9"/>
  <c r="O215" i="9"/>
  <c r="L215" i="9"/>
  <c r="I215" i="9"/>
  <c r="F215" i="9"/>
  <c r="U214" i="9"/>
  <c r="R214" i="9"/>
  <c r="O214" i="9"/>
  <c r="L214" i="9"/>
  <c r="I214" i="9"/>
  <c r="F214" i="9"/>
  <c r="U213" i="9"/>
  <c r="R213" i="9"/>
  <c r="O213" i="9"/>
  <c r="L213" i="9"/>
  <c r="I213" i="9"/>
  <c r="F213" i="9"/>
  <c r="U212" i="9"/>
  <c r="R212" i="9"/>
  <c r="O212" i="9"/>
  <c r="L212" i="9"/>
  <c r="I212" i="9"/>
  <c r="F212" i="9"/>
  <c r="U211" i="9"/>
  <c r="R211" i="9"/>
  <c r="O211" i="9"/>
  <c r="L211" i="9"/>
  <c r="I211" i="9"/>
  <c r="F211" i="9"/>
  <c r="U210" i="9"/>
  <c r="R210" i="9"/>
  <c r="O210" i="9"/>
  <c r="L210" i="9"/>
  <c r="I210" i="9"/>
  <c r="F210" i="9"/>
  <c r="U209" i="9"/>
  <c r="R209" i="9"/>
  <c r="O209" i="9"/>
  <c r="L209" i="9"/>
  <c r="I209" i="9"/>
  <c r="F209" i="9"/>
  <c r="U208" i="9"/>
  <c r="R208" i="9"/>
  <c r="O208" i="9"/>
  <c r="L208" i="9"/>
  <c r="I208" i="9"/>
  <c r="F208" i="9"/>
  <c r="U207" i="9"/>
  <c r="R207" i="9"/>
  <c r="O207" i="9"/>
  <c r="L207" i="9"/>
  <c r="I207" i="9"/>
  <c r="F207" i="9"/>
  <c r="U206" i="9"/>
  <c r="R206" i="9"/>
  <c r="O206" i="9"/>
  <c r="L206" i="9"/>
  <c r="I206" i="9"/>
  <c r="F206" i="9"/>
  <c r="U205" i="9"/>
  <c r="R205" i="9"/>
  <c r="O205" i="9"/>
  <c r="L205" i="9"/>
  <c r="I205" i="9"/>
  <c r="F205" i="9"/>
  <c r="U204" i="9"/>
  <c r="R204" i="9"/>
  <c r="O204" i="9"/>
  <c r="L204" i="9"/>
  <c r="I204" i="9"/>
  <c r="F204" i="9"/>
  <c r="B200" i="9"/>
  <c r="S136" i="9"/>
  <c r="P136" i="9"/>
  <c r="M136" i="9"/>
  <c r="J136" i="9"/>
  <c r="G136" i="9"/>
  <c r="D136" i="9"/>
  <c r="C136" i="9"/>
  <c r="S124" i="9"/>
  <c r="P124" i="9"/>
  <c r="M124" i="9"/>
  <c r="J124" i="9"/>
  <c r="G124" i="9"/>
  <c r="D124" i="9"/>
  <c r="C124" i="9"/>
  <c r="B124" i="9"/>
  <c r="S112" i="9"/>
  <c r="P112" i="9"/>
  <c r="M112" i="9"/>
  <c r="J112" i="9"/>
  <c r="G112" i="9"/>
  <c r="D112" i="9"/>
  <c r="C112" i="9"/>
  <c r="S100" i="9"/>
  <c r="P100" i="9"/>
  <c r="M100" i="9"/>
  <c r="J100" i="9"/>
  <c r="G100" i="9"/>
  <c r="D100" i="9"/>
  <c r="C100" i="9"/>
  <c r="S88" i="9"/>
  <c r="P88" i="9"/>
  <c r="M88" i="9"/>
  <c r="J88" i="9"/>
  <c r="G88" i="9"/>
  <c r="D88" i="9"/>
  <c r="C88" i="9"/>
  <c r="B88" i="9"/>
  <c r="S76" i="9"/>
  <c r="P76" i="9"/>
  <c r="M76" i="9"/>
  <c r="J76" i="9"/>
  <c r="G76" i="9"/>
  <c r="D76" i="9"/>
  <c r="C76" i="9"/>
  <c r="S64" i="9"/>
  <c r="P64" i="9"/>
  <c r="M64" i="9"/>
  <c r="J64" i="9"/>
  <c r="G64" i="9"/>
  <c r="D64" i="9"/>
  <c r="C64" i="9"/>
  <c r="S52" i="9"/>
  <c r="P52" i="9"/>
  <c r="M52" i="9"/>
  <c r="J52" i="9"/>
  <c r="G52" i="9"/>
  <c r="D52" i="9"/>
  <c r="C52" i="9"/>
  <c r="B52" i="9"/>
  <c r="S40" i="9"/>
  <c r="P40" i="9"/>
  <c r="M40" i="9"/>
  <c r="J40" i="9"/>
  <c r="G40" i="9"/>
  <c r="D40" i="9"/>
  <c r="C40" i="9"/>
  <c r="S28" i="9"/>
  <c r="P28" i="9"/>
  <c r="M28" i="9"/>
  <c r="J28" i="9"/>
  <c r="G28" i="9"/>
  <c r="D28" i="9"/>
  <c r="C28" i="9"/>
  <c r="S16" i="9"/>
  <c r="P16" i="9"/>
  <c r="M16" i="9"/>
  <c r="J16" i="9"/>
  <c r="G16" i="9"/>
  <c r="D16" i="9"/>
  <c r="C16" i="9"/>
  <c r="S4" i="9"/>
  <c r="P4" i="9"/>
  <c r="M4" i="9"/>
  <c r="J4" i="9"/>
  <c r="G4" i="9"/>
  <c r="D4" i="9"/>
  <c r="C4" i="9"/>
  <c r="B4" i="9"/>
  <c r="T3" i="9"/>
  <c r="S3" i="9"/>
  <c r="Q3" i="9"/>
  <c r="P3" i="9"/>
  <c r="N3" i="9"/>
  <c r="M3" i="9"/>
  <c r="K3" i="9"/>
  <c r="J3" i="9"/>
  <c r="H3" i="9"/>
  <c r="G3" i="9"/>
  <c r="E3" i="9"/>
  <c r="D3" i="9"/>
  <c r="U215" i="8"/>
  <c r="R215" i="8"/>
  <c r="O215" i="8"/>
  <c r="L215" i="8"/>
  <c r="I215" i="8"/>
  <c r="F215" i="8"/>
  <c r="U214" i="8"/>
  <c r="R214" i="8"/>
  <c r="O214" i="8"/>
  <c r="L214" i="8"/>
  <c r="I214" i="8"/>
  <c r="F214" i="8"/>
  <c r="U213" i="8"/>
  <c r="R213" i="8"/>
  <c r="O213" i="8"/>
  <c r="L213" i="8"/>
  <c r="I213" i="8"/>
  <c r="F213" i="8"/>
  <c r="U212" i="8"/>
  <c r="R212" i="8"/>
  <c r="O212" i="8"/>
  <c r="L212" i="8"/>
  <c r="I212" i="8"/>
  <c r="F212" i="8"/>
  <c r="U211" i="8"/>
  <c r="R211" i="8"/>
  <c r="O211" i="8"/>
  <c r="L211" i="8"/>
  <c r="I211" i="8"/>
  <c r="F211" i="8"/>
  <c r="U210" i="8"/>
  <c r="R210" i="8"/>
  <c r="O210" i="8"/>
  <c r="L210" i="8"/>
  <c r="I210" i="8"/>
  <c r="F210" i="8"/>
  <c r="U209" i="8"/>
  <c r="R209" i="8"/>
  <c r="O209" i="8"/>
  <c r="L209" i="8"/>
  <c r="I209" i="8"/>
  <c r="F209" i="8"/>
  <c r="U208" i="8"/>
  <c r="R208" i="8"/>
  <c r="O208" i="8"/>
  <c r="L208" i="8"/>
  <c r="I208" i="8"/>
  <c r="F208" i="8"/>
  <c r="U207" i="8"/>
  <c r="R207" i="8"/>
  <c r="O207" i="8"/>
  <c r="L207" i="8"/>
  <c r="I207" i="8"/>
  <c r="F207" i="8"/>
  <c r="U206" i="8"/>
  <c r="R206" i="8"/>
  <c r="O206" i="8"/>
  <c r="L206" i="8"/>
  <c r="I206" i="8"/>
  <c r="F206" i="8"/>
  <c r="U205" i="8"/>
  <c r="R205" i="8"/>
  <c r="O205" i="8"/>
  <c r="L205" i="8"/>
  <c r="I205" i="8"/>
  <c r="F205" i="8"/>
  <c r="U204" i="8"/>
  <c r="R204" i="8"/>
  <c r="O204" i="8"/>
  <c r="L204" i="8"/>
  <c r="I204" i="8"/>
  <c r="F204" i="8"/>
  <c r="B200" i="8"/>
  <c r="S136" i="8"/>
  <c r="P136" i="8"/>
  <c r="M136" i="8"/>
  <c r="J136" i="8"/>
  <c r="G136" i="8"/>
  <c r="D136" i="8"/>
  <c r="C136" i="8"/>
  <c r="S124" i="8"/>
  <c r="P124" i="8"/>
  <c r="M124" i="8"/>
  <c r="J124" i="8"/>
  <c r="G124" i="8"/>
  <c r="D124" i="8"/>
  <c r="C124" i="8"/>
  <c r="B124" i="8"/>
  <c r="S112" i="8"/>
  <c r="P112" i="8"/>
  <c r="M112" i="8"/>
  <c r="J112" i="8"/>
  <c r="G112" i="8"/>
  <c r="D112" i="8"/>
  <c r="C112" i="8"/>
  <c r="S100" i="8"/>
  <c r="P100" i="8"/>
  <c r="M100" i="8"/>
  <c r="J100" i="8"/>
  <c r="G100" i="8"/>
  <c r="D100" i="8"/>
  <c r="C100" i="8"/>
  <c r="S88" i="8"/>
  <c r="P88" i="8"/>
  <c r="M88" i="8"/>
  <c r="J88" i="8"/>
  <c r="G88" i="8"/>
  <c r="D88" i="8"/>
  <c r="C88" i="8"/>
  <c r="B88" i="8"/>
  <c r="S76" i="8"/>
  <c r="P76" i="8"/>
  <c r="M76" i="8"/>
  <c r="J76" i="8"/>
  <c r="G76" i="8"/>
  <c r="D76" i="8"/>
  <c r="C76" i="8"/>
  <c r="S64" i="8"/>
  <c r="P64" i="8"/>
  <c r="M64" i="8"/>
  <c r="J64" i="8"/>
  <c r="G64" i="8"/>
  <c r="D64" i="8"/>
  <c r="C64" i="8"/>
  <c r="S52" i="8"/>
  <c r="P52" i="8"/>
  <c r="M52" i="8"/>
  <c r="J52" i="8"/>
  <c r="G52" i="8"/>
  <c r="D52" i="8"/>
  <c r="C52" i="8"/>
  <c r="B52" i="8"/>
  <c r="S40" i="8"/>
  <c r="P40" i="8"/>
  <c r="M40" i="8"/>
  <c r="J40" i="8"/>
  <c r="G40" i="8"/>
  <c r="D40" i="8"/>
  <c r="C40" i="8"/>
  <c r="S28" i="8"/>
  <c r="P28" i="8"/>
  <c r="M28" i="8"/>
  <c r="J28" i="8"/>
  <c r="G28" i="8"/>
  <c r="D28" i="8"/>
  <c r="C28" i="8"/>
  <c r="S16" i="8"/>
  <c r="P16" i="8"/>
  <c r="M16" i="8"/>
  <c r="J16" i="8"/>
  <c r="G16" i="8"/>
  <c r="D16" i="8"/>
  <c r="C16" i="8"/>
  <c r="S4" i="8"/>
  <c r="P4" i="8"/>
  <c r="M4" i="8"/>
  <c r="J4" i="8"/>
  <c r="G4" i="8"/>
  <c r="D4" i="8"/>
  <c r="C4" i="8"/>
  <c r="B4" i="8"/>
  <c r="T3" i="8"/>
  <c r="S3" i="8"/>
  <c r="Q3" i="8"/>
  <c r="P3" i="8"/>
  <c r="N3" i="8"/>
  <c r="M3" i="8"/>
  <c r="K3" i="8"/>
  <c r="J3" i="8"/>
  <c r="H3" i="8"/>
  <c r="G3" i="8"/>
  <c r="E3" i="8"/>
  <c r="D3" i="8"/>
  <c r="U215" i="7"/>
  <c r="R215" i="7"/>
  <c r="O215" i="7"/>
  <c r="L215" i="7"/>
  <c r="I215" i="7"/>
  <c r="F215" i="7"/>
  <c r="U214" i="7"/>
  <c r="R214" i="7"/>
  <c r="O214" i="7"/>
  <c r="L214" i="7"/>
  <c r="I214" i="7"/>
  <c r="F214" i="7"/>
  <c r="U213" i="7"/>
  <c r="R213" i="7"/>
  <c r="O213" i="7"/>
  <c r="L213" i="7"/>
  <c r="I213" i="7"/>
  <c r="F213" i="7"/>
  <c r="U212" i="7"/>
  <c r="R212" i="7"/>
  <c r="O212" i="7"/>
  <c r="L212" i="7"/>
  <c r="I212" i="7"/>
  <c r="F212" i="7"/>
  <c r="U211" i="7"/>
  <c r="R211" i="7"/>
  <c r="O211" i="7"/>
  <c r="L211" i="7"/>
  <c r="I211" i="7"/>
  <c r="F211" i="7"/>
  <c r="U210" i="7"/>
  <c r="R210" i="7"/>
  <c r="O210" i="7"/>
  <c r="L210" i="7"/>
  <c r="I210" i="7"/>
  <c r="F210" i="7"/>
  <c r="U209" i="7"/>
  <c r="R209" i="7"/>
  <c r="O209" i="7"/>
  <c r="L209" i="7"/>
  <c r="I209" i="7"/>
  <c r="F209" i="7"/>
  <c r="U208" i="7"/>
  <c r="R208" i="7"/>
  <c r="O208" i="7"/>
  <c r="L208" i="7"/>
  <c r="I208" i="7"/>
  <c r="F208" i="7"/>
  <c r="U207" i="7"/>
  <c r="R207" i="7"/>
  <c r="O207" i="7"/>
  <c r="L207" i="7"/>
  <c r="I207" i="7"/>
  <c r="F207" i="7"/>
  <c r="U206" i="7"/>
  <c r="R206" i="7"/>
  <c r="O206" i="7"/>
  <c r="L206" i="7"/>
  <c r="I206" i="7"/>
  <c r="F206" i="7"/>
  <c r="U205" i="7"/>
  <c r="R205" i="7"/>
  <c r="O205" i="7"/>
  <c r="L205" i="7"/>
  <c r="I205" i="7"/>
  <c r="F205" i="7"/>
  <c r="U204" i="7"/>
  <c r="R204" i="7"/>
  <c r="O204" i="7"/>
  <c r="L204" i="7"/>
  <c r="I204" i="7"/>
  <c r="F204" i="7"/>
  <c r="B200" i="7"/>
  <c r="S136" i="7"/>
  <c r="P136" i="7"/>
  <c r="M136" i="7"/>
  <c r="J136" i="7"/>
  <c r="G136" i="7"/>
  <c r="D136" i="7"/>
  <c r="C136" i="7"/>
  <c r="S124" i="7"/>
  <c r="P124" i="7"/>
  <c r="M124" i="7"/>
  <c r="J124" i="7"/>
  <c r="G124" i="7"/>
  <c r="D124" i="7"/>
  <c r="C124" i="7"/>
  <c r="B124" i="7"/>
  <c r="S112" i="7"/>
  <c r="P112" i="7"/>
  <c r="M112" i="7"/>
  <c r="J112" i="7"/>
  <c r="G112" i="7"/>
  <c r="D112" i="7"/>
  <c r="C112" i="7"/>
  <c r="S100" i="7"/>
  <c r="P100" i="7"/>
  <c r="M100" i="7"/>
  <c r="J100" i="7"/>
  <c r="G100" i="7"/>
  <c r="D100" i="7"/>
  <c r="C100" i="7"/>
  <c r="S88" i="7"/>
  <c r="P88" i="7"/>
  <c r="M88" i="7"/>
  <c r="J88" i="7"/>
  <c r="G88" i="7"/>
  <c r="D88" i="7"/>
  <c r="C88" i="7"/>
  <c r="B88" i="7"/>
  <c r="S76" i="7"/>
  <c r="P76" i="7"/>
  <c r="M76" i="7"/>
  <c r="J76" i="7"/>
  <c r="G76" i="7"/>
  <c r="D76" i="7"/>
  <c r="C76" i="7"/>
  <c r="S64" i="7"/>
  <c r="P64" i="7"/>
  <c r="M64" i="7"/>
  <c r="J64" i="7"/>
  <c r="G64" i="7"/>
  <c r="D64" i="7"/>
  <c r="C64" i="7"/>
  <c r="S52" i="7"/>
  <c r="P52" i="7"/>
  <c r="M52" i="7"/>
  <c r="J52" i="7"/>
  <c r="G52" i="7"/>
  <c r="D52" i="7"/>
  <c r="C52" i="7"/>
  <c r="B52" i="7"/>
  <c r="S40" i="7"/>
  <c r="P40" i="7"/>
  <c r="M40" i="7"/>
  <c r="J40" i="7"/>
  <c r="G40" i="7"/>
  <c r="D40" i="7"/>
  <c r="C40" i="7"/>
  <c r="S28" i="7"/>
  <c r="P28" i="7"/>
  <c r="M28" i="7"/>
  <c r="J28" i="7"/>
  <c r="G28" i="7"/>
  <c r="D28" i="7"/>
  <c r="C28" i="7"/>
  <c r="S16" i="7"/>
  <c r="P16" i="7"/>
  <c r="M16" i="7"/>
  <c r="J16" i="7"/>
  <c r="G16" i="7"/>
  <c r="D16" i="7"/>
  <c r="C16" i="7"/>
  <c r="S4" i="7"/>
  <c r="P4" i="7"/>
  <c r="M4" i="7"/>
  <c r="J4" i="7"/>
  <c r="G4" i="7"/>
  <c r="D4" i="7"/>
  <c r="C4" i="7"/>
  <c r="B4" i="7"/>
  <c r="T3" i="7"/>
  <c r="S3" i="7"/>
  <c r="Q3" i="7"/>
  <c r="P3" i="7"/>
  <c r="N3" i="7"/>
  <c r="M3" i="7"/>
  <c r="K3" i="7"/>
  <c r="J3" i="7"/>
  <c r="H3" i="7"/>
  <c r="G3" i="7"/>
  <c r="E3" i="7"/>
  <c r="D3" i="7"/>
  <c r="U215" i="6"/>
  <c r="R215" i="6"/>
  <c r="O215" i="6"/>
  <c r="L215" i="6"/>
  <c r="I215" i="6"/>
  <c r="F215" i="6"/>
  <c r="U214" i="6"/>
  <c r="R214" i="6"/>
  <c r="O214" i="6"/>
  <c r="L214" i="6"/>
  <c r="I214" i="6"/>
  <c r="F214" i="6"/>
  <c r="U213" i="6"/>
  <c r="R213" i="6"/>
  <c r="O213" i="6"/>
  <c r="L213" i="6"/>
  <c r="I213" i="6"/>
  <c r="F213" i="6"/>
  <c r="U212" i="6"/>
  <c r="R212" i="6"/>
  <c r="O212" i="6"/>
  <c r="L212" i="6"/>
  <c r="I212" i="6"/>
  <c r="F212" i="6"/>
  <c r="U211" i="6"/>
  <c r="R211" i="6"/>
  <c r="O211" i="6"/>
  <c r="L211" i="6"/>
  <c r="I211" i="6"/>
  <c r="F211" i="6"/>
  <c r="U210" i="6"/>
  <c r="R210" i="6"/>
  <c r="O210" i="6"/>
  <c r="L210" i="6"/>
  <c r="I210" i="6"/>
  <c r="F210" i="6"/>
  <c r="U209" i="6"/>
  <c r="R209" i="6"/>
  <c r="O209" i="6"/>
  <c r="L209" i="6"/>
  <c r="I209" i="6"/>
  <c r="F209" i="6"/>
  <c r="U208" i="6"/>
  <c r="R208" i="6"/>
  <c r="O208" i="6"/>
  <c r="L208" i="6"/>
  <c r="I208" i="6"/>
  <c r="F208" i="6"/>
  <c r="U207" i="6"/>
  <c r="R207" i="6"/>
  <c r="O207" i="6"/>
  <c r="L207" i="6"/>
  <c r="I207" i="6"/>
  <c r="F207" i="6"/>
  <c r="U206" i="6"/>
  <c r="R206" i="6"/>
  <c r="O206" i="6"/>
  <c r="L206" i="6"/>
  <c r="I206" i="6"/>
  <c r="F206" i="6"/>
  <c r="U205" i="6"/>
  <c r="R205" i="6"/>
  <c r="O205" i="6"/>
  <c r="L205" i="6"/>
  <c r="I205" i="6"/>
  <c r="F205" i="6"/>
  <c r="U204" i="6"/>
  <c r="R204" i="6"/>
  <c r="O204" i="6"/>
  <c r="L204" i="6"/>
  <c r="I204" i="6"/>
  <c r="F204" i="6"/>
  <c r="B200" i="6"/>
  <c r="S136" i="6"/>
  <c r="P136" i="6"/>
  <c r="M136" i="6"/>
  <c r="J136" i="6"/>
  <c r="G136" i="6"/>
  <c r="D136" i="6"/>
  <c r="C136" i="6"/>
  <c r="S124" i="6"/>
  <c r="P124" i="6"/>
  <c r="M124" i="6"/>
  <c r="J124" i="6"/>
  <c r="G124" i="6"/>
  <c r="D124" i="6"/>
  <c r="C124" i="6"/>
  <c r="B124" i="6"/>
  <c r="S112" i="6"/>
  <c r="P112" i="6"/>
  <c r="M112" i="6"/>
  <c r="J112" i="6"/>
  <c r="G112" i="6"/>
  <c r="D112" i="6"/>
  <c r="C112" i="6"/>
  <c r="S100" i="6"/>
  <c r="P100" i="6"/>
  <c r="M100" i="6"/>
  <c r="J100" i="6"/>
  <c r="G100" i="6"/>
  <c r="D100" i="6"/>
  <c r="C100" i="6"/>
  <c r="S88" i="6"/>
  <c r="P88" i="6"/>
  <c r="M88" i="6"/>
  <c r="J88" i="6"/>
  <c r="G88" i="6"/>
  <c r="D88" i="6"/>
  <c r="C88" i="6"/>
  <c r="B88" i="6"/>
  <c r="S76" i="6"/>
  <c r="P76" i="6"/>
  <c r="M76" i="6"/>
  <c r="J76" i="6"/>
  <c r="G76" i="6"/>
  <c r="D76" i="6"/>
  <c r="C76" i="6"/>
  <c r="S64" i="6"/>
  <c r="P64" i="6"/>
  <c r="M64" i="6"/>
  <c r="J64" i="6"/>
  <c r="G64" i="6"/>
  <c r="D64" i="6"/>
  <c r="C64" i="6"/>
  <c r="S52" i="6"/>
  <c r="P52" i="6"/>
  <c r="M52" i="6"/>
  <c r="J52" i="6"/>
  <c r="G52" i="6"/>
  <c r="D52" i="6"/>
  <c r="C52" i="6"/>
  <c r="B52" i="6"/>
  <c r="S40" i="6"/>
  <c r="P40" i="6"/>
  <c r="M40" i="6"/>
  <c r="J40" i="6"/>
  <c r="G40" i="6"/>
  <c r="D40" i="6"/>
  <c r="C40" i="6"/>
  <c r="S28" i="6"/>
  <c r="P28" i="6"/>
  <c r="M28" i="6"/>
  <c r="J28" i="6"/>
  <c r="G28" i="6"/>
  <c r="D28" i="6"/>
  <c r="C28" i="6"/>
  <c r="S16" i="6"/>
  <c r="P16" i="6"/>
  <c r="M16" i="6"/>
  <c r="J16" i="6"/>
  <c r="G16" i="6"/>
  <c r="D16" i="6"/>
  <c r="C16" i="6"/>
  <c r="S4" i="6"/>
  <c r="P4" i="6"/>
  <c r="M4" i="6"/>
  <c r="J4" i="6"/>
  <c r="G4" i="6"/>
  <c r="D4" i="6"/>
  <c r="C4" i="6"/>
  <c r="B4" i="6"/>
  <c r="T3" i="6"/>
  <c r="S3" i="6"/>
  <c r="Q3" i="6"/>
  <c r="P3" i="6"/>
  <c r="N3" i="6"/>
  <c r="M3" i="6"/>
  <c r="K3" i="6"/>
  <c r="J3" i="6"/>
  <c r="H3" i="6"/>
  <c r="G3" i="6"/>
  <c r="E3" i="6"/>
  <c r="D3" i="6"/>
  <c r="U215" i="5"/>
  <c r="R215" i="5"/>
  <c r="O215" i="5"/>
  <c r="L215" i="5"/>
  <c r="I215" i="5"/>
  <c r="F215" i="5"/>
  <c r="U214" i="5"/>
  <c r="R214" i="5"/>
  <c r="O214" i="5"/>
  <c r="L214" i="5"/>
  <c r="I214" i="5"/>
  <c r="F214" i="5"/>
  <c r="U213" i="5"/>
  <c r="R213" i="5"/>
  <c r="O213" i="5"/>
  <c r="L213" i="5"/>
  <c r="I213" i="5"/>
  <c r="F213" i="5"/>
  <c r="U212" i="5"/>
  <c r="R212" i="5"/>
  <c r="O212" i="5"/>
  <c r="L212" i="5"/>
  <c r="I212" i="5"/>
  <c r="F212" i="5"/>
  <c r="U211" i="5"/>
  <c r="R211" i="5"/>
  <c r="O211" i="5"/>
  <c r="L211" i="5"/>
  <c r="I211" i="5"/>
  <c r="F211" i="5"/>
  <c r="U210" i="5"/>
  <c r="R210" i="5"/>
  <c r="O210" i="5"/>
  <c r="L210" i="5"/>
  <c r="I210" i="5"/>
  <c r="F210" i="5"/>
  <c r="U209" i="5"/>
  <c r="R209" i="5"/>
  <c r="O209" i="5"/>
  <c r="L209" i="5"/>
  <c r="I209" i="5"/>
  <c r="F209" i="5"/>
  <c r="U208" i="5"/>
  <c r="R208" i="5"/>
  <c r="O208" i="5"/>
  <c r="L208" i="5"/>
  <c r="I208" i="5"/>
  <c r="F208" i="5"/>
  <c r="U207" i="5"/>
  <c r="R207" i="5"/>
  <c r="O207" i="5"/>
  <c r="L207" i="5"/>
  <c r="I207" i="5"/>
  <c r="F207" i="5"/>
  <c r="U206" i="5"/>
  <c r="R206" i="5"/>
  <c r="O206" i="5"/>
  <c r="L206" i="5"/>
  <c r="I206" i="5"/>
  <c r="F206" i="5"/>
  <c r="U205" i="5"/>
  <c r="R205" i="5"/>
  <c r="O205" i="5"/>
  <c r="L205" i="5"/>
  <c r="I205" i="5"/>
  <c r="F205" i="5"/>
  <c r="U204" i="5"/>
  <c r="R204" i="5"/>
  <c r="O204" i="5"/>
  <c r="L204" i="5"/>
  <c r="I204" i="5"/>
  <c r="F204" i="5"/>
  <c r="B200" i="5"/>
  <c r="S136" i="5"/>
  <c r="P136" i="5"/>
  <c r="M136" i="5"/>
  <c r="J136" i="5"/>
  <c r="G136" i="5"/>
  <c r="D136" i="5"/>
  <c r="C136" i="5"/>
  <c r="S124" i="5"/>
  <c r="P124" i="5"/>
  <c r="M124" i="5"/>
  <c r="J124" i="5"/>
  <c r="G124" i="5"/>
  <c r="D124" i="5"/>
  <c r="C124" i="5"/>
  <c r="B124" i="5"/>
  <c r="S112" i="5"/>
  <c r="P112" i="5"/>
  <c r="M112" i="5"/>
  <c r="J112" i="5"/>
  <c r="G112" i="5"/>
  <c r="D112" i="5"/>
  <c r="C112" i="5"/>
  <c r="S100" i="5"/>
  <c r="P100" i="5"/>
  <c r="M100" i="5"/>
  <c r="J100" i="5"/>
  <c r="G100" i="5"/>
  <c r="D100" i="5"/>
  <c r="C100" i="5"/>
  <c r="S88" i="5"/>
  <c r="P88" i="5"/>
  <c r="M88" i="5"/>
  <c r="J88" i="5"/>
  <c r="G88" i="5"/>
  <c r="D88" i="5"/>
  <c r="C88" i="5"/>
  <c r="B88" i="5"/>
  <c r="S76" i="5"/>
  <c r="P76" i="5"/>
  <c r="M76" i="5"/>
  <c r="J76" i="5"/>
  <c r="G76" i="5"/>
  <c r="D76" i="5"/>
  <c r="C76" i="5"/>
  <c r="S64" i="5"/>
  <c r="P64" i="5"/>
  <c r="M64" i="5"/>
  <c r="J64" i="5"/>
  <c r="G64" i="5"/>
  <c r="D64" i="5"/>
  <c r="C64" i="5"/>
  <c r="S52" i="5"/>
  <c r="P52" i="5"/>
  <c r="M52" i="5"/>
  <c r="J52" i="5"/>
  <c r="G52" i="5"/>
  <c r="D52" i="5"/>
  <c r="C52" i="5"/>
  <c r="B52" i="5"/>
  <c r="S40" i="5"/>
  <c r="P40" i="5"/>
  <c r="M40" i="5"/>
  <c r="J40" i="5"/>
  <c r="G40" i="5"/>
  <c r="D40" i="5"/>
  <c r="C40" i="5"/>
  <c r="S28" i="5"/>
  <c r="P28" i="5"/>
  <c r="M28" i="5"/>
  <c r="J28" i="5"/>
  <c r="G28" i="5"/>
  <c r="D28" i="5"/>
  <c r="C28" i="5"/>
  <c r="S16" i="5"/>
  <c r="P16" i="5"/>
  <c r="M16" i="5"/>
  <c r="J16" i="5"/>
  <c r="G16" i="5"/>
  <c r="D16" i="5"/>
  <c r="C16" i="5"/>
  <c r="S4" i="5"/>
  <c r="P4" i="5"/>
  <c r="M4" i="5"/>
  <c r="J4" i="5"/>
  <c r="G4" i="5"/>
  <c r="D4" i="5"/>
  <c r="C4" i="5"/>
  <c r="B4" i="5"/>
  <c r="T3" i="5"/>
  <c r="S3" i="5"/>
  <c r="Q3" i="5"/>
  <c r="P3" i="5"/>
  <c r="N3" i="5"/>
  <c r="M3" i="5"/>
  <c r="K3" i="5"/>
  <c r="J3" i="5"/>
  <c r="H3" i="5"/>
  <c r="G3" i="5"/>
  <c r="E3" i="5"/>
  <c r="D3" i="5"/>
  <c r="U215" i="4"/>
  <c r="R215" i="4"/>
  <c r="O215" i="4"/>
  <c r="L215" i="4"/>
  <c r="I215" i="4"/>
  <c r="F215" i="4"/>
  <c r="U214" i="4"/>
  <c r="R214" i="4"/>
  <c r="O214" i="4"/>
  <c r="L214" i="4"/>
  <c r="I214" i="4"/>
  <c r="F214" i="4"/>
  <c r="U213" i="4"/>
  <c r="R213" i="4"/>
  <c r="O213" i="4"/>
  <c r="L213" i="4"/>
  <c r="I213" i="4"/>
  <c r="F213" i="4"/>
  <c r="U212" i="4"/>
  <c r="R212" i="4"/>
  <c r="O212" i="4"/>
  <c r="L212" i="4"/>
  <c r="I212" i="4"/>
  <c r="F212" i="4"/>
  <c r="U211" i="4"/>
  <c r="R211" i="4"/>
  <c r="O211" i="4"/>
  <c r="L211" i="4"/>
  <c r="I211" i="4"/>
  <c r="F211" i="4"/>
  <c r="U210" i="4"/>
  <c r="R210" i="4"/>
  <c r="O210" i="4"/>
  <c r="L210" i="4"/>
  <c r="I210" i="4"/>
  <c r="F210" i="4"/>
  <c r="U209" i="4"/>
  <c r="R209" i="4"/>
  <c r="O209" i="4"/>
  <c r="L209" i="4"/>
  <c r="I209" i="4"/>
  <c r="F209" i="4"/>
  <c r="U208" i="4"/>
  <c r="R208" i="4"/>
  <c r="O208" i="4"/>
  <c r="L208" i="4"/>
  <c r="I208" i="4"/>
  <c r="F208" i="4"/>
  <c r="U207" i="4"/>
  <c r="R207" i="4"/>
  <c r="O207" i="4"/>
  <c r="L207" i="4"/>
  <c r="I207" i="4"/>
  <c r="F207" i="4"/>
  <c r="U206" i="4"/>
  <c r="R206" i="4"/>
  <c r="O206" i="4"/>
  <c r="L206" i="4"/>
  <c r="I206" i="4"/>
  <c r="F206" i="4"/>
  <c r="U205" i="4"/>
  <c r="R205" i="4"/>
  <c r="O205" i="4"/>
  <c r="L205" i="4"/>
  <c r="I205" i="4"/>
  <c r="F205" i="4"/>
  <c r="U204" i="4"/>
  <c r="R204" i="4"/>
  <c r="O204" i="4"/>
  <c r="L204" i="4"/>
  <c r="I204" i="4"/>
  <c r="F204" i="4"/>
  <c r="B200" i="4"/>
  <c r="S136" i="4"/>
  <c r="P136" i="4"/>
  <c r="M136" i="4"/>
  <c r="J136" i="4"/>
  <c r="G136" i="4"/>
  <c r="D136" i="4"/>
  <c r="C136" i="4"/>
  <c r="S124" i="4"/>
  <c r="P124" i="4"/>
  <c r="M124" i="4"/>
  <c r="J124" i="4"/>
  <c r="G124" i="4"/>
  <c r="D124" i="4"/>
  <c r="C124" i="4"/>
  <c r="B124" i="4"/>
  <c r="S112" i="4"/>
  <c r="P112" i="4"/>
  <c r="M112" i="4"/>
  <c r="J112" i="4"/>
  <c r="G112" i="4"/>
  <c r="D112" i="4"/>
  <c r="C112" i="4"/>
  <c r="S100" i="4"/>
  <c r="P100" i="4"/>
  <c r="M100" i="4"/>
  <c r="J100" i="4"/>
  <c r="G100" i="4"/>
  <c r="D100" i="4"/>
  <c r="C100" i="4"/>
  <c r="S88" i="4"/>
  <c r="P88" i="4"/>
  <c r="M88" i="4"/>
  <c r="J88" i="4"/>
  <c r="G88" i="4"/>
  <c r="D88" i="4"/>
  <c r="C88" i="4"/>
  <c r="B88" i="4"/>
  <c r="S76" i="4"/>
  <c r="P76" i="4"/>
  <c r="M76" i="4"/>
  <c r="J76" i="4"/>
  <c r="G76" i="4"/>
  <c r="D76" i="4"/>
  <c r="C76" i="4"/>
  <c r="S64" i="4"/>
  <c r="P64" i="4"/>
  <c r="M64" i="4"/>
  <c r="J64" i="4"/>
  <c r="G64" i="4"/>
  <c r="D64" i="4"/>
  <c r="C64" i="4"/>
  <c r="S52" i="4"/>
  <c r="P52" i="4"/>
  <c r="M52" i="4"/>
  <c r="J52" i="4"/>
  <c r="G52" i="4"/>
  <c r="D52" i="4"/>
  <c r="C52" i="4"/>
  <c r="B52" i="4"/>
  <c r="S40" i="4"/>
  <c r="P40" i="4"/>
  <c r="M40" i="4"/>
  <c r="J40" i="4"/>
  <c r="G40" i="4"/>
  <c r="D40" i="4"/>
  <c r="C40" i="4"/>
  <c r="S28" i="4"/>
  <c r="P28" i="4"/>
  <c r="M28" i="4"/>
  <c r="J28" i="4"/>
  <c r="G28" i="4"/>
  <c r="D28" i="4"/>
  <c r="C28" i="4"/>
  <c r="S16" i="4"/>
  <c r="P16" i="4"/>
  <c r="M16" i="4"/>
  <c r="J16" i="4"/>
  <c r="G16" i="4"/>
  <c r="D16" i="4"/>
  <c r="C16" i="4"/>
  <c r="S4" i="4"/>
  <c r="P4" i="4"/>
  <c r="M4" i="4"/>
  <c r="J4" i="4"/>
  <c r="G4" i="4"/>
  <c r="D4" i="4"/>
  <c r="C4" i="4"/>
  <c r="B4" i="4"/>
  <c r="T3" i="4"/>
  <c r="S3" i="4"/>
  <c r="Q3" i="4"/>
  <c r="P3" i="4"/>
  <c r="N3" i="4"/>
  <c r="M3" i="4"/>
  <c r="K3" i="4"/>
  <c r="J3" i="4"/>
  <c r="H3" i="4"/>
  <c r="G3" i="4"/>
  <c r="E3" i="4"/>
  <c r="D3" i="4"/>
  <c r="F215" i="3"/>
  <c r="F214" i="3"/>
  <c r="F213" i="3"/>
  <c r="F212" i="3"/>
  <c r="F211" i="3"/>
  <c r="F210" i="3"/>
  <c r="F209" i="3"/>
  <c r="F208" i="3"/>
  <c r="F207" i="3"/>
  <c r="F206" i="3"/>
  <c r="F205" i="3"/>
  <c r="F204" i="3"/>
  <c r="I206" i="3"/>
  <c r="L206" i="3"/>
  <c r="O206" i="3"/>
  <c r="R206" i="3"/>
  <c r="U206" i="3"/>
  <c r="D7" i="2"/>
  <c r="I205" i="3"/>
  <c r="L205" i="3"/>
  <c r="O205" i="3"/>
  <c r="R205" i="3"/>
  <c r="U205" i="3"/>
  <c r="D6" i="2"/>
  <c r="B200" i="3"/>
  <c r="D136" i="3"/>
  <c r="D124" i="3"/>
  <c r="D112" i="3"/>
  <c r="D100" i="3"/>
  <c r="D88" i="3"/>
  <c r="D76" i="3"/>
  <c r="D64" i="3"/>
  <c r="D52" i="3"/>
  <c r="D40" i="3"/>
  <c r="D28" i="3"/>
  <c r="D3" i="3"/>
  <c r="I207" i="3"/>
  <c r="L207" i="3"/>
  <c r="O207" i="3"/>
  <c r="R207" i="3"/>
  <c r="U207" i="3"/>
  <c r="D8" i="2"/>
  <c r="I208" i="3"/>
  <c r="L208" i="3"/>
  <c r="O208" i="3"/>
  <c r="R208" i="3"/>
  <c r="U208" i="3"/>
  <c r="D9" i="2"/>
  <c r="I209" i="3"/>
  <c r="L209" i="3"/>
  <c r="O209" i="3"/>
  <c r="R209" i="3"/>
  <c r="U209" i="3"/>
  <c r="D10" i="2"/>
  <c r="I210" i="3"/>
  <c r="L210" i="3"/>
  <c r="O210" i="3"/>
  <c r="R210" i="3"/>
  <c r="U210" i="3"/>
  <c r="D11" i="2"/>
  <c r="I211" i="3"/>
  <c r="L211" i="3"/>
  <c r="O211" i="3"/>
  <c r="R211" i="3"/>
  <c r="U211" i="3"/>
  <c r="D12" i="2"/>
  <c r="I212" i="3"/>
  <c r="L212" i="3"/>
  <c r="O212" i="3"/>
  <c r="R212" i="3"/>
  <c r="U212" i="3"/>
  <c r="D13" i="2"/>
  <c r="I213" i="3"/>
  <c r="L213" i="3"/>
  <c r="O213" i="3"/>
  <c r="R213" i="3"/>
  <c r="U213" i="3"/>
  <c r="D14" i="2"/>
  <c r="I214" i="3"/>
  <c r="L214" i="3"/>
  <c r="O214" i="3"/>
  <c r="R214" i="3"/>
  <c r="U214" i="3"/>
  <c r="D15" i="2"/>
  <c r="I215" i="3"/>
  <c r="L215" i="3"/>
  <c r="O215" i="3"/>
  <c r="R215" i="3"/>
  <c r="U215" i="3"/>
  <c r="D16" i="2"/>
  <c r="I204" i="3"/>
  <c r="L204" i="3"/>
  <c r="O204" i="3"/>
  <c r="R204" i="3"/>
  <c r="U204" i="3"/>
  <c r="D5" i="2"/>
  <c r="D16" i="3"/>
  <c r="D4" i="3"/>
  <c r="E3" i="3"/>
  <c r="V3" i="2"/>
  <c r="B13" i="1"/>
  <c r="D13" i="1"/>
  <c r="I3" i="2"/>
  <c r="B2" i="2"/>
  <c r="D8" i="1"/>
  <c r="T3" i="3"/>
  <c r="S3" i="3"/>
  <c r="Q3" i="3"/>
  <c r="P3" i="3"/>
  <c r="N3" i="3"/>
  <c r="M3" i="3"/>
  <c r="K3" i="3"/>
  <c r="J3" i="3"/>
  <c r="H3" i="3"/>
  <c r="G3" i="3"/>
  <c r="B2" i="24"/>
  <c r="B2" i="23"/>
  <c r="B2" i="22"/>
  <c r="B2" i="21"/>
  <c r="B2" i="19"/>
  <c r="B2" i="18"/>
  <c r="B2" i="14"/>
  <c r="B2" i="13"/>
  <c r="B2" i="12"/>
  <c r="B2" i="11"/>
  <c r="B2" i="10"/>
  <c r="B2" i="9"/>
  <c r="B2" i="8"/>
  <c r="B2" i="7"/>
  <c r="B2" i="6"/>
  <c r="B2" i="5"/>
  <c r="B2" i="4"/>
  <c r="B2" i="3"/>
  <c r="A37" i="17"/>
  <c r="B37" i="17"/>
  <c r="A38" i="17"/>
  <c r="B38" i="17"/>
  <c r="A39" i="17"/>
  <c r="B39" i="17"/>
  <c r="A40" i="17"/>
  <c r="B40" i="17"/>
  <c r="A41" i="17"/>
  <c r="B41" i="17"/>
  <c r="A42" i="17"/>
  <c r="B42" i="17"/>
  <c r="A43" i="17"/>
  <c r="A44" i="17"/>
  <c r="B44" i="17"/>
  <c r="A45" i="17"/>
  <c r="B45" i="17"/>
  <c r="A46" i="17"/>
  <c r="B46" i="17"/>
  <c r="A47" i="17"/>
  <c r="B47" i="17"/>
  <c r="A48" i="17"/>
  <c r="B48" i="17"/>
  <c r="A49" i="17"/>
  <c r="B49" i="17"/>
  <c r="A50" i="17"/>
  <c r="B50" i="17"/>
  <c r="A51" i="17"/>
  <c r="B51" i="17"/>
  <c r="A52" i="17"/>
  <c r="B52" i="17"/>
  <c r="A53" i="17"/>
  <c r="B53" i="17"/>
  <c r="B36" i="17"/>
  <c r="A36" i="17"/>
  <c r="Z5" i="2" a="1"/>
  <c r="Z5" i="2"/>
  <c r="X5" i="2" a="1"/>
  <c r="X5" i="2"/>
  <c r="Y5" i="2" a="1"/>
  <c r="Y5" i="2"/>
  <c r="V5" i="2" a="1"/>
  <c r="V5" i="2"/>
  <c r="U4" i="2"/>
  <c r="T4" i="2"/>
  <c r="J105" i="1"/>
  <c r="S4" i="2"/>
  <c r="R4" i="2"/>
  <c r="Q4" i="2"/>
  <c r="P4" i="2"/>
  <c r="O4" i="2"/>
  <c r="N4" i="2"/>
  <c r="M4" i="2"/>
  <c r="L4" i="2"/>
  <c r="K4" i="2"/>
  <c r="J4" i="2"/>
  <c r="I4" i="2"/>
  <c r="H4" i="2"/>
  <c r="G4" i="2"/>
  <c r="F4" i="2"/>
  <c r="E4" i="2"/>
  <c r="D4" i="2"/>
  <c r="I120" i="1"/>
  <c r="K120" i="1"/>
  <c r="I121" i="1"/>
  <c r="K121" i="1"/>
  <c r="I122" i="1"/>
  <c r="K122" i="1"/>
  <c r="I108" i="1"/>
  <c r="K108" i="1"/>
  <c r="I109" i="1"/>
  <c r="K109" i="1"/>
  <c r="I110" i="1"/>
  <c r="K110" i="1"/>
  <c r="I111" i="1"/>
  <c r="K111" i="1"/>
  <c r="I112" i="1"/>
  <c r="K112" i="1"/>
  <c r="I113" i="1"/>
  <c r="K113" i="1"/>
  <c r="I115" i="1"/>
  <c r="K115" i="1"/>
  <c r="I116" i="1"/>
  <c r="I117" i="1"/>
  <c r="K117" i="1"/>
  <c r="I118" i="1"/>
  <c r="K118" i="1"/>
  <c r="C35" i="17"/>
  <c r="I107" i="1"/>
  <c r="K107" i="1"/>
  <c r="A31" i="17"/>
  <c r="B8" i="1"/>
  <c r="C34" i="17"/>
  <c r="J110" i="2"/>
  <c r="D110" i="2"/>
  <c r="J109" i="2"/>
  <c r="J108" i="2"/>
  <c r="J107" i="2"/>
  <c r="J106" i="2"/>
  <c r="J105" i="2"/>
  <c r="J104" i="2"/>
  <c r="J103" i="2"/>
  <c r="J102" i="2"/>
  <c r="J101" i="2"/>
  <c r="J100" i="2"/>
  <c r="J99" i="2"/>
  <c r="J106" i="1"/>
  <c r="K116" i="1"/>
  <c r="I106" i="1"/>
  <c r="AA5" i="2" a="1"/>
  <c r="AA5" i="2"/>
  <c r="I125" i="1"/>
  <c r="K125" i="1"/>
  <c r="I124" i="1"/>
  <c r="K124" i="1"/>
  <c r="I123" i="1"/>
  <c r="K123" i="1"/>
  <c r="I119" i="1"/>
  <c r="K119" i="1"/>
  <c r="I114" i="1"/>
  <c r="K114" i="1"/>
  <c r="P88" i="3"/>
  <c r="S100" i="3"/>
  <c r="J136" i="3"/>
  <c r="C76" i="3"/>
  <c r="C112" i="3"/>
  <c r="P76" i="3"/>
  <c r="B88" i="3"/>
  <c r="P4" i="3"/>
  <c r="J100" i="3"/>
  <c r="J112" i="3"/>
  <c r="P136" i="3"/>
  <c r="C28" i="3"/>
  <c r="S52" i="3"/>
  <c r="G4" i="3"/>
  <c r="M88" i="3"/>
  <c r="J76" i="3"/>
  <c r="M52" i="3"/>
  <c r="G76" i="3"/>
  <c r="J64" i="3"/>
  <c r="G16" i="3"/>
  <c r="S28" i="3"/>
  <c r="G28" i="3"/>
  <c r="C4" i="3"/>
  <c r="M100" i="3"/>
  <c r="J40" i="3"/>
  <c r="S16" i="3"/>
  <c r="M76" i="3"/>
  <c r="J4" i="3"/>
  <c r="M64" i="3"/>
  <c r="S76" i="3"/>
  <c r="G64" i="3"/>
  <c r="C124" i="3"/>
  <c r="C64" i="3"/>
  <c r="P64" i="3"/>
  <c r="C40" i="3"/>
  <c r="B52" i="3"/>
  <c r="J16" i="3"/>
  <c r="P112" i="3"/>
  <c r="G112" i="3"/>
  <c r="P16" i="3"/>
  <c r="P52" i="3"/>
  <c r="M40" i="3"/>
  <c r="J88" i="3"/>
  <c r="M28" i="3"/>
  <c r="S40" i="3"/>
  <c r="P124" i="3"/>
  <c r="G136" i="3"/>
  <c r="S112" i="3"/>
  <c r="J52" i="3"/>
  <c r="M16" i="3"/>
  <c r="P100" i="3"/>
  <c r="G40" i="3"/>
  <c r="S64" i="3"/>
  <c r="S4" i="3"/>
  <c r="B124" i="3"/>
  <c r="S136" i="3"/>
  <c r="G100" i="3"/>
  <c r="M112" i="3"/>
  <c r="G52" i="3"/>
  <c r="C88" i="3"/>
  <c r="J28" i="3"/>
  <c r="J124" i="3"/>
  <c r="M4" i="3"/>
  <c r="B4" i="3"/>
  <c r="P28" i="3"/>
  <c r="S88" i="3"/>
  <c r="P40" i="3"/>
  <c r="C100" i="3"/>
  <c r="G124" i="3"/>
  <c r="M136" i="3"/>
  <c r="S124" i="3"/>
  <c r="C136" i="3"/>
  <c r="M124" i="3"/>
  <c r="C16" i="3"/>
  <c r="C52" i="3"/>
  <c r="G88" i="3"/>
  <c r="K102" i="2"/>
  <c r="L110" i="2"/>
  <c r="I109" i="2"/>
  <c r="N101" i="2"/>
  <c r="G109" i="2"/>
  <c r="G99" i="2"/>
  <c r="I106" i="2"/>
  <c r="G100" i="2"/>
  <c r="I105" i="2"/>
  <c r="H103" i="2"/>
  <c r="F104" i="2"/>
  <c r="E107" i="2"/>
  <c r="M99" i="2"/>
  <c r="H100" i="2"/>
  <c r="I107" i="2"/>
  <c r="H108" i="2"/>
  <c r="I108" i="2"/>
  <c r="H102" i="2"/>
  <c r="K104" i="2"/>
  <c r="C9" i="2"/>
  <c r="H110" i="2"/>
  <c r="C10" i="2"/>
  <c r="O100" i="2"/>
  <c r="N102" i="2"/>
  <c r="M110" i="2"/>
  <c r="N106" i="2"/>
  <c r="E101" i="2"/>
  <c r="N100" i="2"/>
  <c r="L100" i="2"/>
  <c r="I102" i="2"/>
  <c r="O109" i="2"/>
  <c r="O99" i="2"/>
  <c r="B5" i="2"/>
  <c r="I100" i="2"/>
  <c r="E106" i="2"/>
  <c r="K105" i="2"/>
  <c r="L105" i="2"/>
  <c r="E100" i="2"/>
  <c r="N109" i="2"/>
  <c r="L99" i="2"/>
  <c r="H106" i="2"/>
  <c r="G103" i="2"/>
  <c r="M101" i="2"/>
  <c r="C5" i="2"/>
  <c r="B15" i="2"/>
  <c r="K103" i="2"/>
  <c r="C11" i="2"/>
  <c r="L108" i="2"/>
  <c r="C13" i="2"/>
  <c r="H104" i="2"/>
  <c r="H109" i="2"/>
  <c r="K108" i="2"/>
  <c r="M109" i="2"/>
  <c r="K107" i="2"/>
  <c r="F103" i="2"/>
  <c r="N99" i="2"/>
  <c r="F99" i="2"/>
  <c r="C12" i="2"/>
  <c r="N110" i="2"/>
  <c r="N105" i="2"/>
  <c r="H105" i="2"/>
  <c r="M100" i="2"/>
  <c r="L106" i="2"/>
  <c r="M103" i="2"/>
  <c r="O108" i="2"/>
  <c r="I99" i="2"/>
  <c r="D102" i="2"/>
  <c r="O107" i="2"/>
  <c r="D103" i="2"/>
  <c r="O110" i="2"/>
  <c r="N107" i="2"/>
  <c r="C16" i="2"/>
  <c r="E103" i="2"/>
  <c r="F107" i="2"/>
  <c r="K109" i="2"/>
  <c r="O104" i="2"/>
  <c r="G104" i="2"/>
  <c r="K110" i="2"/>
  <c r="B9" i="2"/>
  <c r="O102" i="2"/>
  <c r="G108" i="2"/>
  <c r="F101" i="2"/>
  <c r="K99" i="2"/>
  <c r="D106" i="2"/>
  <c r="D107" i="2"/>
  <c r="O106" i="2"/>
  <c r="E110" i="2"/>
  <c r="C6" i="2"/>
  <c r="I104" i="2"/>
  <c r="M106" i="2"/>
  <c r="I110" i="2"/>
  <c r="F102" i="2"/>
  <c r="G102" i="2"/>
  <c r="C8" i="2"/>
  <c r="N103" i="2"/>
  <c r="L101" i="2"/>
  <c r="G107" i="2"/>
  <c r="F109" i="2"/>
  <c r="H101" i="2"/>
  <c r="I103" i="2"/>
  <c r="L107" i="2"/>
  <c r="M102" i="2"/>
  <c r="H99" i="2"/>
  <c r="E102" i="2"/>
  <c r="G106" i="2"/>
  <c r="N108" i="2"/>
  <c r="L102" i="2"/>
  <c r="L104" i="2"/>
  <c r="I101" i="2"/>
  <c r="O103" i="2"/>
  <c r="E104" i="2"/>
  <c r="D104" i="2"/>
  <c r="E109" i="2"/>
  <c r="L109" i="2"/>
  <c r="M105" i="2"/>
  <c r="M104" i="2"/>
  <c r="F106" i="2"/>
  <c r="D109" i="2"/>
  <c r="F110" i="2"/>
  <c r="K101" i="2"/>
  <c r="M108" i="2"/>
  <c r="O105" i="2"/>
  <c r="H107" i="2"/>
  <c r="O101" i="2"/>
  <c r="C14" i="2"/>
  <c r="C15" i="2"/>
  <c r="K106" i="2"/>
  <c r="B12" i="2"/>
  <c r="C7" i="2"/>
  <c r="G101" i="2"/>
  <c r="K100" i="2"/>
  <c r="L103" i="2"/>
  <c r="M107" i="2"/>
  <c r="G105" i="2"/>
  <c r="G110" i="2"/>
  <c r="N104" i="2"/>
  <c r="F108" i="2"/>
  <c r="W5" i="2" a="1"/>
  <c r="W5" i="2"/>
  <c r="AA16" i="2" a="1"/>
  <c r="AA16" i="2"/>
  <c r="Z16" i="2" a="1"/>
  <c r="Z16" i="2"/>
  <c r="Y16" i="2" a="1"/>
  <c r="Y16" i="2"/>
  <c r="X16" i="2" a="1"/>
  <c r="X16" i="2"/>
  <c r="W16" i="2" a="1"/>
  <c r="W16" i="2"/>
  <c r="V16" i="2" a="1"/>
  <c r="V16" i="2"/>
  <c r="AA15" i="2" a="1"/>
  <c r="AA15" i="2"/>
  <c r="Z15" i="2" a="1"/>
  <c r="Z15" i="2"/>
  <c r="Y15" i="2" a="1"/>
  <c r="Y15" i="2"/>
  <c r="X15" i="2" a="1"/>
  <c r="X15" i="2"/>
  <c r="W15" i="2" a="1"/>
  <c r="W15" i="2"/>
  <c r="V15" i="2" a="1"/>
  <c r="V15" i="2"/>
  <c r="AA14" i="2" a="1"/>
  <c r="AA14" i="2"/>
  <c r="Z14" i="2" a="1"/>
  <c r="Z14" i="2"/>
  <c r="Y14" i="2" a="1"/>
  <c r="Y14" i="2"/>
  <c r="X14" i="2" a="1"/>
  <c r="X14" i="2"/>
  <c r="W14" i="2" a="1"/>
  <c r="W14" i="2"/>
  <c r="V14" i="2" a="1"/>
  <c r="V14" i="2"/>
  <c r="AA13" i="2" a="1"/>
  <c r="AA13" i="2"/>
  <c r="Z13" i="2" a="1"/>
  <c r="Z13" i="2"/>
  <c r="Y13" i="2" a="1"/>
  <c r="Y13" i="2"/>
  <c r="X13" i="2" a="1"/>
  <c r="X13" i="2"/>
  <c r="W13" i="2" a="1"/>
  <c r="W13" i="2"/>
  <c r="V13" i="2" a="1"/>
  <c r="V13" i="2"/>
  <c r="AA12" i="2" a="1"/>
  <c r="AA12" i="2"/>
  <c r="Z12" i="2" a="1"/>
  <c r="Z12" i="2"/>
  <c r="Y12" i="2" a="1"/>
  <c r="Y12" i="2"/>
  <c r="X12" i="2" a="1"/>
  <c r="X12" i="2"/>
  <c r="W12" i="2" a="1"/>
  <c r="W12" i="2"/>
  <c r="V12" i="2" a="1"/>
  <c r="V12" i="2"/>
  <c r="AA11" i="2" a="1"/>
  <c r="AA11" i="2"/>
  <c r="Z11" i="2" a="1"/>
  <c r="Z11" i="2"/>
  <c r="Y11" i="2" a="1"/>
  <c r="Y11" i="2"/>
  <c r="X11" i="2" a="1"/>
  <c r="X11" i="2"/>
  <c r="W11" i="2" a="1"/>
  <c r="W11" i="2"/>
  <c r="V11" i="2" a="1"/>
  <c r="V11" i="2"/>
  <c r="AA10" i="2" a="1"/>
  <c r="AA10" i="2"/>
  <c r="Z10" i="2" a="1"/>
  <c r="Z10" i="2"/>
  <c r="Y10" i="2" a="1"/>
  <c r="Y10" i="2"/>
  <c r="X10" i="2" a="1"/>
  <c r="X10" i="2"/>
  <c r="W10" i="2" a="1"/>
  <c r="W10" i="2"/>
  <c r="V10" i="2" a="1"/>
  <c r="V10" i="2"/>
  <c r="AA9" i="2" a="1"/>
  <c r="AA9" i="2"/>
  <c r="Z9" i="2" a="1"/>
  <c r="Z9" i="2"/>
  <c r="Y9" i="2" a="1"/>
  <c r="Y9" i="2"/>
  <c r="X9" i="2" a="1"/>
  <c r="X9" i="2"/>
  <c r="W9" i="2" a="1"/>
  <c r="W9" i="2"/>
  <c r="V9" i="2" a="1"/>
  <c r="V9" i="2"/>
  <c r="AA8" i="2" a="1"/>
  <c r="AA8" i="2"/>
  <c r="Z8" i="2" a="1"/>
  <c r="Z8" i="2"/>
  <c r="Y8" i="2" a="1"/>
  <c r="Y8" i="2"/>
  <c r="X8" i="2" a="1"/>
  <c r="X8" i="2"/>
  <c r="W8" i="2" a="1"/>
  <c r="W8" i="2"/>
  <c r="V8" i="2" a="1"/>
  <c r="V8" i="2"/>
  <c r="AA7" i="2" a="1"/>
  <c r="AA7" i="2"/>
  <c r="Z7" i="2" a="1"/>
  <c r="Z7" i="2"/>
  <c r="Y7" i="2" a="1"/>
  <c r="Y7" i="2"/>
  <c r="X7" i="2" a="1"/>
  <c r="X7" i="2"/>
  <c r="W7" i="2" a="1"/>
  <c r="W7" i="2"/>
  <c r="AA6" i="2" a="1"/>
  <c r="AA6" i="2"/>
  <c r="Z6" i="2" a="1"/>
  <c r="Z6" i="2"/>
  <c r="Y6" i="2" a="1"/>
  <c r="Y6" i="2"/>
  <c r="X6" i="2" a="1"/>
  <c r="X6" i="2"/>
  <c r="W6" i="2" a="1"/>
  <c r="W6" i="2"/>
  <c r="V6" i="2" a="1"/>
  <c r="V6" i="2"/>
  <c r="V7" i="2" a="1"/>
  <c r="V7" i="2"/>
</calcChain>
</file>

<file path=xl/sharedStrings.xml><?xml version="1.0" encoding="utf-8"?>
<sst xmlns="http://schemas.openxmlformats.org/spreadsheetml/2006/main" count="1121" uniqueCount="796">
  <si>
    <t>Cymraeg!A22</t>
  </si>
  <si>
    <t>cymraeg</t>
  </si>
  <si>
    <t>7,8</t>
  </si>
  <si>
    <t>8, 9</t>
  </si>
  <si>
    <t>7, 8, 9, 10</t>
  </si>
  <si>
    <t>8, 10</t>
  </si>
  <si>
    <t>RfL Routemap</t>
  </si>
  <si>
    <t>Citizenship</t>
  </si>
  <si>
    <t>Identity, image and reputation</t>
  </si>
  <si>
    <t>Health and well-being</t>
  </si>
  <si>
    <t>Digital rights, licensing and ownership</t>
  </si>
  <si>
    <t>Online behaviour and cyberbullying</t>
  </si>
  <si>
    <t>Interacting and collaborating</t>
  </si>
  <si>
    <t>Communication</t>
  </si>
  <si>
    <t>Collaboration</t>
  </si>
  <si>
    <t>Storing and sharing</t>
  </si>
  <si>
    <t>Producing</t>
  </si>
  <si>
    <t>Planning, sourcing and searching</t>
  </si>
  <si>
    <t>Creating</t>
  </si>
  <si>
    <t>Evaluating and improving</t>
  </si>
  <si>
    <t>Data and Computational Thinking</t>
  </si>
  <si>
    <t>Problem solving and modelling</t>
  </si>
  <si>
    <t>Data and information literacy</t>
  </si>
  <si>
    <t xml:space="preserve">FFRAMWAITH CYMHWYSEDD DIGIDOL </t>
  </si>
  <si>
    <t>FFRAMWAITH CYMHWYSEDD DIGIDOL</t>
  </si>
  <si>
    <t>Llinyn</t>
  </si>
  <si>
    <t>Elfen</t>
  </si>
  <si>
    <t>Map llwybrau ADD</t>
  </si>
  <si>
    <t>Camau A</t>
  </si>
  <si>
    <t>Camau B</t>
  </si>
  <si>
    <t>Camau C</t>
  </si>
  <si>
    <t>Meithrin</t>
  </si>
  <si>
    <t>Dosbarth derbyn</t>
  </si>
  <si>
    <t>Blwyddyn 1</t>
  </si>
  <si>
    <t>Blwyddyn 2</t>
  </si>
  <si>
    <t>Blwyddyn 3</t>
  </si>
  <si>
    <t>Blwyddyn 4</t>
  </si>
  <si>
    <t>Blwyddyn 5</t>
  </si>
  <si>
    <t>Blwyddyn 6</t>
  </si>
  <si>
    <t>Blwyddyn 7</t>
  </si>
  <si>
    <t>Blwyddyn 8</t>
  </si>
  <si>
    <t>Blwyddyn 9</t>
  </si>
  <si>
    <t>Blwyddyn 10</t>
  </si>
  <si>
    <t>Blwyddyn 11</t>
  </si>
  <si>
    <t>Mae dysgwyr wedi cyflawni'r canlynol.</t>
  </si>
  <si>
    <t>Yn fwyfwy annibynnol mae dysgwyr yn gallu:</t>
  </si>
  <si>
    <t>Mae dysgwyr yn gallu:</t>
  </si>
  <si>
    <t>1. Dinasyddiaeth</t>
  </si>
  <si>
    <t>Dinasyddiaeth – Drwy'r elfennau hyn, bydd dysgwyr dod i ddeall beth yw bod yn ddinesydd digidol cydwybodol sy'n cyfrannu at y byd digidol o'u cwmpas mewn ffordd gydwybodol ac sy'n dadansoddi'r byd digidol hwnnw, a'u lle ynddo, yn feirniadol. Byddant yn barod am yr agweddau cadarnhaol a negyddol o fod yn ddinesydd digidol a byddant yn datblygu strategaethau a dulliau i'w helpu wrth iddynt ddatblygu'n gynhyrchwyr ac yn ddefnyddwyr annibynnol.</t>
  </si>
  <si>
    <t>Hunaniaeth, delwedd ac enw da</t>
  </si>
  <si>
    <r>
      <t xml:space="preserve">adnabod delwedd o'u hunain, </t>
    </r>
    <r>
      <rPr>
        <i/>
        <sz val="10"/>
        <rFont val="Arial"/>
        <family val="2"/>
      </rPr>
      <t>e.e. cyffwrdd llun o'u hwyneb ar sgrîn.</t>
    </r>
  </si>
  <si>
    <r>
      <t xml:space="preserve">adnabod delweddau o bobl gyfarwydd, </t>
    </r>
    <r>
      <rPr>
        <i/>
        <sz val="10"/>
        <rFont val="Arial"/>
        <family val="2"/>
      </rPr>
      <t>e.e. edrych ar lun o'u dosbarth.</t>
    </r>
  </si>
  <si>
    <r>
      <t xml:space="preserve">adnabod eu gwaith eu hunain/gwaith eraill, </t>
    </r>
    <r>
      <rPr>
        <i/>
        <sz val="10"/>
        <rFont val="Arial"/>
        <family val="2"/>
      </rPr>
      <t>e.e. adnabod mai eu gwaith nhw yw darn o waith o'i weld ar sgrîn</t>
    </r>
    <r>
      <rPr>
        <sz val="10"/>
        <rFont val="Arial"/>
        <family val="2"/>
      </rPr>
      <t xml:space="preserve">
bod yn ymwybodol bod angen cyfrinair/gweithred syml i gael mynediad at rai dyfeisiau, </t>
    </r>
    <r>
      <rPr>
        <i/>
        <sz val="10"/>
        <rFont val="Arial"/>
        <family val="2"/>
      </rPr>
      <t>e.e. sweipio dyfais i'w chychwyn.</t>
    </r>
    <r>
      <rPr>
        <sz val="10"/>
        <rFont val="Arial"/>
        <family val="2"/>
      </rPr>
      <t xml:space="preserve">
</t>
    </r>
  </si>
  <si>
    <r>
      <t xml:space="preserve">gwahaniaethu rhwng rhywun y maent yn ei adnabod a rhywun nad ydynt wedi cwrdd ag ef, </t>
    </r>
    <r>
      <rPr>
        <i/>
        <sz val="10"/>
        <rFont val="Arial"/>
        <family val="2"/>
      </rPr>
      <t>e.e. mae hyn yn gysylltiedig ag addysg bersonol a chymdeithasol (ABCh)/lles a byddai'n rhan o addysg 'Stranger Danger'.</t>
    </r>
  </si>
  <si>
    <r>
      <t xml:space="preserve">sylweddoli bod canlyniadau i weithredoedd a phennu rheolau syml i gadw'n ddiogel (ar-lein ac oddi-ar-lein), </t>
    </r>
    <r>
      <rPr>
        <i/>
        <sz val="10"/>
        <rFont val="Arial"/>
        <family val="2"/>
      </rPr>
      <t>e.e. dylai rheolau'r ystafell ddosbarth gynnwys rheolau am faterion digidol a materion nad ydynt yn ddigidol</t>
    </r>
    <r>
      <rPr>
        <sz val="10"/>
        <rFont val="Arial"/>
        <family val="2"/>
      </rPr>
      <t xml:space="preserve">
sylweddoli y gellir rhannu data ar-lein, </t>
    </r>
    <r>
      <rPr>
        <i/>
        <sz val="10"/>
        <rFont val="Arial"/>
        <family val="2"/>
      </rPr>
      <t>e.e. gyda chymorth oedolyn, dod o hyd i ddelweddau o'u hunain ac eraill, er enghraifft ar wefan yr ysgol/ar dudalen cyfryngau cymdeithasol yr ysgol, ac ati.</t>
    </r>
    <r>
      <rPr>
        <sz val="10"/>
        <rFont val="Arial"/>
        <family val="2"/>
      </rPr>
      <t xml:space="preserve">
</t>
    </r>
  </si>
  <si>
    <r>
      <t xml:space="preserve">deall bod rhai gwefannau'n gofyn am wybodaeth breifat a phersonol, </t>
    </r>
    <r>
      <rPr>
        <i/>
        <sz val="10"/>
        <rFont val="Arial"/>
        <family val="2"/>
      </rPr>
      <t>e.e. nodi gwybodaeth breifat a phersonol a thrafod sut i ddelio â cheisiadau am wybodaeth breifat – peidio â datgelu enw llawn, cyfeiriad, dyddiad geni, ysgol.</t>
    </r>
    <r>
      <rPr>
        <sz val="10"/>
        <rFont val="Arial"/>
        <family val="2"/>
      </rPr>
      <t xml:space="preserve">
</t>
    </r>
  </si>
  <si>
    <r>
      <t xml:space="preserve">deall bod rhoi gwybodaeth ar-lein yn gadael ôl-troed digidol, </t>
    </r>
    <r>
      <rPr>
        <i/>
        <sz val="10"/>
        <rFont val="Arial"/>
        <family val="2"/>
      </rPr>
      <t xml:space="preserve">e.e. esbonio ystyr ôl-troed digidol a'u hannog i feddwl yn feirniadol am yr wybodaeth y maent yn ei rhoi ar-lein </t>
    </r>
    <r>
      <rPr>
        <sz val="10"/>
        <rFont val="Arial"/>
        <family val="2"/>
      </rPr>
      <t xml:space="preserve">
pennu'r camau y gellir eu cymryd i gadw caledwedd a data personol yn ddiogel,</t>
    </r>
    <r>
      <rPr>
        <i/>
        <sz val="10"/>
        <rFont val="Arial"/>
        <family val="2"/>
      </rPr>
      <t xml:space="preserve"> e.e.</t>
    </r>
    <r>
      <rPr>
        <sz val="10"/>
        <rFont val="Arial"/>
        <family val="2"/>
      </rPr>
      <t xml:space="preserve"> </t>
    </r>
    <r>
      <rPr>
        <i/>
        <sz val="10"/>
        <rFont val="Arial"/>
        <family val="2"/>
      </rPr>
      <t>deall enwau defnyddiwr a chyfrineiriau, pam rydym yn eu defnyddio a sut i'w cadw'n ddiogel.</t>
    </r>
    <r>
      <rPr>
        <sz val="10"/>
        <rFont val="Arial"/>
        <family val="2"/>
      </rPr>
      <t xml:space="preserve">
</t>
    </r>
  </si>
  <si>
    <r>
      <t xml:space="preserve">bod yn ymwybodol o reolau syml ar gyfer rhannu lluniau a data, </t>
    </r>
    <r>
      <rPr>
        <i/>
        <sz val="10"/>
        <rFont val="Arial"/>
        <family val="2"/>
      </rPr>
      <t>e.e. deall na ellir cymryd lluniau o bobl eraill na'u rhannu ar-lein heb gael caniatâd o flaen llaw</t>
    </r>
    <r>
      <rPr>
        <sz val="10"/>
        <rFont val="Arial"/>
        <family val="2"/>
      </rPr>
      <t xml:space="preserve">
defnyddio strategaethau i greu a chadw cyfrineiriau diogel a chryf, </t>
    </r>
    <r>
      <rPr>
        <i/>
        <sz val="10"/>
        <rFont val="Arial"/>
        <family val="2"/>
      </rPr>
      <t xml:space="preserve">e.e. dewis 3 neu 4 gair ar hap a'u huno neu ddefnyddio priflythrennau a rhifau.
</t>
    </r>
  </si>
  <si>
    <r>
      <t xml:space="preserve">deall sut i ddiogelu eu hunain rhag cael eu hunaniaeth wedi'i ddwyn ar-lein, </t>
    </r>
    <r>
      <rPr>
        <i/>
        <sz val="10"/>
        <rFont val="Arial"/>
        <family val="2"/>
      </rPr>
      <t xml:space="preserve">e.e. dechrau adnabod y risg o negeseuon e-bost twyllodrus a chyfathrebiadau gwe-rwydo, gwefannau sgamio a hysbysebion sy'n gofyn am wybodaeth bersonol
</t>
    </r>
    <r>
      <rPr>
        <sz val="10"/>
        <rFont val="Arial"/>
        <family val="2"/>
      </rPr>
      <t>bod yn ymwybodol bod rhoi gwybodaeth ar-lein yn gadael ôl-troed digidol,</t>
    </r>
    <r>
      <rPr>
        <i/>
        <sz val="10"/>
        <rFont val="Arial"/>
        <family val="2"/>
      </rPr>
      <t xml:space="preserve"> e.e. sy'n gallu hwyluso lladrata hunaniaeth
</t>
    </r>
    <r>
      <rPr>
        <sz val="10"/>
        <rFont val="Arial"/>
        <family val="2"/>
      </rPr>
      <t xml:space="preserve">
pennu risgiau o ran hunaniaeth a manteision gosod meddalwedd, </t>
    </r>
    <r>
      <rPr>
        <i/>
        <sz val="10"/>
        <rFont val="Arial"/>
        <family val="2"/>
      </rPr>
      <t xml:space="preserve">e.e. pennu risgiau posibl o osod meddalwedd am ddim a meddalwedd y mae'n rhaid talu amdano, megis gallai meddalwedd am ddim lawrlwytho firysau i'ch dyfais/cyfrifiadur.
</t>
    </r>
  </si>
  <si>
    <r>
      <t>siarad am yr effaith y gall y cynnwys digidol a greir ei chael,</t>
    </r>
    <r>
      <rPr>
        <i/>
        <sz val="10"/>
        <rFont val="Arial"/>
        <family val="2"/>
      </rPr>
      <t xml:space="preserve"> e.e. meddwl yn feirniadol am yr wybodaeth a rennir ar-lein; bod yn ymwybodol o destun, lluniau a fideos priodol ac amhriodol ac effaith rhannu pethau o'r fath ar-lein
</t>
    </r>
    <r>
      <rPr>
        <sz val="10"/>
        <rFont val="Arial"/>
        <family val="2"/>
      </rPr>
      <t xml:space="preserve">
esbonio pam ei bod yn bwysig trafod eu defnydd o dechnoleg ag oedolyn, </t>
    </r>
    <r>
      <rPr>
        <i/>
        <sz val="10"/>
        <rFont val="Arial"/>
        <family val="2"/>
      </rPr>
      <t>e.e. trafod agweddau positif a negatif o ran enw da/drwg</t>
    </r>
    <r>
      <rPr>
        <sz val="10"/>
        <rFont val="Arial"/>
        <family val="2"/>
      </rPr>
      <t xml:space="preserve">
creu a defnyddio cyfrineiriau cadarn,</t>
    </r>
    <r>
      <rPr>
        <i/>
        <sz val="10"/>
        <rFont val="Arial"/>
        <family val="2"/>
      </rPr>
      <t xml:space="preserve"> e.e. defnyddio nodweddion cyfrineiriau cryf.
</t>
    </r>
  </si>
  <si>
    <r>
      <t>gwybod beth y gall metadata llun ei gynnwys,</t>
    </r>
    <r>
      <rPr>
        <i/>
        <sz val="10"/>
        <rFont val="Arial"/>
        <family val="2"/>
      </rPr>
      <t xml:space="preserve"> e.e. dyddiad, amser a lleoliad</t>
    </r>
    <r>
      <rPr>
        <sz val="10"/>
        <rFont val="Arial"/>
        <family val="2"/>
      </rPr>
      <t xml:space="preserve">
nodi manteision a risgiau dyfeisiau symudol sy'n cyhoeddi lleoliad y defnyddiwr/dyfais, </t>
    </r>
    <r>
      <rPr>
        <i/>
        <sz val="10"/>
        <rFont val="Arial"/>
        <family val="2"/>
      </rPr>
      <t>e.e. apiau â mynediad i leoliad</t>
    </r>
    <r>
      <rPr>
        <sz val="10"/>
        <rFont val="Arial"/>
        <family val="2"/>
      </rPr>
      <t xml:space="preserve">
adnabod gwefannau diogel drwy edrych am seliau bendith preifatrwydd, </t>
    </r>
    <r>
      <rPr>
        <i/>
        <sz val="10"/>
        <rFont val="Arial"/>
        <family val="2"/>
      </rPr>
      <t xml:space="preserve">e.e. https, eicon clo clap </t>
    </r>
    <r>
      <rPr>
        <sz val="10"/>
        <rFont val="Arial"/>
        <family val="2"/>
      </rPr>
      <t xml:space="preserve">
pennu manteision a risgiau rhoi gwybodaeth bersonol a rhoi mynediad i wahanol feddalwedd i ddyfeisiau
deall sut a pham y mae pobl yn defnyddio eu gwybodaeth a'u presenoldeb ar-lein i greu delwedd rithwir o'u hunain fel defnyddiwr.    
</t>
    </r>
  </si>
  <si>
    <r>
      <t xml:space="preserve">esbonio sut y caiff defnydd digidol ei dracio, </t>
    </r>
    <r>
      <rPr>
        <i/>
        <sz val="10"/>
        <rFont val="Arial"/>
        <family val="2"/>
      </rPr>
      <t>e.e. gwybodaeth syml am gyfreithiau diogelu data a sut y mae sefydliadau yn gyfrifol am ddiogelwch data a gesglir</t>
    </r>
    <r>
      <rPr>
        <sz val="10"/>
        <rFont val="Arial"/>
        <family val="2"/>
      </rPr>
      <t xml:space="preserve">
defnyddio strategaethau ar gyfer gwarchod yn erbyn lladrata hunaniaeth a sgamiau sy'n ceisio cael mynediad at wybodaeth bersonol ar-lein, </t>
    </r>
    <r>
      <rPr>
        <i/>
        <sz val="10"/>
        <rFont val="Arial"/>
        <family val="2"/>
      </rPr>
      <t>e.e. rheoli hanes pori a chwcis yn ddiogel</t>
    </r>
    <r>
      <rPr>
        <sz val="10"/>
        <rFont val="Arial"/>
        <family val="2"/>
      </rPr>
      <t xml:space="preserve">.
</t>
    </r>
  </si>
  <si>
    <r>
      <t xml:space="preserve">trafod manteision a risgiau cyflwyno'u hunain mewn gwahanol ffyrdd ar-lein, </t>
    </r>
    <r>
      <rPr>
        <i/>
        <sz val="10"/>
        <rFont val="Arial"/>
        <family val="2"/>
      </rPr>
      <t>e.e. yn broffesiynol ac yn bersonol.</t>
    </r>
    <r>
      <rPr>
        <sz val="10"/>
        <rFont val="Arial"/>
        <family val="2"/>
      </rPr>
      <t xml:space="preserve">
</t>
    </r>
  </si>
  <si>
    <r>
      <t xml:space="preserve">deall bod ganddynt ôl-troed digidol ac y gellir chwilio am y wybodaeth hon, a'i chopïo a'i hanfon ymlaen, </t>
    </r>
    <r>
      <rPr>
        <i/>
        <sz val="10"/>
        <rFont val="Arial"/>
        <family val="2"/>
      </rPr>
      <t>e.e. gwybod sut i wirio gosodiadau diogelwch eu dyfeisiau a/neu'r meddalwedd y maent yn ei ddefnyddio.</t>
    </r>
  </si>
  <si>
    <r>
      <t xml:space="preserve">datblygu enw da o ran rhagolygon cyflogaeth, </t>
    </r>
    <r>
      <rPr>
        <i/>
        <sz val="10"/>
        <rFont val="Arial"/>
        <family val="2"/>
      </rPr>
      <t xml:space="preserve">e.e. defnyddio'r cyfryngau cymdeithasol yn gyfrifol
</t>
    </r>
    <r>
      <rPr>
        <sz val="10"/>
        <rFont val="Arial"/>
        <family val="2"/>
      </rPr>
      <t xml:space="preserve">deall y ffyrdd y mae gwefannau a chwmnïau'n casglu data ar-lein ac yn defnyddio'r data hynny i bersonoli cynnwys i'w defnyddwyr, </t>
    </r>
    <r>
      <rPr>
        <i/>
        <sz val="10"/>
        <rFont val="Arial"/>
        <family val="2"/>
      </rPr>
      <t xml:space="preserve">e.e. rhannu data personol
</t>
    </r>
    <r>
      <rPr>
        <sz val="10"/>
        <rFont val="Arial"/>
        <family val="2"/>
      </rPr>
      <t>adnabod y risgiau a'r defnydd o ddata/gwasanaethau ar ddyfeisiau personol o fewn telerau ac amodau ystod o wasanaethau meddalwedd a gwe.</t>
    </r>
    <r>
      <rPr>
        <strike/>
        <sz val="10"/>
        <color rgb="FFFF0000"/>
        <rFont val="Arial"/>
        <family val="2"/>
      </rPr>
      <t/>
    </r>
  </si>
  <si>
    <r>
      <t xml:space="preserve">gwybod am faterion moesegol amgryptio corfforaethol, </t>
    </r>
    <r>
      <rPr>
        <i/>
        <sz val="10"/>
        <rFont val="Arial"/>
        <family val="2"/>
      </rPr>
      <t>e.e. cynnwys system osgoi</t>
    </r>
    <r>
      <rPr>
        <sz val="10"/>
        <rFont val="Arial"/>
        <family val="2"/>
      </rPr>
      <t xml:space="preserve">
pennu a disgrifio polisïau diogelu data amrywiaeth o sefydliadau o wahanol wledydd a sut y mae hyn yn effeithio ar eu ffordd o weithio
pennu sut y mae sefydliadau yn sicrhau eu bod yn cydymffurfio â rheolau data wrth ddefnyddio cynhyrchion amlwladol.</t>
    </r>
  </si>
  <si>
    <t>1.1a</t>
  </si>
  <si>
    <t>Hunaniaeth, delwedd ac enw da – Enghreifftiau o dasgau</t>
  </si>
  <si>
    <t>1. Defnyddio sioe sleidiau gyda lluniau neu ffotograffau ar lechen/dyfais.</t>
  </si>
  <si>
    <t>1. Adnabod aelodau o'r dosbarth mewn fideo o ddiwrnod mabolgampau/sioe Nadolig.</t>
  </si>
  <si>
    <t xml:space="preserve">1. Dangos llun o'u gwaith ar sgrin drwy we-gastio.
2. Sweipio/mewnbynnu PIN pedwar rhif ar lechen/dyfais.
</t>
  </si>
  <si>
    <t>Bydd syniadau ar gyfer tasgau dosbarth ar gyfer y datganiad hwn ar gael cyn hir.</t>
  </si>
  <si>
    <t xml:space="preserve">1.  (Common Sense Media) Mynd i leoedd yn ddiogel - Gwers 1
</t>
  </si>
  <si>
    <t xml:space="preserve">1. (Common Sense Media) Cadwch bethau’n breifat - Gwers 3
</t>
  </si>
  <si>
    <t xml:space="preserve">1. (Common Sense Media) Dilyn y trywydd digidol - Gwers 2
</t>
  </si>
  <si>
    <t xml:space="preserve">2. (Common Sense Media) Cyfrineiriau pwerus - Gwers 1
</t>
  </si>
  <si>
    <t xml:space="preserve">2. (Common Sense Media)  Gwybodaeth breifat a phersonol - Gwers 2
</t>
  </si>
  <si>
    <t xml:space="preserve">3. (Common Sense Media) Cyfrineiriau cryf - Gwers 1
</t>
  </si>
  <si>
    <t xml:space="preserve">3. (Common Sense Media) Rheolau preifatrwydd - Gwers 3
</t>
  </si>
  <si>
    <t xml:space="preserve">2. (Common Sense Media) Cynllwynion a chynlluniau - Gwers 3
</t>
  </si>
  <si>
    <t xml:space="preserve">1.  (Common Sense Media) Pa fersiwn ohonof i ddylwn i fod? - Gwers 4
</t>
  </si>
  <si>
    <t xml:space="preserve">1. (Common Sense Media) Ôl-troed triliwn doler - Gwers 1
</t>
  </si>
  <si>
    <t xml:space="preserve">1. (Common Sense Media) Ar y ffordd i’r coleg - Gwers 5
1. Creu CV a defnyddio offer recriwtio
2. (Common Sense Media) Beth yw pwysigrwydd preifatrwydd ar y rhyngrwyd? - Gwers 3
</t>
  </si>
  <si>
    <t xml:space="preserve">2. a 3. (Common Sense Media) A oes ots pwy all weld eich data? - Gwers 2 
Creu CV a defnyddio offer recriwtio.
Gwerthuswch y risgiau a'r manteision o ddefnyddio offer ar-lein i gynorthwyo rhagolygon cyflogaeth a'r angen i fod yn ofalus o ran y data personol a gyflwynir.
[Archwilio sut mae gwefannau a chwmnïau yn casglu data ar-lein ac yn ei ddefnyddio i bersonoli cynnwys ar gyfer eu defnyddwyr. Ystyriwch cymhellion cwmnïau wrth wneud hynny.]
</t>
  </si>
  <si>
    <t>Bydd ddem ar gael yn hwyrach yn nhymor yr hydref.</t>
  </si>
  <si>
    <t>Iechyd a lles</t>
  </si>
  <si>
    <r>
      <t xml:space="preserve">Mynegi hoffter am eitemau na gynrychiolir drwy fodd symbolaidd </t>
    </r>
    <r>
      <rPr>
        <i/>
        <sz val="10"/>
        <rFont val="Arial"/>
        <family val="2"/>
      </rPr>
      <t>[ADD 41]</t>
    </r>
  </si>
  <si>
    <r>
      <t>dynodi eu bod yn dymuno defnyddio cyfryngau digidol,</t>
    </r>
    <r>
      <rPr>
        <i/>
        <sz val="10"/>
        <rFont val="Arial"/>
        <family val="2"/>
      </rPr>
      <t xml:space="preserve"> e.e. defnyddio llun neu symbol i wneud cais am ddyfais neu gyfrwng digidol penodol.</t>
    </r>
  </si>
  <si>
    <r>
      <t>defnyddio amrywiaeth o wahanol gyfryngau, gan gynnwys rhai i greu,</t>
    </r>
    <r>
      <rPr>
        <i/>
        <sz val="10"/>
        <rFont val="Arial"/>
        <family val="2"/>
      </rPr>
      <t xml:space="preserve"> e.e. defnyddio camera i dynnu llun.</t>
    </r>
  </si>
  <si>
    <r>
      <t>dewis hoff eitemau ar gyfryngau digidol, gan gynnwys eitemau i greu,</t>
    </r>
    <r>
      <rPr>
        <i/>
        <sz val="10"/>
        <rFont val="Arial"/>
        <family val="2"/>
      </rPr>
      <t xml:space="preserve"> e.e dewis eicon lluniadu/darlunio ar y wefan neu blatfform</t>
    </r>
    <r>
      <rPr>
        <sz val="10"/>
        <rFont val="Arial"/>
        <family val="2"/>
      </rPr>
      <t xml:space="preserve">
pennu hoff eitemau eraill,</t>
    </r>
    <r>
      <rPr>
        <i/>
        <sz val="10"/>
        <rFont val="Arial"/>
        <family val="2"/>
      </rPr>
      <t xml:space="preserve"> e.e. chwilio am eicon ar gyfer gwefan y mae dysgwr arall yn ei hoffi.</t>
    </r>
    <r>
      <rPr>
        <sz val="10"/>
        <rFont val="Arial"/>
        <family val="2"/>
      </rPr>
      <t xml:space="preserve">
</t>
    </r>
  </si>
  <si>
    <r>
      <t>defnyddio dyfeisiau a chyfryngau digidol a hynny'n ofalus,</t>
    </r>
    <r>
      <rPr>
        <i/>
        <sz val="10"/>
        <rFont val="Arial"/>
        <family val="2"/>
      </rPr>
      <t xml:space="preserve"> e.e. enwi amryw ddyfeisiau digidol a'u defnyddio'n briodol.
</t>
    </r>
    <r>
      <rPr>
        <sz val="10"/>
        <rFont val="Arial"/>
        <family val="2"/>
      </rPr>
      <t xml:space="preserve">
</t>
    </r>
  </si>
  <si>
    <r>
      <rPr>
        <i/>
        <sz val="10"/>
        <rFont val="Arial"/>
        <family val="2"/>
      </rPr>
      <t xml:space="preserve">cydnabod bod canlyniadau i weithrediadau a phennu rheolau syml i gadw'n ddiogel (all-lein ac ar-lein), e.e. dylai rheolau/siarteri ystafelloedd dosbarth gynnwys rheolau digidol a rheolau nad ydynt yn ddigidol
</t>
    </r>
    <r>
      <rPr>
        <sz val="10"/>
        <rFont val="Arial"/>
        <family val="2"/>
      </rPr>
      <t xml:space="preserve">cydnabod y gellir rhannu data ar-lein, </t>
    </r>
    <r>
      <rPr>
        <i/>
        <sz val="10"/>
        <rFont val="Arial"/>
        <family val="2"/>
      </rPr>
      <t xml:space="preserve">e.e. gyda chymorth oedolyn, dod o hyd i ddelweddau o'u hunain ac eraill megis ar wefan yr ysgol/tudalen yr ysgol ar y cyfryngau cymdeithasol.
</t>
    </r>
    <r>
      <rPr>
        <sz val="10"/>
        <rFont val="Arial"/>
        <family val="2"/>
      </rPr>
      <t xml:space="preserve">
</t>
    </r>
  </si>
  <si>
    <r>
      <t xml:space="preserve">defnyddio dyfeisiau digidol o fewn amgylchedd, amser a chyd-destun rheoledig, </t>
    </r>
    <r>
      <rPr>
        <i/>
        <sz val="10"/>
        <rFont val="Arial"/>
        <family val="2"/>
      </rPr>
      <t>e.e. defnyddio dyfais am gyfnod penodol ac er mwyn sicrhau canlyniad penodol.</t>
    </r>
  </si>
  <si>
    <r>
      <t xml:space="preserve">dechrau adnabod manteision ac anfanteision cyfryngau a dyfeisiau digidol ar eu bywydau, </t>
    </r>
    <r>
      <rPr>
        <i/>
        <sz val="10"/>
        <rFont val="Arial"/>
        <family val="2"/>
      </rPr>
      <t xml:space="preserve">e.e. dechrau monitro amser eu hunain wrth ddefnyddio'r cyfryngau digidol
siarad am fanteision ac anfanteision cyfryngau digidol yn eu bywydau a bywydau eraill, o ran yr amgylchedd, o ran lles corfforol a lles meddyliol.
</t>
    </r>
  </si>
  <si>
    <r>
      <t xml:space="preserve">cydnabod cyfyngiadau oedran ac addasrwydd cyfryngau a dyfeisiau digidol, </t>
    </r>
    <r>
      <rPr>
        <i/>
        <sz val="10"/>
        <rFont val="Arial"/>
        <family val="2"/>
      </rPr>
      <t>e.e. lleoli sgorau PEGI a dechrau eu deall a chanllawiau cyfyngiadau oedran</t>
    </r>
    <r>
      <rPr>
        <sz val="10"/>
        <rFont val="Arial"/>
        <family val="2"/>
      </rPr>
      <t xml:space="preserve">
pennu effeithiau corfforol ac emosiynol chwarae gemau a gwylio cynnwys amhriodol.
</t>
    </r>
  </si>
  <si>
    <r>
      <t xml:space="preserve">adnabod dylanwadau cadarnhaol a negyddol technoleg ar iechyd a'r amgylchedd, </t>
    </r>
    <r>
      <rPr>
        <i/>
        <sz val="10"/>
        <rFont val="Arial"/>
        <family val="2"/>
      </rPr>
      <t xml:space="preserve">e.e. ystyried y gwahanol ffyrdd y mae amser sbâr yn cael ei dreulio a dechrau dod o hyd i gydbwysedd rhwng gweithgareddau actif, gweithgareddau dysgu a gweithgareddau digidol
deall pwysigrwydd cydbwyso'r amser a dreulir yn syllu ar y sgrin ac yn chwarae gemau â rhannau eraill bywyd.
</t>
    </r>
  </si>
  <si>
    <r>
      <t>deall manteision ac anfanteision newid llun yn ddigidol, dibenion gwneud hynny, a'r caniatadau sydd eu hangen</t>
    </r>
    <r>
      <rPr>
        <i/>
        <sz val="10"/>
        <rFont val="Arial"/>
        <family val="2"/>
      </rPr>
      <t xml:space="preserve">
</t>
    </r>
    <r>
      <rPr>
        <sz val="10"/>
        <rFont val="Arial"/>
        <family val="2"/>
      </rPr>
      <t>deall sut a pham y gellir newid ffotograffau yn ddigidol.</t>
    </r>
    <r>
      <rPr>
        <i/>
        <sz val="10"/>
        <rFont val="Arial"/>
        <family val="2"/>
      </rPr>
      <t xml:space="preserve">
</t>
    </r>
  </si>
  <si>
    <r>
      <t xml:space="preserve">deall pwysigrwydd cael cydbwysedd rhwng amser yn chwarae gemau neu amser sgrîn, a rhannau eraill o'u bywydau, </t>
    </r>
    <r>
      <rPr>
        <i/>
        <sz val="10"/>
        <rFont val="Arial"/>
        <family val="2"/>
      </rPr>
      <t>e.e. archwilio'r rhesymau posibl pam y maent yn cael eu temtio i dreulio mwy o amser yn chwarae gemau neu'n ei chael hi'n anodd stopio chwarae a'r effaith y mae hyn yn ei chael ar eu hiechyd.</t>
    </r>
  </si>
  <si>
    <r>
      <t xml:space="preserve">myfyrio am rôl y cyfryngau digidol yn eu bywydau a'u harferion o ran y cyfryngau, </t>
    </r>
    <r>
      <rPr>
        <i/>
        <sz val="10"/>
        <rFont val="Arial"/>
        <family val="2"/>
      </rPr>
      <t>e.e. archwilio sut y gall y cyfryngau chwarae rôl bwerus o ran siapio ein syniadau am stereoteipiau.</t>
    </r>
  </si>
  <si>
    <r>
      <t xml:space="preserve">arddangos ymddygiadau ar-lein iach (yn gorfforol ac yn feddyliol) a phennu ymddygiad annerbyniol, </t>
    </r>
    <r>
      <rPr>
        <i/>
        <sz val="10"/>
        <rFont val="Arial"/>
        <family val="2"/>
      </rPr>
      <t>e.e. mewn perthynas â seiberstelcian, aflonyddu, cam-fanteisio ar ymddiriedaeth a radicaleiddio.</t>
    </r>
  </si>
  <si>
    <r>
      <t xml:space="preserve">pennu ystrydebau a'u heffeithiau mewn ystod o gyfryngau, </t>
    </r>
    <r>
      <rPr>
        <i/>
        <sz val="10"/>
        <rFont val="Arial"/>
        <family val="2"/>
      </rPr>
      <t>e.e. myfyrio ar ystrydebau yn y cyfryngau torfol, y cyfryngau cymdeithasol ac mewn gemau cyfrifiadurol.</t>
    </r>
  </si>
  <si>
    <r>
      <t xml:space="preserve">meddwl yn feirniadol am wahanol ddibenion a chyd-destunau golygu delweddau digidol, </t>
    </r>
    <r>
      <rPr>
        <i/>
        <sz val="10"/>
        <rFont val="Arial"/>
        <family val="2"/>
      </rPr>
      <t xml:space="preserve">e.e. archwilio manteision a phwyntiau negyddol trin lluniau;
</t>
    </r>
    <r>
      <rPr>
        <sz val="10"/>
        <rFont val="Arial"/>
        <family val="2"/>
      </rPr>
      <t>gwerthuso lluniau sydd wedi'u golygu'n ddigidol o ran eu cyd-destun a'u diben</t>
    </r>
    <r>
      <rPr>
        <i/>
        <sz val="10"/>
        <rFont val="Arial"/>
        <family val="2"/>
      </rPr>
      <t xml:space="preserve">
</t>
    </r>
    <r>
      <rPr>
        <sz val="10"/>
        <rFont val="Arial"/>
        <family val="2"/>
      </rPr>
      <t xml:space="preserve">
cymryd camau rhesymol i osgoi problemau iechyd (corfforol a meddyliol), a achosir gan ddefnyddio technoleg ddigidol
deall y cyfrifoldebau cyfreithiol o ran cael gwared ar dechnoleg a’r effaith amgylcheddol ynghlwm wrth hynny.
</t>
    </r>
  </si>
  <si>
    <r>
      <t xml:space="preserve">meddwl yn feirniadol am y gwahanol ddibenion a chyd-destunau ynghlwm wrth olygu delwedd ddigidol
cymryd camau rhesymol i osgoi problemau iechyd a achosir gan ddefnyddio technoleg ddigidol </t>
    </r>
    <r>
      <rPr>
        <i/>
        <sz val="10"/>
        <rFont val="Arial"/>
        <family val="2"/>
      </rPr>
      <t xml:space="preserve">ac awgrymu strategaethau i'w hatal/lleihau (corfforol a seicolegol)
</t>
    </r>
    <r>
      <rPr>
        <sz val="10"/>
        <rFont val="Arial"/>
        <family val="2"/>
      </rPr>
      <t xml:space="preserve">
</t>
    </r>
    <r>
      <rPr>
        <i/>
        <sz val="10"/>
        <rFont val="Arial"/>
        <family val="2"/>
      </rPr>
      <t>gwybod sut i gael mynediad at gymorth gan bobl broffesiynol a sefydliadau</t>
    </r>
    <r>
      <rPr>
        <sz val="10"/>
        <rFont val="Arial"/>
        <family val="2"/>
      </rPr>
      <t xml:space="preserve">
deall y cyfrifoldebau cyfreithiol o ran cael gwared ar dechnoleg a’r effaith amgylcheddol ynghlwm wrth hynny.
</t>
    </r>
  </si>
  <si>
    <t>1.2a</t>
  </si>
  <si>
    <t>Iechyd a lles – Enghreifftiau o dasgau</t>
  </si>
  <si>
    <t>1. Rhoi llun neu symbol i ddewis hoff glip fideo neu DVD.</t>
  </si>
  <si>
    <t xml:space="preserve">1. Defnyddio allweddell electronig i wneud synau.
1. Defnyddio llechen/dyfais i baentio neu dynnu llun/gwneud marc.
</t>
  </si>
  <si>
    <r>
      <t xml:space="preserve">1. Ar </t>
    </r>
    <r>
      <rPr>
        <i/>
        <sz val="10"/>
        <rFont val="Arial"/>
        <family val="2"/>
      </rPr>
      <t>Jit,</t>
    </r>
    <r>
      <rPr>
        <sz val="10"/>
        <rFont val="Arial"/>
        <family val="2"/>
      </rPr>
      <t xml:space="preserve"> dewis cefndir ar gyfer tynnu llun neu wneud marc.
2. Dewis hoff gân ffrind ar gryno ddisg.
</t>
    </r>
  </si>
  <si>
    <r>
      <t xml:space="preserve">1. a 2. (Common Sense Media) Lluniau perffaith - Gwers 5
</t>
    </r>
    <r>
      <rPr>
        <i/>
        <sz val="10"/>
        <rFont val="Arial"/>
        <family val="2"/>
      </rPr>
      <t>Cynllun gwers yn ymwneud â'r manteision ac anfanteision creadigol o addasu delweddau.</t>
    </r>
  </si>
  <si>
    <r>
      <t xml:space="preserve">1. (Cybersmart) Rheoli amser ar sgrîn
</t>
    </r>
    <r>
      <rPr>
        <i/>
        <sz val="10"/>
        <rFont val="Arial"/>
        <family val="2"/>
      </rPr>
      <t>Gweithgareddau sy'n codi ymwybyddiaeth o'r cydbwysedd rhwng amser sgrîn â rhannau eraill o'u bywydau</t>
    </r>
    <r>
      <rPr>
        <sz val="10"/>
        <rFont val="Arial"/>
        <family val="2"/>
      </rPr>
      <t>.</t>
    </r>
  </si>
  <si>
    <t xml:space="preserve">1. (Common Sense Media)  Bywyd digidol  - Gwers 1
</t>
  </si>
  <si>
    <t xml:space="preserve">1. (Common Sense Media) Realiti drama ddigidol - Gwers 3
</t>
  </si>
  <si>
    <t xml:space="preserve">1. (Common Sense Media) Atgyffwrdd â realiti - Gwers 4
</t>
  </si>
  <si>
    <t>Hawliau digidol, trwyddedu a pherchenogaeth</t>
  </si>
  <si>
    <r>
      <t xml:space="preserve">ymateb yn wahanol i luniau o bobl gyfarwydd a lluniau eraill,  </t>
    </r>
    <r>
      <rPr>
        <i/>
        <sz val="10"/>
        <rFont val="Arial"/>
        <family val="2"/>
      </rPr>
      <t>e.e. ystumio drwy fynegiant wynebol neu iaith y corff wrth wylio delweddau o'u hunain a ffrindiau, a delweddau'n ymwneud â chynnwys cwricwlwm perthnasol ar y sgrîn.</t>
    </r>
  </si>
  <si>
    <r>
      <t xml:space="preserve">dod o hyd i lun/symbol/enw i'w hunan a phobl gyfarwydd, </t>
    </r>
    <r>
      <rPr>
        <i/>
        <sz val="10"/>
        <rFont val="Arial"/>
        <family val="2"/>
      </rPr>
      <t>e.e. chwilio am luniau ar albwm digidol.</t>
    </r>
  </si>
  <si>
    <r>
      <t xml:space="preserve">adnabod eu henw ar eu gwaith eu hunain a gwaith pobl eraill, </t>
    </r>
    <r>
      <rPr>
        <i/>
        <sz val="10"/>
        <rFont val="Arial"/>
        <family val="2"/>
      </rPr>
      <t>e.e. adnabod eu henw ar waith o amgylch yr ystafell ddosbarth.</t>
    </r>
  </si>
  <si>
    <r>
      <t>ychwanegu eu henw at waith digidol drwy ddefnyddio llythyren flaen,</t>
    </r>
    <r>
      <rPr>
        <i/>
        <sz val="10"/>
        <rFont val="Arial"/>
        <family val="2"/>
      </rPr>
      <t xml:space="preserve"> e.e. teipio llythyren flaen eu henw ar fysellfwrdd</t>
    </r>
    <r>
      <rPr>
        <sz val="10"/>
        <rFont val="Arial"/>
        <family val="2"/>
      </rPr>
      <t xml:space="preserve">
adnabod peth gwaith sy’n berchen i eraill,</t>
    </r>
    <r>
      <rPr>
        <i/>
        <sz val="10"/>
        <rFont val="Arial"/>
        <family val="2"/>
      </rPr>
      <t xml:space="preserve"> e.e. chwilio am lun sydd wedi’i greu gan gyfoed/oedolyn cyfarwydd.
</t>
    </r>
  </si>
  <si>
    <r>
      <t xml:space="preserve">ychwanegu eu henw gwaith at waith digidol, </t>
    </r>
    <r>
      <rPr>
        <i/>
        <sz val="10"/>
        <rFont val="Arial"/>
        <family val="2"/>
      </rPr>
      <t xml:space="preserve">e.e. teipio eu henw cyntaf ar fysellfwrdd
</t>
    </r>
    <r>
      <rPr>
        <sz val="10"/>
        <rFont val="Arial"/>
        <family val="2"/>
      </rPr>
      <t xml:space="preserve">
dod o hyd i enw awdur gwaith digidol.
</t>
    </r>
  </si>
  <si>
    <r>
      <t xml:space="preserve">ychwanegu eu henw a dyddiad at waith a grëwyd ganddynt,  </t>
    </r>
    <r>
      <rPr>
        <i/>
        <sz val="10"/>
        <rFont val="Arial"/>
        <family val="2"/>
      </rPr>
      <t>e.e. teipio eu henw cyntaf a chyfenw ac ychwanegu dyddiad at ddarnau o waith.</t>
    </r>
  </si>
  <si>
    <r>
      <t xml:space="preserve">ychwanegu eu henw a dyddiad at waith a grëwyd ganddynt a nodi rhesymau pam fod hyn yn bwysig, </t>
    </r>
    <r>
      <rPr>
        <i/>
        <sz val="10"/>
        <rFont val="Arial"/>
        <family val="2"/>
      </rPr>
      <t>e.e. teipio eu henw cyntaf a chyfenw, ychwanegu dyddiad at ddarnau o waith a rhoi rhesymau ar lafar am wneud hynny.</t>
    </r>
  </si>
  <si>
    <r>
      <t xml:space="preserve">esbonio sut mae rhoi credyd i rywun yn arwydd o barch
adnabod marciau dŵr a symbolau hawlfraint, </t>
    </r>
    <r>
      <rPr>
        <i/>
        <sz val="10"/>
        <rFont val="Arial"/>
        <family val="2"/>
      </rPr>
      <t xml:space="preserve">e.e. adnabod marciau dŵr ar amrywiaeth o gyfryngau, gwybod y rhesymau dros ddefnyddio marciau dŵr ac archwilio sut i'w hychwanegu mewn gwahanol feddalwedd.
</t>
    </r>
  </si>
  <si>
    <r>
      <t xml:space="preserve">deall mai 'llên-ladrad' yw copïo gwaith eraill a'i gyflwyno fel eich gwaith eich hun, </t>
    </r>
    <r>
      <rPr>
        <i/>
        <sz val="10"/>
        <rFont val="Arial"/>
        <family val="2"/>
      </rPr>
      <t>e.e. dechrau ystyried canlyniadau llên-ladrad</t>
    </r>
    <r>
      <rPr>
        <sz val="10"/>
        <rFont val="Arial"/>
        <family val="2"/>
      </rPr>
      <t xml:space="preserve">
esbonio pryd a sut y mae'n iawn i ddefnyddio gwaith pobl eraill.
</t>
    </r>
  </si>
  <si>
    <r>
      <t xml:space="preserve">cyfeirio at bob ffynhonnell wrth ymchwilio ac esbonio pwysigrwydd gwneud hynny, </t>
    </r>
    <r>
      <rPr>
        <i/>
        <sz val="10"/>
        <rFont val="Arial"/>
        <family val="2"/>
      </rPr>
      <t>e.e. creu rhestrau syml ar gyfer cyfeirnodi ffynonellau digidol a ffynonellau nad ydynt ar-lein</t>
    </r>
    <r>
      <rPr>
        <sz val="10"/>
        <rFont val="Arial"/>
        <family val="2"/>
      </rPr>
      <t xml:space="preserve">
deall y gellir golygu lluniau'n ddigidol, a'r hawlia</t>
    </r>
    <r>
      <rPr>
        <sz val="10"/>
        <color theme="9"/>
        <rFont val="Arial"/>
        <family val="2"/>
      </rPr>
      <t>u</t>
    </r>
    <r>
      <rPr>
        <sz val="10"/>
        <rFont val="Arial"/>
        <family val="2"/>
      </rPr>
      <t xml:space="preserve"> a'r caniatadau sydd ynghlwm wrth hynny.
</t>
    </r>
  </si>
  <si>
    <r>
      <t xml:space="preserve">cyfeirio at bob ffynhonnell wrth ymchwilio ac esbonio pwysigrwydd gwneud hynny, </t>
    </r>
    <r>
      <rPr>
        <i/>
        <sz val="10"/>
        <rFont val="Arial"/>
        <family val="2"/>
      </rPr>
      <t>e.e. creu rhestrau syml ar gyfer cyfeirnodi ffynonellau digidol a ffynonellau nad ydynt ar-lein</t>
    </r>
    <r>
      <rPr>
        <sz val="10"/>
        <rFont val="Arial"/>
        <family val="2"/>
      </rPr>
      <t xml:space="preserve">
deall y gellir golygu lluniau'n ddigidol a thrafod hawliau a chaniatadau sydd ynghlwm wrth hynny.
</t>
    </r>
  </si>
  <si>
    <r>
      <t>deall hawlfraint, trwyddedu, defnydd teg, a'u hawliau nhw fel y sawl a greodd y deunydd,</t>
    </r>
    <r>
      <rPr>
        <i/>
        <sz val="10"/>
        <rFont val="Arial"/>
        <family val="2"/>
      </rPr>
      <t xml:space="preserve"> e.e. ystyried y gwahanol ffyrdd o drwyddedu gwaith sydd o dan hawlfraint
</t>
    </r>
    <r>
      <rPr>
        <sz val="10"/>
        <rFont val="Arial"/>
        <family val="2"/>
      </rPr>
      <t xml:space="preserve">
esbonio cyfreithiau hawlfraint sylfaenol, </t>
    </r>
    <r>
      <rPr>
        <i/>
        <sz val="10"/>
        <rFont val="Arial"/>
        <family val="2"/>
      </rPr>
      <t xml:space="preserve">e.e. dysgu bod hawlfraint yn system gyfreithiol sy'n diogelu hawliau i waith creadigol.
</t>
    </r>
    <r>
      <rPr>
        <sz val="10"/>
        <rFont val="Arial"/>
        <family val="2"/>
      </rPr>
      <t xml:space="preserve">
</t>
    </r>
  </si>
  <si>
    <r>
      <t xml:space="preserve">deall hawlfraint, trwyddedu, defnydd teg, a'u hawliau nhw fel y sawl a greodd y deunydd
esbonio cyfreithiau hawlfraint sylfaenol, </t>
    </r>
    <r>
      <rPr>
        <i/>
        <sz val="10"/>
        <rFont val="Arial"/>
        <family val="2"/>
      </rPr>
      <t xml:space="preserve">e.e. archwilio goblygiadau moesegol a chyfreithiol lladrad a llên-ladrad; gwybod fod hynny'n anghyfrifol ac yn amharchus
</t>
    </r>
    <r>
      <rPr>
        <sz val="10"/>
        <rFont val="Arial"/>
        <family val="2"/>
      </rPr>
      <t xml:space="preserve">
ymddwyn a gweithredu'n gyfrifol fel y sawl sy'n creu deunydd a'r sawl sy'n ei ddefnyddio, </t>
    </r>
    <r>
      <rPr>
        <i/>
        <sz val="10"/>
        <rFont val="Arial"/>
        <family val="2"/>
      </rPr>
      <t xml:space="preserve">e.e. archwilio penderfyniadau a wneir gan grewyr wrth arfer eu hawliau a'u cyfrifoldebau creadigol, gan roi ystyriaeth i faterion moesegol o fywyd go iawn.
</t>
    </r>
  </si>
  <si>
    <r>
      <t xml:space="preserve">esbonio agweddau cyfreithiol a moesegol ar barchu gwaith creadigol, </t>
    </r>
    <r>
      <rPr>
        <i/>
        <sz val="10"/>
        <rFont val="Arial"/>
        <family val="2"/>
      </rPr>
      <t xml:space="preserve">e.e. archwilio goblygiadau moesegol a chyfreithiol lladrad a llên-ladrad; gwybod fod hynny'n anghyfrifol ac yn amharchus
defnyddio'u dealltwriaeth o'r rheolau mewn gwahanol senarios.
</t>
    </r>
  </si>
  <si>
    <r>
      <t>pennu'r pwyntiau allweddol sydd eu hangen i ddefnydd o waith creadigol fod yn ddefnydd teg ac i gydymffurfio gyda deddfau diogelu data,</t>
    </r>
    <r>
      <rPr>
        <i/>
        <sz val="10"/>
        <rFont val="Arial"/>
        <family val="2"/>
      </rPr>
      <t xml:space="preserve"> e.e. archwilio'r ystyriaethau cyfreithiol a moesegol sydd ynghlwm wrth ddefnyddio gwaith creadigol pobl eraill
gwerthfawrogi hawliau a chyfrifoldebau unigolion fel crewyr a defnyddwyr cynnwys
meddwl yn feirniadol a gwneud penderfyniadau moesegol am y defnydd o waith creadigol o ran a yw'n ddefnydd teg
cyfeirio drwy ddefnyddio systemau cyfeirnodi ffurfiol, megis system Harvard a system Rhydychen.
</t>
    </r>
  </si>
  <si>
    <r>
      <t xml:space="preserve">deall y gwahaniaethau rhwng cael ysbrydoliaeth o waith creadigol pobl eraill a meddiannu'r gwaith heb ganiatâd, </t>
    </r>
    <r>
      <rPr>
        <i/>
        <sz val="10"/>
        <rFont val="Arial"/>
        <family val="2"/>
      </rPr>
      <t xml:space="preserve">e.e. gwerthfawrogi cysyniadau allweddol ysbrydoliaeth, meddiannaeth, hawlfraint, a defnydd teg, ac archwilio sut y maent yn gymwys i waith creadigol
gwybod am y dadleuon cyfreithiol a moesegol ynghylch defnyddio gwaith creadigol pobl eraill
ystyried safbwynt y crëwr gwreiddiol, cynulleidfaoedd posibl, a'r gymuned ehangach wrth ddefnyddio deunyddiau sy'n berchen i eraill.
</t>
    </r>
  </si>
  <si>
    <t>1.3a</t>
  </si>
  <si>
    <t>Hawliau digidol, trwyddedu a pherchenogaeth – Enghreifftiau o dasgau</t>
  </si>
  <si>
    <t>1. Defnyddio’r camera ar lechen/dyfais i gymryd llun/fideo a'i arddangos ar sgrîn fawr i weddill y dosbarth ei weld.</t>
  </si>
  <si>
    <t>1. Defnyddio cyflwyniad rhyngweithiol a baratowyd o flaen llaw er mwyn i ddysgwyr ddewis enw/llun i gael gwobr.</t>
  </si>
  <si>
    <t>1. Ar y sgrîn, dewis llun o'u hunain i ychwanegu at eu gwaith eu hunain.</t>
  </si>
  <si>
    <t xml:space="preserve">1. (Common Sense Media) Fy ngwaith creadigol - Gwers 4
</t>
  </si>
  <si>
    <t xml:space="preserve">1. a 2. (Common Sense Media) Pwy sy’n berchen arno, beth bynnag? - Gwers 5
</t>
  </si>
  <si>
    <t xml:space="preserve">1. (Common Sense Media) Sut i ddyfynnu safle - Gwers 4
</t>
  </si>
  <si>
    <t xml:space="preserve">1. a 2. (Common Sense Media) Hawliau creawdwr - Gwers 5
</t>
  </si>
  <si>
    <t xml:space="preserve">1. (Common Sense Media) Ailgreu, ailddefnyddio, ailgymysgu - Gwersi 3 a 5
</t>
  </si>
  <si>
    <t xml:space="preserve">1. (Common Sense Media) Da a drwg o ran hawlfraint - Gwers 3
</t>
  </si>
  <si>
    <t xml:space="preserve">1. (Common Sense Media) Hawliau, ailgymysgu a pharch - Gwers 1
</t>
  </si>
  <si>
    <t>Ymddygiad ar-lein a seiberfwlio</t>
  </si>
  <si>
    <r>
      <t xml:space="preserve">Dynodi i oedolyn yr hoffir 'mwy' neu 'dim mwy', </t>
    </r>
    <r>
      <rPr>
        <i/>
        <sz val="10"/>
        <rFont val="Arial"/>
        <family val="2"/>
      </rPr>
      <t>e.e. defnyddio synau ac ystumiau i wneud cais am 'fwy' neu 'dim mwy', gwthio'r eitem i ffwrdd, troi pen i wrthod, gwenu</t>
    </r>
    <r>
      <rPr>
        <sz val="10"/>
        <rFont val="Arial"/>
        <family val="2"/>
      </rPr>
      <t xml:space="preserve"> </t>
    </r>
    <r>
      <rPr>
        <i/>
        <sz val="10"/>
        <rFont val="Arial"/>
        <family val="2"/>
      </rPr>
      <t>[ADD 28]</t>
    </r>
    <r>
      <rPr>
        <sz val="10"/>
        <rFont val="Arial"/>
        <family val="2"/>
      </rPr>
      <t xml:space="preserve">
Denu sylw, </t>
    </r>
    <r>
      <rPr>
        <i/>
        <sz val="10"/>
        <rFont val="Arial"/>
        <family val="2"/>
      </rPr>
      <t xml:space="preserve">e.e. defnyddio ieithwedd y corff/lleisio neu ddull arall i ddenu sylw [ADD 32]
 </t>
    </r>
    <r>
      <rPr>
        <sz val="10"/>
        <rFont val="Arial"/>
        <family val="2"/>
      </rPr>
      <t xml:space="preserve">
Ysgogi gêm gymdeithasol,</t>
    </r>
    <r>
      <rPr>
        <i/>
        <sz val="10"/>
        <rFont val="Arial"/>
        <family val="2"/>
      </rPr>
      <t xml:space="preserve"> e.e. rhoi arwydd i oedolyn am sba troed/tegan bateri [ADD 33]
</t>
    </r>
  </si>
  <si>
    <r>
      <t xml:space="preserve">talu sylw i eitemau symudol/animeiddiedig ar-lein.
</t>
    </r>
    <r>
      <rPr>
        <i/>
        <sz val="10"/>
        <rFont val="Arial"/>
        <family val="2"/>
      </rPr>
      <t xml:space="preserve">
</t>
    </r>
  </si>
  <si>
    <r>
      <t xml:space="preserve">gwylio eraill ar-lein, </t>
    </r>
    <r>
      <rPr>
        <i/>
        <sz val="10"/>
        <rFont val="Arial"/>
        <family val="2"/>
      </rPr>
      <t>e.e. gwylio pobl gyfarwydd ar y sgrîn â diddordeb</t>
    </r>
    <r>
      <rPr>
        <sz val="10"/>
        <rFont val="Arial"/>
        <family val="2"/>
      </rPr>
      <t xml:space="preserve">
denu sylw oedolyn at rywbeth/rywun ar-lein,</t>
    </r>
    <r>
      <rPr>
        <i/>
        <sz val="10"/>
        <rFont val="Arial"/>
        <family val="2"/>
      </rPr>
      <t xml:space="preserve"> e.e. defnyddio synau/ystumiau/dangos cyffro i ddenu sylw pobl eraill at eitemau ar y sgrîn</t>
    </r>
    <r>
      <rPr>
        <sz val="10"/>
        <rFont val="Arial"/>
        <family val="2"/>
      </rPr>
      <t xml:space="preserve">
cyfathrebu hoffterau/anhoffterau syml, </t>
    </r>
    <r>
      <rPr>
        <i/>
        <sz val="10"/>
        <rFont val="Arial"/>
        <family val="2"/>
      </rPr>
      <t xml:space="preserve">e.e. derbyn neu wrthod gweithgaredd digidol a gynigir gan oedolyn.
</t>
    </r>
  </si>
  <si>
    <r>
      <t xml:space="preserve">rhyngweithio ag eraill ar-lein, </t>
    </r>
    <r>
      <rPr>
        <i/>
        <sz val="10"/>
        <rFont val="Arial"/>
        <family val="2"/>
      </rPr>
      <t>e.e. defnyddio cyfryngau sgwrsio fideo</t>
    </r>
    <r>
      <rPr>
        <sz val="10"/>
        <rFont val="Arial"/>
        <family val="2"/>
      </rPr>
      <t xml:space="preserve">
adnabod eu hemosiynau eu hunain ar y sgrîn a dynodi hynny i oedolyn. 
</t>
    </r>
  </si>
  <si>
    <r>
      <t xml:space="preserve">adnabod emosiynau eraill ar ystod o feddalwedd digidol, </t>
    </r>
    <r>
      <rPr>
        <i/>
        <sz val="10"/>
        <rFont val="Arial"/>
        <family val="2"/>
      </rPr>
      <t xml:space="preserve">e.e. siarad am deimladau a dechrau adnabod emosiynau; ystyried sut y gall gweithredoedd a geiriau effeithio ar bobl eraill; deall bod canlyniadau i ymddygiad; gwybod pryd y byddant yn grac, yn bryderus neu'n ofnus, a phryd i ofyn am help
</t>
    </r>
    <r>
      <rPr>
        <sz val="10"/>
        <rFont val="Arial"/>
        <family val="2"/>
      </rPr>
      <t xml:space="preserve">rhoi rhesymau am yr hyn a hoffir/nas hoffir o ran gweithgareddau ar y sgrîn.
</t>
    </r>
  </si>
  <si>
    <r>
      <t xml:space="preserve">bod yn ymwybodol y gall pobl gysylltu ag eraill ar-lein, </t>
    </r>
    <r>
      <rPr>
        <i/>
        <sz val="10"/>
        <rFont val="Arial"/>
        <family val="2"/>
      </rPr>
      <t xml:space="preserve">e.e. pennu ffurfiau o gyfathrebu (gan gynnwys digidol)         
</t>
    </r>
    <r>
      <rPr>
        <sz val="10"/>
        <rFont val="Arial"/>
        <family val="2"/>
      </rPr>
      <t xml:space="preserve">
defnyddio geiriau a theimladau priodol, </t>
    </r>
    <r>
      <rPr>
        <i/>
        <sz val="10"/>
        <rFont val="Arial"/>
        <family val="2"/>
      </rPr>
      <t xml:space="preserve">e.e. trafod geiriau a theimladau a allai ypsetio pobl – dolen i addysg bersonol a chymdeithasol (ABCh) a gwaith lles oddi-ar-lein.
</t>
    </r>
  </si>
  <si>
    <r>
      <t xml:space="preserve">esbonio'n syml y gall technoleg ddigidol gael ei defnyddio i gyfathrebu a chysylltu ag eraill yn lleol ac yn rhyngwladol, </t>
    </r>
    <r>
      <rPr>
        <i/>
        <sz val="10"/>
        <rFont val="Arial"/>
        <family val="2"/>
      </rPr>
      <t>e.e. testun, delweddau, lluniau, fideo, cylchlythyrau, e-bost, gwasanaethau gwe</t>
    </r>
    <r>
      <rPr>
        <sz val="10"/>
        <rFont val="Arial"/>
        <family val="2"/>
      </rPr>
      <t xml:space="preserve">
dechrau adnabod gwahanol symbolau a welir ar-lein,</t>
    </r>
    <r>
      <rPr>
        <i/>
        <sz val="10"/>
        <rFont val="Arial"/>
        <family val="2"/>
      </rPr>
      <t xml:space="preserve"> e.e. clo clap, gwenogluniau 
</t>
    </r>
    <r>
      <rPr>
        <sz val="10"/>
        <rFont val="Arial"/>
        <family val="2"/>
      </rPr>
      <t xml:space="preserve">
dechrau nodi tebygrwydd a gwahaniaethau rhwng cyfathrebu ar-lein ac all-lein, </t>
    </r>
    <r>
      <rPr>
        <i/>
        <sz val="10"/>
        <rFont val="Arial"/>
        <family val="2"/>
      </rPr>
      <t>e.e. dilyn yr un rheolau wrth gyfathrebu wyneb-yn-wyneb ac ar-lein</t>
    </r>
    <r>
      <rPr>
        <sz val="10"/>
        <rFont val="Arial"/>
        <family val="2"/>
      </rPr>
      <t xml:space="preserve">
defnyddio geiriau a theimladau priodol, </t>
    </r>
    <r>
      <rPr>
        <i/>
        <sz val="10"/>
        <rFont val="Arial"/>
        <family val="2"/>
      </rPr>
      <t xml:space="preserve">e.e. trafod geiriau a gweithredoedd.
</t>
    </r>
  </si>
  <si>
    <r>
      <t xml:space="preserve">defnyddio technoleg ddigidol i gyfathrebu a chysylltu ag eraill yn lleol ac yn fyd-eang, </t>
    </r>
    <r>
      <rPr>
        <i/>
        <sz val="10"/>
        <rFont val="Arial"/>
        <family val="2"/>
      </rPr>
      <t>e.e. testun, delweddau, ffotograffau, fideos, cylchlythyrau, e-bost, a chymwysiadau ar y we</t>
    </r>
    <r>
      <rPr>
        <sz val="10"/>
        <rFont val="Arial"/>
        <family val="2"/>
      </rPr>
      <t xml:space="preserve">
rhyngweithio ag eraill yn briodol, </t>
    </r>
    <r>
      <rPr>
        <i/>
        <sz val="10"/>
        <rFont val="Arial"/>
        <family val="2"/>
      </rPr>
      <t xml:space="preserve">e.e. dilyn yr un rheolau wrth gyfathrebu wyneb-yn-wyneb ac ar-lein. </t>
    </r>
    <r>
      <rPr>
        <sz val="10"/>
        <rFont val="Arial"/>
        <family val="2"/>
      </rPr>
      <t xml:space="preserve">
</t>
    </r>
  </si>
  <si>
    <r>
      <t xml:space="preserve">esbonio tebygrwydd a gwahaniaethau rhwng rhyngweithio ar-lein ac oddi-ar-lein, </t>
    </r>
    <r>
      <rPr>
        <i/>
        <sz val="10"/>
        <rFont val="Arial"/>
        <family val="2"/>
      </rPr>
      <t>e.e. dilyn yr un rheolau pan yn cyfathrebu wyneb-yn-wyneb neu ar-lein; trafod sut y gellir camddehongli cyfathrebu ar-lein</t>
    </r>
    <r>
      <rPr>
        <sz val="10"/>
        <rFont val="Arial"/>
        <family val="2"/>
      </rPr>
      <t xml:space="preserve">
llunio negeseuon clir a phriodol mewn cymunedau ar-lein
nodi mathau gwahanol o fwlio, gan gynnwys seiberfwlio, ac awgrymu strategaethau y gellir eu defnyddio i ddelio â nhw, </t>
    </r>
    <r>
      <rPr>
        <i/>
        <sz val="10"/>
        <rFont val="Arial"/>
        <family val="2"/>
      </rPr>
      <t>e.e. sgrin-lun, blocio, adrodd.</t>
    </r>
    <r>
      <rPr>
        <sz val="10"/>
        <rFont val="Arial"/>
        <family val="2"/>
      </rPr>
      <t xml:space="preserve">
</t>
    </r>
  </si>
  <si>
    <r>
      <t xml:space="preserve">nodi gweithrediadau a chamau ar gyfer adrodd am seiberfwlio, a'i atal, </t>
    </r>
    <r>
      <rPr>
        <i/>
        <sz val="10"/>
        <rFont val="Arial"/>
        <family val="2"/>
      </rPr>
      <t>e.e. defnyddio strategaethau fel peidio ag ymateb, adrodd yn ôl a chadw'r dystiolaeth</t>
    </r>
    <r>
      <rPr>
        <sz val="10"/>
        <rFont val="Arial"/>
        <family val="2"/>
      </rPr>
      <t xml:space="preserve">
pennu ac adnabod ymddygiad priodol wrth gymryd rhan mewn, neu gyfrannu at, brosiectau dysgu ar y cyd ar-lein, </t>
    </r>
    <r>
      <rPr>
        <i/>
        <sz val="10"/>
        <rFont val="Arial"/>
        <family val="2"/>
      </rPr>
      <t>e.e. dyfeisio cyfres o reolau.</t>
    </r>
    <r>
      <rPr>
        <sz val="10"/>
        <rFont val="Arial"/>
        <family val="2"/>
      </rPr>
      <t xml:space="preserve">
</t>
    </r>
  </si>
  <si>
    <r>
      <t>arddangos ymddygiad priodol ar-lein a gweithredu strategaethau i ddiogelu eu hunain ac eraill rhag peryglon ar-lein, bwlio ac ymddygiad amhriodol,</t>
    </r>
    <r>
      <rPr>
        <i/>
        <sz val="10"/>
        <rFont val="Arial"/>
        <family val="2"/>
      </rPr>
      <t xml:space="preserve"> e.e. troi sylwadau i ffwrdd ar gyfryngau digidol, blocio defnyddwyr; gwybod sut i adrodd am gynnwys amhriodol a chamddefnydd, a delio ag ef.</t>
    </r>
    <r>
      <rPr>
        <sz val="10"/>
        <rFont val="Arial"/>
        <family val="2"/>
      </rPr>
      <t xml:space="preserve">
</t>
    </r>
  </si>
  <si>
    <r>
      <t xml:space="preserve">arddangos ymddygiad priodol ar-leing a gweithredu ystod o strategaethau i ddiogelu eu hunain ac eraill rhag peryglon posibl, bwlio ac ymddygiad amhriodol ar-lein, </t>
    </r>
    <r>
      <rPr>
        <i/>
        <sz val="10"/>
        <rFont val="Arial"/>
        <family val="2"/>
      </rPr>
      <t xml:space="preserve">e.e.  diffodd sylwadau ar gyfryngau digidol, blocio defnyddwyr; nodi risgiau ac effeithiau cyfreithiol anfon delweddau a chynnwys personol/secstio; adnabod iaith a allai gael ei ystyried i fod yn ymosodol (gan gynnwys bod yn hiliol, rhywiaethol, homoffobig, a thrawsffobig) mewn gweithgareddau ar-lein. </t>
    </r>
    <r>
      <rPr>
        <sz val="10"/>
        <rFont val="Arial"/>
        <family val="2"/>
      </rPr>
      <t xml:space="preserve">
</t>
    </r>
  </si>
  <si>
    <t xml:space="preserve">mireinio strategaethau ymatebol i ddiogelu eu hunain ac eraill rhag peryglon posibl ar-lein, e.e. wrth gyfathrebu ar-lein a dangos gallu gweithredol i ddelio ag ymddygiad amhriodol/camddefnyddio gan weithredu i leihau risgiau
hidlo’r cyfathrebu a dderbynir, e.e. trefnu e-byst, penderfynu pwy i ddilyn ar gyfryngau cymdeithasol, ac ati; defnyddio rhaglenni digidol yn gyfrifol i ymwneud ag eraill gan ddefnyddio nodweddion datblygedig
arddangos gwybodaeth sylfaenol o'r cyfreithiau sy'n gysylltiedig âg ymddygiad ar-lein, e.e. seiberfwlio, aflonyddu, datganiadau anwir a chyhoeddi cynnwys/delweddau amhriodol heb ganiatâd.
</t>
  </si>
  <si>
    <t xml:space="preserve">adnabod sefyllfaoedd risg uchel a strategaethau i'w hosgoi, e.e. gwerthuso ymddygiad yn feirniadol i gyfyngu ar sefyllfaoedd risg uchel 
diffinio ac adnabod ffurfiau uwch o seiberfwlio, sut i’w osgoi a chanlyniadau gweithredoedd o’r fath
gwerthuso ymddygiad eraill ar-lein a phennu sut y gall fod yn fuddiol neu'n niweidiol.
</t>
  </si>
  <si>
    <r>
      <t xml:space="preserve">addasu ymddygiad a rhyngweithiad ar-lein ar gyfer gwahanol gynulleidfaoedd, gan ystyried gwerthoedd diwylliannol rhyngwladol, </t>
    </r>
    <r>
      <rPr>
        <i/>
        <sz val="10"/>
        <rFont val="Arial"/>
        <family val="2"/>
      </rPr>
      <t xml:space="preserve">e.e. gwerthuso ymddygiad yn feirniadol, gan ystyried gwerthoedd diwylliannol rhyngwladol; ystyried sut y mae eraill yn gweld ymddygiad.
</t>
    </r>
  </si>
  <si>
    <r>
      <t xml:space="preserve">gweithredu strategaethau priodol i ddiogelu hawliau, hunaniaeth, preifatrwydd a diogelwch emosiynol eu hunain ac eraill mewn cymunedau ar-lein, </t>
    </r>
    <r>
      <rPr>
        <i/>
        <sz val="10"/>
        <rFont val="Arial"/>
        <family val="2"/>
      </rPr>
      <t xml:space="preserve"> e.e. gwerthuso ymddygiad ar-lein yn barhaus, gan ystyried canlyniadau gweithredoedd; gweithredu i leihau'r risg i ddiogelwch; ystyried safbwyntiau rhyngwladol a diwylliannol ac addasu ymddygiad yn unol â hynny. 
</t>
    </r>
  </si>
  <si>
    <r>
      <t xml:space="preserve">gweithredu strategaethau priodol i ddiogelu eu hawliau, hunaniaeth, preifatrwydd a diogelwch emosiynol eu hunain ac eraill mewn cymunedau ar-lein,  </t>
    </r>
    <r>
      <rPr>
        <i/>
        <sz val="10"/>
        <rFont val="Arial"/>
        <family val="2"/>
      </rPr>
      <t xml:space="preserve">e.e. gwerthuso ymddygiad ar-lein yn barhaus, gan ystyried canlyniadau gweithredoedd; gweithredu i leihau'r risg i ddiogelwch; ystyried safbwyntiau rhyngwladol a diwylliannol ac addasu ymddygiad yn unol â hynny.
</t>
    </r>
  </si>
  <si>
    <t xml:space="preserve">2. Rhyngweithio a chydweithio </t>
  </si>
  <si>
    <t>1.4a</t>
  </si>
  <si>
    <t>Ymddygiad ar-lein a seiberfwlio – Enghreifftiau o dasgau</t>
  </si>
  <si>
    <t xml:space="preserve">2. Gweiddi neu wneud sŵn pan fo hoff gymeriad yn ymddangos ar y sgrin.
3. Taro'r sgrîn i wneud i rywbeth ddigwydd, gan gael ymateb penodol gan oedolyn.
</t>
  </si>
  <si>
    <t>1. Gofyn am fwy drwy ddewis eitem. Gall hyn gynnwys gwasgu botwm neu switsh neu gyffwrdd â sgrin i wneud i degan weithio/chwarae cerddoriaeth/chwarae fideo.</t>
  </si>
  <si>
    <t xml:space="preserve">1. Sgwrsio dros fideo i weld dysgwyr/dosbarthiadau eraill yn yr ysgol.
2. Defnyddio camera digidol i ddal gwahanol emosiynau dysgwyr a defnyddio symbolau/geiriau i'w disgrifio'n briodol.
</t>
  </si>
  <si>
    <t xml:space="preserve">2.  (Common Sense Media) Dileu’r pethau annymunol - Gwers 3
</t>
  </si>
  <si>
    <t xml:space="preserve">1. (Common Sense Media) Dangos parch ar-lein - Gwers 4
</t>
  </si>
  <si>
    <t xml:space="preserve">2. (Common Sense Media) Cylchoedd cyfrifoldeb - Gwers 1
</t>
  </si>
  <si>
    <t xml:space="preserve">1. (Common Sense Media) Arch-ddinesydd digidol a Beth yw seiberfwlio? - Gwersi 2 , 4 , 5
</t>
  </si>
  <si>
    <t xml:space="preserve">1. (Common Sense Media) Seiberfwlio: Croesi’r ffin - Gwers 4
2. (Common Sense Media) Seiberfwlio: Sefwch i fyny - Gwers 4
</t>
  </si>
  <si>
    <t xml:space="preserve">3.  (Common Sense Media) Pa fersiwn ohonof i ddylwn i fod? - Gwers 4
</t>
  </si>
  <si>
    <t xml:space="preserve">1. (Common Sense Media) Yn breifat heddiw, yn gyhoeddus yfory - Gwers 1
1. (Common Sense Media) Beth yw pwysigrwydd preifatrwydd ar y rhyngrwyd? - Gwers 3
</t>
  </si>
  <si>
    <t xml:space="preserve">1. (Common Sense Media) Yn breifat heddiw, yn gyhoeddus yfory - Gwers 1
1. (Common Sense Media) Ar y ffordd i’r coleg - Gwers 3
</t>
  </si>
  <si>
    <t xml:space="preserve">Rhyngweithio a chydweithio – Drwy'r elfennau hyn, bydd dysgwyr yn edrych ar ddulliau cyfathrebu electronig ac yn gwybod pa rai sydd fwyaf effeithiol. Bydd dysgwyr hefyd yn storio data ac yn defnyddio technegau cydweithio yn llwyddiannus. </t>
  </si>
  <si>
    <t>Cyfathrebu</t>
  </si>
  <si>
    <r>
      <t xml:space="preserve">Cyfathrebu dewis i oedolyn sy’n talu sylw, </t>
    </r>
    <r>
      <rPr>
        <i/>
        <sz val="10"/>
        <rFont val="Arial"/>
        <family val="2"/>
      </rPr>
      <t>e.e. dewis un eitem o ddau drwy leisio neu drwy symudiad y corff [ADD 37]</t>
    </r>
    <r>
      <rPr>
        <sz val="10"/>
        <rFont val="Arial"/>
        <family val="2"/>
      </rPr>
      <t xml:space="preserve">
Mynegi hoffter am eitemau nad ydynt yno drwy fodd symbolaidd </t>
    </r>
    <r>
      <rPr>
        <i/>
        <sz val="10"/>
        <rFont val="Arial"/>
        <family val="2"/>
      </rPr>
      <t>[ADD 41]</t>
    </r>
    <r>
      <rPr>
        <sz val="10"/>
        <rFont val="Arial"/>
        <family val="2"/>
      </rPr>
      <t xml:space="preserve">
</t>
    </r>
  </si>
  <si>
    <r>
      <t>cyfathrebu eu dewisiadau eu hunain ar gyfer detholiad bach o eitemau a rhyngweithiadau,</t>
    </r>
    <r>
      <rPr>
        <i/>
        <sz val="10"/>
        <rFont val="Arial"/>
        <family val="2"/>
      </rPr>
      <t xml:space="preserve"> e.e. dewis sgwrs ffôn/fideo drwy ddewis y ddyfais briodol.
</t>
    </r>
  </si>
  <si>
    <r>
      <rPr>
        <sz val="10"/>
        <rFont val="Arial"/>
        <family val="2"/>
      </rPr>
      <t xml:space="preserve">cyfathrebu eu dewisiadau eu hunain mewn amrywiaeth o leoedd ar gyfer detholiad o eitemau a rhyngweithiadau, </t>
    </r>
    <r>
      <rPr>
        <i/>
        <sz val="10"/>
        <rFont val="Arial"/>
        <family val="2"/>
      </rPr>
      <t>e.e. dewis sgwrs ffôn/fideo i gyfathrebu drwy ddewis y ddyfais briodol.</t>
    </r>
  </si>
  <si>
    <r>
      <t xml:space="preserve">defnyddio mathau gwahanol o gyfathrebu digidol, </t>
    </r>
    <r>
      <rPr>
        <i/>
        <sz val="10"/>
        <rFont val="Arial"/>
        <family val="2"/>
      </rPr>
      <t>e.e. profi a chymryd rhan mewn cyfathrebiadau llais, fideo neu destun syml.</t>
    </r>
  </si>
  <si>
    <r>
      <t xml:space="preserve">bod yn ymwybodol bod gwahanol ffurfiau ar gyfathrebu ar-lein, </t>
    </r>
    <r>
      <rPr>
        <i/>
        <sz val="10"/>
        <rFont val="Arial"/>
        <family val="2"/>
      </rPr>
      <t>e.e. e-bost, negeseuo, galwad fideo.</t>
    </r>
  </si>
  <si>
    <r>
      <t>siarad am wahanol ffurfiau o gyfathrebu ar-lein,</t>
    </r>
    <r>
      <rPr>
        <i/>
        <sz val="10"/>
        <rFont val="Arial"/>
        <family val="2"/>
      </rPr>
      <t xml:space="preserve"> e.e. e-bost, negeseuo, galwad fideo, a'u defnyddiau.</t>
    </r>
  </si>
  <si>
    <r>
      <t>cyfrannu at gyfathrebiad grŵp neu ddosbarth cyfan ar-lein mewn un iaith neu fwy,</t>
    </r>
    <r>
      <rPr>
        <i/>
        <sz val="10"/>
        <rFont val="Arial"/>
        <family val="2"/>
      </rPr>
      <t xml:space="preserve"> e.e. e-bost neu galwad fideo.</t>
    </r>
  </si>
  <si>
    <r>
      <t xml:space="preserve">anfon cyfathrebiad ar-lein syml mewn un iaith neu fwy o un cyfrif defnyddiwr, </t>
    </r>
    <r>
      <rPr>
        <i/>
        <sz val="10"/>
        <rFont val="Arial"/>
        <family val="2"/>
      </rPr>
      <t>e.e. e-bost (gan sicrhau bod y cyfeiriad wedi'i deipio'n gywir) neu alwad fideo</t>
    </r>
  </si>
  <si>
    <r>
      <t>cyfnewid cyfathrebiad ar-lein syml mewn un iaith neu fwy,</t>
    </r>
    <r>
      <rPr>
        <i/>
        <sz val="10"/>
        <rFont val="Arial"/>
        <family val="2"/>
      </rPr>
      <t xml:space="preserve"> e.e. e-bost neu alwad fideo</t>
    </r>
    <r>
      <rPr>
        <sz val="10"/>
        <rFont val="Arial"/>
        <family val="2"/>
      </rPr>
      <t xml:space="preserve">
esbonio manteision cyfathrebu'n electronig, </t>
    </r>
    <r>
      <rPr>
        <i/>
        <sz val="10"/>
        <rFont val="Arial"/>
        <family val="2"/>
      </rPr>
      <t xml:space="preserve">e.e. arbed amser (yn enwedig o ran anfon pethau'n bell ar unwaith), arbed adnoddau, effeithlonrwydd cost, gallu i gael sawl defnyddiwr o wahanol wledydd yn cyfathrebu ar yr un pryd, hawdd rhannu/arbed/storio/tagio cynnwys.
</t>
    </r>
  </si>
  <si>
    <r>
      <t>cyfnewid cyfathrebiadau ar-lein gyda dysgwyr eraill mewn un iaith neu fwy, gan ddefnyddio'r ystod gynyddol o nodweddion sydd ar gael,</t>
    </r>
    <r>
      <rPr>
        <i/>
        <sz val="10"/>
        <rFont val="Arial"/>
        <family val="2"/>
      </rPr>
      <t xml:space="preserve"> e.e. anfon e-byst gydag atodiadau a newid y fformatio (lle bo'r ddyfais yn caniatáu hynny).</t>
    </r>
  </si>
  <si>
    <r>
      <t>cyfnewid cyfathrebiadau ar-lein gyda dysgwyr eraill mewn un iaith neu fwy, gan ddefnyddio'r ystod gynyddol o nodweddion sydd ar gael,</t>
    </r>
    <r>
      <rPr>
        <i/>
        <sz val="10"/>
        <rFont val="Arial"/>
        <family val="2"/>
      </rPr>
      <t xml:space="preserve"> e.e. wrth e-bostio, defnyddio'r offeryn chwilio, rheoli cysylltiadau
</t>
    </r>
    <r>
      <rPr>
        <sz val="10"/>
        <rFont val="Arial"/>
        <family val="2"/>
      </rPr>
      <t xml:space="preserve">
dangos dealltwriaeth o fanteision ac anfanteision gwahanol ffyrdd o gyfathrebu ar-lein a phryd y mae'n briodol eu defnyddio,  </t>
    </r>
    <r>
      <rPr>
        <i/>
        <sz val="10"/>
        <rFont val="Arial"/>
        <family val="2"/>
      </rPr>
      <t>e.e. esbonio pryd y gallai cynadledda fideo fod yn fwy priodol nag e-bost, ac fel arall; esbonio manteision ac anfanteision defnyddio negeseuo sydyn mewn cyd-destunau cymdeithasol; siarad am bwrpas a chynulleidfa.</t>
    </r>
    <r>
      <rPr>
        <sz val="10"/>
        <rFont val="Arial"/>
        <family val="2"/>
      </rPr>
      <t xml:space="preserve">
</t>
    </r>
  </si>
  <si>
    <r>
      <t xml:space="preserve">cyfnewid cyfathrebiadau ar-lein mewn un iaith neu fwy, gan ddefnyddio ystod gynyddol o nodweddion sydd ar gael, </t>
    </r>
    <r>
      <rPr>
        <i/>
        <sz val="10"/>
        <rFont val="Arial"/>
        <family val="2"/>
      </rPr>
      <t xml:space="preserve">e.e. rheoli ffolderi o e-byst gan gynnwys defnyddio’r swyddogaeth adrodd i hidlo sbam; defnyddio gwe-gamerâu i wneud galwadau fideo
</t>
    </r>
    <r>
      <rPr>
        <sz val="10"/>
        <rFont val="Arial"/>
        <family val="2"/>
      </rPr>
      <t xml:space="preserve">
dangos dealltwriaeth o fanteision ac anfanteision gwahanol ffurfiau o gyfathrebu ar-lein a phryd y mae'n briodol eu defnyddio, </t>
    </r>
    <r>
      <rPr>
        <i/>
        <sz val="10"/>
        <rFont val="Arial"/>
        <family val="2"/>
      </rPr>
      <t xml:space="preserve">e.e. esbonio pryd y gallai cynadledda fideo fod yn fwy priodol nag e-bost, ac fel arall; esbonio manteision ac anfanteision defnyddio negeseuo sydyn mewn cyd-destunau cymdeithasol; siarad am bwrpas a chynulleidfa.
</t>
    </r>
  </si>
  <si>
    <r>
      <t>rheoli ystod gynyddol o gyfrifon cyfathrebu ar-lein a'r nodweddion y mae pob un yn ei gynnig,</t>
    </r>
    <r>
      <rPr>
        <i/>
        <sz val="10"/>
        <rFont val="Arial"/>
        <family val="2"/>
      </rPr>
      <t xml:space="preserve"> e.e. cyfrifon e-bost, cyfrifon negeseuo, ac ati.</t>
    </r>
  </si>
  <si>
    <r>
      <t xml:space="preserve">dewis a defnyddio gwahanol ddulliau cyfathrebu ar-lein at ddibenion penodol, a hynny gyda medrusrwydd cynyddol, </t>
    </r>
    <r>
      <rPr>
        <i/>
        <sz val="10"/>
        <rFont val="Arial"/>
        <family val="2"/>
      </rPr>
      <t>e.e. creu a rheoli llyfr cyfeiriadau a threfnu cysylltiadau ar restrau postio priodol; yn annibynnol, gwneud galwad fideo at ddiben penodol gan gynnwys rhannu sgr</t>
    </r>
    <r>
      <rPr>
        <sz val="10"/>
        <rFont val="Arial"/>
        <family val="2"/>
      </rPr>
      <t>î</t>
    </r>
    <r>
      <rPr>
        <i/>
        <sz val="10"/>
        <rFont val="Arial"/>
        <family val="2"/>
      </rPr>
      <t>n lle bo hynny’n briodol.</t>
    </r>
  </si>
  <si>
    <r>
      <t xml:space="preserve">dewis a defnyddio gwahanol ddulliau cyfathrebu ar-lein at ddibenion penodol, a hynny gyda medrusrwydd cynyddol, </t>
    </r>
    <r>
      <rPr>
        <i/>
        <sz val="10"/>
        <rFont val="Arial"/>
        <family val="2"/>
      </rPr>
      <t>e.e. postgyfuno lle bo’n berthnasol gan ddefnyddio rhaglenni prosesu geiriau a thaenlenni; defnyddio nodweddion uwch y darparwr e-bost (llofnod, ateb awtomatig, derbynneb, wijets).</t>
    </r>
  </si>
  <si>
    <t>gwneud defnydd o wahanol wasanaethau cyfathrebu sydd ar gael ar-lein at ddibenion penodol, gan gyfiawnhau'r dewisiadau a wneir yn seiliedig ar ba mor briodol ydynt i drosglwyddo'r wybodaeth.</t>
  </si>
  <si>
    <t>myfyrio ar y dewis o ddatrysiadau cyfathrebu ar-lein a sôn am sut y gellir gwella hynny i gyflawni amcanion tasgau.</t>
  </si>
  <si>
    <t>2.1a</t>
  </si>
  <si>
    <t>Cyfathrebu – Enghreifftiau o dasgau</t>
  </si>
  <si>
    <t xml:space="preserve">1. Dewis rhwng tiwb swigod neu beiriant gwynt. Neu ddewis rhwng chwaraewr MP3 neu allweddell electronig i wneud cerddoriaeth. Neu ddewis rhwng teganau batri.
2. Rhoi llun neu symbol ar gyfer peiriant tonnau mewn pwll hydro. Neu roi llun neu symbol ar gyfer hoff DVD.
</t>
  </si>
  <si>
    <t>1. Gwasgu eicon neu swîts i wneud dewis.</t>
  </si>
  <si>
    <r>
      <t xml:space="preserve">1. Defnyddio dyfais/llechen i ddewis o nifer cyfyngedig o luniau/symbolau ar gyfer gweithgaredd a hoffir, </t>
    </r>
    <r>
      <rPr>
        <i/>
        <sz val="10"/>
        <rFont val="Arial"/>
        <family val="2"/>
      </rPr>
      <t>e.e. blwch cerddoriaeth/teganau dirgrynol.</t>
    </r>
    <r>
      <rPr>
        <sz val="10"/>
        <rFont val="Arial"/>
        <family val="2"/>
      </rPr>
      <t xml:space="preserve"> 
1. Defnyddio bwrdd gwyn rhyngweithiol i ddewis gweithgaredd a hoffir ar wefan, </t>
    </r>
    <r>
      <rPr>
        <i/>
        <sz val="10"/>
        <rFont val="Arial"/>
        <family val="2"/>
      </rPr>
      <t>e.e. clip fideo neu glip sain.</t>
    </r>
    <r>
      <rPr>
        <sz val="10"/>
        <rFont val="Arial"/>
        <family val="2"/>
      </rPr>
      <t xml:space="preserve">
1. Dewis hoff degan o ddewis o deganau batri,</t>
    </r>
    <r>
      <rPr>
        <i/>
        <sz val="10"/>
        <rFont val="Arial"/>
        <family val="2"/>
      </rPr>
      <t xml:space="preserve"> e.e. ceir/robots.</t>
    </r>
    <r>
      <rPr>
        <sz val="10"/>
        <rFont val="Arial"/>
        <family val="2"/>
      </rPr>
      <t xml:space="preserve">
</t>
    </r>
  </si>
  <si>
    <t>1. Yn ystod galwad fideo rhwng ystafelloedd dosbarth neu ysgolion, a baratoir gan yr athro/athrawes, cynnal sgwrs neu ryngweithiad syml â dysgwr arall neu oedolyn.</t>
  </si>
  <si>
    <t xml:space="preserve">1. Creu llun syml a'i rannu'n ddigidol gyda pherson arall neu leoliad arall [gyda chefnogaeth oedolyn].
1. Dysgwr yn gwylio'r broses hon, ac yn edrych ar y llun yn y lleoliad newydd ac yn cydnabod mae dyna'r llun y bu iddynt ei greu.
</t>
  </si>
  <si>
    <t>Cydweithio</t>
  </si>
  <si>
    <r>
      <t xml:space="preserve">Rhannu sylw, </t>
    </r>
    <r>
      <rPr>
        <i/>
        <sz val="10"/>
        <rFont val="Arial"/>
        <family val="2"/>
      </rPr>
      <t>e.e. edrych yn ôl ymlaen rhwng oedolyn a'r gweithgaredd digidol</t>
    </r>
    <r>
      <rPr>
        <sz val="10"/>
        <rFont val="Arial"/>
        <family val="2"/>
      </rPr>
      <t xml:space="preserve"> </t>
    </r>
    <r>
      <rPr>
        <i/>
        <sz val="10"/>
        <rFont val="Arial"/>
        <family val="2"/>
      </rPr>
      <t>[ADD 40]</t>
    </r>
  </si>
  <si>
    <r>
      <t xml:space="preserve">cymryd troeon gydag oedolyn sylwgar, </t>
    </r>
    <r>
      <rPr>
        <i/>
        <sz val="10"/>
        <rFont val="Arial"/>
        <family val="2"/>
      </rPr>
      <t>e.e. gweithredu gwneuthurwr cerddoriaeth a rhoi sylw i oedolyn pan mae tro'r oedolyn ydyw.</t>
    </r>
  </si>
  <si>
    <r>
      <t xml:space="preserve">cyflawni gweithgaredd digidol gyda chymar, </t>
    </r>
    <r>
      <rPr>
        <i/>
        <sz val="10"/>
        <rFont val="Arial"/>
        <family val="2"/>
      </rPr>
      <t>e.e. chwarae gêm gyda cheir a reolir o bell gan arddangos ymwybyddiaeth canlyniadau mewnbwn y person arall.</t>
    </r>
  </si>
  <si>
    <r>
      <t xml:space="preserve">cyflawni gweithgaredd digidol a rennir a bod yn ymwybodol o effaith mewnbwn eraill, </t>
    </r>
    <r>
      <rPr>
        <i/>
        <sz val="10"/>
        <rFont val="Arial"/>
        <family val="2"/>
      </rPr>
      <t>e.e. cwblhau jig-so a sylwi bod y person arall wedi rhoi darn yn y lle anghywir a'i symud.</t>
    </r>
  </si>
  <si>
    <t>bod yn ymwybodol y gall bobl gydweithio ar-lein.</t>
  </si>
  <si>
    <t>cydweithio gyda phartner ar ddarn o waith digidol.</t>
  </si>
  <si>
    <r>
      <t xml:space="preserve">defnyddio platfform cydweithio ar-lein i greu neu i olygu ffeil mewn un iaith neu fwy, </t>
    </r>
    <r>
      <rPr>
        <i/>
        <sz val="10"/>
        <rFont val="Arial"/>
        <family val="2"/>
      </rPr>
      <t>e.e. prosesu geiriau, rhaglenni cyflwyno, taenlenni.</t>
    </r>
  </si>
  <si>
    <r>
      <t>defnyddio platfform cydweithio ar-lein i greu neu olygu ffeil mewn un iaith neu fwy,</t>
    </r>
    <r>
      <rPr>
        <i/>
        <sz val="10"/>
        <rFont val="Arial"/>
        <family val="2"/>
      </rPr>
      <t xml:space="preserve"> e.e. prosesu geiriau, offerynnau cyflwyniadau, taenlenni.</t>
    </r>
  </si>
  <si>
    <r>
      <t xml:space="preserve">rheoli ffeil ar-lein, gan ychwanegu sylwadau ac ymateb iddynt mewn un iaith neu fwy, </t>
    </r>
    <r>
      <rPr>
        <i/>
        <sz val="10"/>
        <rFont val="Arial"/>
        <family val="2"/>
      </rPr>
      <t>e.e. creu, rhannu a golygu ffeil ar-lein, gan gael trafodaeth fyfyriol gydag athro/athrawes a/neu gyfoedion.</t>
    </r>
  </si>
  <si>
    <r>
      <t xml:space="preserve">gweithio gydag eraill i greu prosiect ar-lein ar y cyd at ddiben penodol mewn un iaith neu fwy, gan rannu a gosod caniatâd mewn ffordd briodol ar gyfer aelodau eraill y grŵp </t>
    </r>
    <r>
      <rPr>
        <i/>
        <sz val="10"/>
        <rFont val="Arial"/>
        <family val="2"/>
      </rPr>
      <t>e.e. golygu, rhoi sylwadau, gweld.</t>
    </r>
  </si>
  <si>
    <r>
      <t>gweithio gydag eraill i greu prosiect ar-lein ar y cyd at ddiben penodol mewn un iaith neu fwy, gan rannu a gosod caniatâd mewn ffordd briodol ar gyfer aelodau eraill y grŵp</t>
    </r>
    <r>
      <rPr>
        <i/>
        <sz val="10"/>
        <rFont val="Arial"/>
        <family val="2"/>
      </rPr>
      <t xml:space="preserve"> e.e. golygu, rhoi sylwadau, gweld.</t>
    </r>
  </si>
  <si>
    <t>ystyried newidiadau cronolegol a wneir i ffeil a dewis pwyntiau adfer priodol os bo angen.</t>
  </si>
  <si>
    <t>yn annibynnol, dewis a defnyddio dulliau cydweithio ar-lein i greu prosiect gydag eraill mewn un iaith neu fwy.</t>
  </si>
  <si>
    <r>
      <t xml:space="preserve">yn annibynnol, dewis a defnyddio ystod o ddulliau cydweithio i greu prosiect gydag eraill mewn un iaith neu fwy, </t>
    </r>
    <r>
      <rPr>
        <i/>
        <sz val="10"/>
        <rFont val="Arial"/>
        <family val="2"/>
      </rPr>
      <t>e.e. defnyddio technoleg ar-lein i rannu a chyflwyno syniadau i eraill.</t>
    </r>
    <r>
      <rPr>
        <sz val="10"/>
        <rFont val="Arial"/>
        <family val="2"/>
      </rPr>
      <t xml:space="preserve">
</t>
    </r>
  </si>
  <si>
    <t>myfyrio ar y dewis o ddatrysiadau cydweithio a sôn am sut y gellid gwella hyn i gyflawni amcanion tasgau.</t>
  </si>
  <si>
    <t xml:space="preserve">myfyrio ar y dewis o ddatrysiadau cydweithio a sôn am sut y gellid gwella hyn i gyflawni amcanion tasgau.
</t>
  </si>
  <si>
    <t>2.2a</t>
  </si>
  <si>
    <t>Cydweithio – Enghreifftiau o dasgau</t>
  </si>
  <si>
    <t>Storio a rhannu</t>
  </si>
  <si>
    <t>adnabod gwaith digidol o sesiwn blaenorol.</t>
  </si>
  <si>
    <t>arbed gwaith drwy glicio ar eicon.</t>
  </si>
  <si>
    <t>arbed gwaith drwy glicio ar eicon a deall y gellir adfer y gwaith.</t>
  </si>
  <si>
    <r>
      <t xml:space="preserve">arbed gwaith gan ddefnyddio gair cyfarwydd fel enw i'r ffeil, </t>
    </r>
    <r>
      <rPr>
        <i/>
        <sz val="10"/>
        <rFont val="Arial"/>
        <family val="2"/>
      </rPr>
      <t>e.e. enw plentyn/allweddair.</t>
    </r>
  </si>
  <si>
    <r>
      <t>arbed gwaith gan ddefnyddio enw ffeil priodol,</t>
    </r>
    <r>
      <rPr>
        <i/>
        <sz val="10"/>
        <rFont val="Arial"/>
        <family val="2"/>
      </rPr>
      <t xml:space="preserve"> e.e. enw plentyn a theitl syml</t>
    </r>
    <r>
      <rPr>
        <sz val="10"/>
        <rFont val="Arial"/>
        <family val="2"/>
      </rPr>
      <t xml:space="preserve">
defnyddio eicon i agor ffeil sydd wedi'i harbed.
</t>
    </r>
  </si>
  <si>
    <r>
      <t xml:space="preserve">arbed ffeiliau i leoliad penodol gan ddefnyddio enw ffeil priodol, </t>
    </r>
    <r>
      <rPr>
        <i/>
        <sz val="10"/>
        <rFont val="Arial"/>
        <family val="2"/>
      </rPr>
      <t>e.e. dewis enw ffeil a fyddai’n gyfleus i chwilio amdano yn nes ymlaen</t>
    </r>
    <r>
      <rPr>
        <sz val="10"/>
        <rFont val="Arial"/>
        <family val="2"/>
      </rPr>
      <t xml:space="preserve">
deall pwysigrwydd arbed gwaith o dro i dro i beidio â'i golli.</t>
    </r>
  </si>
  <si>
    <r>
      <t>bod yn ymwybodol o wahanol fathau o storio,</t>
    </r>
    <r>
      <rPr>
        <i/>
        <sz val="10"/>
        <rFont val="Arial"/>
        <family val="2"/>
      </rPr>
      <t xml:space="preserve"> e.e. lleol, rhwydwaith, cwmwl, symudadwy</t>
    </r>
    <r>
      <rPr>
        <sz val="10"/>
        <rFont val="Arial"/>
        <family val="2"/>
      </rPr>
      <t xml:space="preserve">
rheoli ffolderi'n lleol neu ar-lein,</t>
    </r>
    <r>
      <rPr>
        <i/>
        <sz val="10"/>
        <rFont val="Arial"/>
        <family val="2"/>
      </rPr>
      <t xml:space="preserve"> e.e. symud ffeiliau i ffolder gwahanol
</t>
    </r>
  </si>
  <si>
    <t xml:space="preserve">cadw fersiynau wrth gefn ar ail neu drydedd dyfais storio, e.e. dyfais storio symudadwy, gyriant rhwydwaith
chwilio am ffeil benodol
lanlwytho ffeiliau o yriant lleol i’r cwmwl.
</t>
  </si>
  <si>
    <t xml:space="preserve">creu a rhannu hyperddolenni i ffeiliau lleol, rhwydwaith ac ar-lein
diogelu ffeil gyda chyfrinair.
</t>
  </si>
  <si>
    <t xml:space="preserve">tracio newidiadau mewn dogfen/gwirio hanes diwygio'r ddogfen ac adfer fersiwn blaenorol lle bo hynny'n briodol
ystyried maint y ffeil a pha fath ydyw, a deall y gall fod cyfyngiad o ran faint o le sydd ar yriannau storio.
</t>
  </si>
  <si>
    <r>
      <t xml:space="preserve">defnyddio technegau rheoli ffeiliau datblygedig, </t>
    </r>
    <r>
      <rPr>
        <i/>
        <sz val="10"/>
        <rFont val="Arial"/>
        <family val="2"/>
      </rPr>
      <t>e.e. tagio, cywasgu.</t>
    </r>
  </si>
  <si>
    <r>
      <t xml:space="preserve">bod yn ymwybodol o amgryptio syml a diben amgryptio, </t>
    </r>
    <r>
      <rPr>
        <i/>
        <sz val="10"/>
        <rFont val="Arial"/>
        <family val="2"/>
      </rPr>
      <t>e.e. anfon data sensitif yn fwy diogel</t>
    </r>
    <r>
      <rPr>
        <sz val="10"/>
        <rFont val="Arial"/>
        <family val="2"/>
      </rPr>
      <t xml:space="preserve">
defnyddio hyperddolenni perthnasol ac esbonio pam y defnyddiwyd y dechneg briodol o reoli ffeiliau, </t>
    </r>
    <r>
      <rPr>
        <i/>
        <sz val="10"/>
        <rFont val="Arial"/>
        <family val="2"/>
      </rPr>
      <t xml:space="preserve">e.e. mae rhai systemau storio ffeiliau'n defnyddio hyperddolenni dynamig, felly os newidir lleoliad ffeil, mae'r ddolen yn aros yr un peth – yn wahanol i systemau eraill sy'n golygu bod hyperddolenni'n torri o newid lleoliad ffeil.
</t>
    </r>
  </si>
  <si>
    <r>
      <t xml:space="preserve">defnyddio gwasanaethau ar-lein i rannu cynnwys priodol gyda chynulleidfa fyd-eang, </t>
    </r>
    <r>
      <rPr>
        <i/>
        <sz val="10"/>
        <rFont val="Arial"/>
        <family val="2"/>
      </rPr>
      <t>e.e. lanlwytho cynnwys i wefannau cyhoeddus i rannu gyda chynulleidfaoedd penodol.</t>
    </r>
  </si>
  <si>
    <t>3. Cynhyrchu</t>
  </si>
  <si>
    <t>2.3a</t>
  </si>
  <si>
    <t>Storio a rhannu – Enghreifftiau o dasgau</t>
  </si>
  <si>
    <r>
      <rPr>
        <b/>
        <sz val="10"/>
        <color theme="0"/>
        <rFont val="Arial"/>
        <family val="2"/>
      </rPr>
      <t>Cynhyrchu – Mae'r elfennau hyn yn ymdrin â'r broses gylchol o gynllunio (gan gynnwys chwilio am wybodaeth a dod o hyd iddi), creu, gwerthuso a mireinio cynnwys digidol. Er y gall y broses hon fod yn gymwys i feysydd eraill y fframwaith, mae'n arbennig o bwysig wrth greu a chynhyrchu cynnwys digidol. Mae hefyd yn hanfodol cydnabod, fodd bynnag, y gall cynhyrchu cynnwys digidol fod yn broses greadigol iawn ac nid yw'n fwriad llesteirio creadigrwydd o'r fath.
Mae cynnwys digidol yn cynnwys cynhyrchu testun, graffeg, sain, fideo ac unrhyw gyfuniad o'r rhain at amrywiaeth o ddibenion. Felly, bydd hyn yn cynnwys amryfal weithgareddau ar draws sawl cyd-destun gwahanol.</t>
    </r>
    <r>
      <rPr>
        <b/>
        <sz val="10"/>
        <rFont val="Arial"/>
        <family val="2"/>
      </rPr>
      <t xml:space="preserve">
</t>
    </r>
  </si>
  <si>
    <t>Cynllunio, cyrchu a chwilio
 </t>
  </si>
  <si>
    <r>
      <t>Dewis o ddau eitem neu fwy,</t>
    </r>
    <r>
      <rPr>
        <i/>
        <sz val="10"/>
        <rFont val="Arial"/>
        <family val="2"/>
      </rPr>
      <t xml:space="preserve"> e.e. ymestyn am neu edrych at hoff eitem pan fod yno ddau eitem neu fwy (dyfais symudol, chwaraewr cerddoriaeth, microffon, ac ati) [ADD 36]</t>
    </r>
  </si>
  <si>
    <r>
      <t xml:space="preserve">dynodi hoffter o fewn gweithgaredd digidol, </t>
    </r>
    <r>
      <rPr>
        <i/>
        <sz val="10"/>
        <rFont val="Arial"/>
        <family val="2"/>
      </rPr>
      <t>e.e. dewis hoff DVD neu gerddorddiaeth drwy lun ar sgrin.</t>
    </r>
  </si>
  <si>
    <r>
      <t>dangos ymwybyddiaeth o'r hyn sydd ei angen i gwblhau tasg,</t>
    </r>
    <r>
      <rPr>
        <i/>
        <sz val="10"/>
        <rFont val="Arial"/>
        <family val="2"/>
      </rPr>
      <t xml:space="preserve"> e.e. defnyddio’r offer digidol a roddir iddynt i wneud tasg gyfarwydd fel tynnu llun</t>
    </r>
    <r>
      <rPr>
        <sz val="10"/>
        <rFont val="Arial"/>
        <family val="2"/>
      </rPr>
      <t xml:space="preserve">
defnyddio eicon ar y sgrîn i gael mynediad i raglen neu wefan benodol, </t>
    </r>
    <r>
      <rPr>
        <i/>
        <sz val="10"/>
        <rFont val="Arial"/>
        <family val="2"/>
      </rPr>
      <t>e.e dewis CD cerddoriaeth neu DVD fideo gan ddefnyddio eiconau ar y sgrîn dewis dudalen we, ac ati.</t>
    </r>
    <r>
      <rPr>
        <sz val="10"/>
        <rFont val="Arial"/>
        <family val="2"/>
      </rPr>
      <t xml:space="preserve">
</t>
    </r>
  </si>
  <si>
    <r>
      <t>dewis yr hyn sydd ei angen i gwblhau tasg o ddewisiadau a gyflwynir,</t>
    </r>
    <r>
      <rPr>
        <i/>
        <sz val="10"/>
        <rFont val="Arial"/>
        <family val="2"/>
      </rPr>
      <t xml:space="preserve"> e.e. dewis camera i dynnu llun, allweddell i wneud cerddoriaeth</t>
    </r>
    <r>
      <rPr>
        <sz val="10"/>
        <rFont val="Arial"/>
        <family val="2"/>
      </rPr>
      <t xml:space="preserve">
llywio drwy gyfres o eiconau/delweddau i ddod o hyd i’r eitem sydd ei angen (gwybodaeth/rhaglen/cyfryngau),</t>
    </r>
    <r>
      <rPr>
        <i/>
        <sz val="10"/>
        <rFont val="Arial"/>
        <family val="2"/>
      </rPr>
      <t xml:space="preserve"> e.e. sgrolio trwy wefan/meddalwedd cyfarwydd i ddarganfod gweithgaredd cyfarwydd.</t>
    </r>
    <r>
      <rPr>
        <sz val="10"/>
        <rFont val="Arial"/>
        <family val="2"/>
      </rPr>
      <t xml:space="preserve">
</t>
    </r>
  </si>
  <si>
    <r>
      <t>gofyn ac ateb cwestiynau megis pam, beth, sut a lle, mewn perthynas â'r dasg,</t>
    </r>
    <r>
      <rPr>
        <i/>
        <sz val="10"/>
        <rFont val="Arial"/>
        <family val="2"/>
      </rPr>
      <t xml:space="preserve"> e.e. mewn ymateb i gwestiynau, penderfynu pa offer digidol i'w ddefnyddio
</t>
    </r>
    <r>
      <rPr>
        <sz val="10"/>
        <rFont val="Arial"/>
        <family val="2"/>
      </rPr>
      <t xml:space="preserve">
llywio drwy darn o feddalwedd gan ddefnyddio'r ddewislen fewnol i ddod o hyd i'r eitem sydd ei eisiau.
</t>
    </r>
  </si>
  <si>
    <r>
      <t xml:space="preserve">pennu maen prawf llwyddiant wrth ymateb i gwestiynau, </t>
    </r>
    <r>
      <rPr>
        <i/>
        <sz val="10"/>
        <rFont val="Arial"/>
        <family val="2"/>
      </rPr>
      <t xml:space="preserve">e.e. gall meini prawf llwyddiant gynnwys sicrhau bod testun llun yng nghanol y llun wrth ei gymryd
</t>
    </r>
    <r>
      <rPr>
        <sz val="10"/>
        <rFont val="Arial"/>
        <family val="2"/>
      </rPr>
      <t xml:space="preserve">
dod o hyd i wybodaeth o amrywiaeth o ffynonellau, </t>
    </r>
    <r>
      <rPr>
        <i/>
        <sz val="10"/>
        <rFont val="Arial"/>
        <family val="2"/>
      </rPr>
      <t xml:space="preserve">e.e. awgrymu technoleg fel ffynhonnell gwybodaeth ac archwilio gwefannau neu apiau cyfarwydd sy'n seiliedig ar ddelweddau/symbolau.
</t>
    </r>
  </si>
  <si>
    <r>
      <t xml:space="preserve">pennu rhai meini prawf llwyddiant wrth ymateb i gwestiynau, </t>
    </r>
    <r>
      <rPr>
        <i/>
        <sz val="10"/>
        <rFont val="Arial"/>
        <family val="2"/>
      </rPr>
      <t xml:space="preserve">e.e. dewis lliw priodol ac ychwanegu teitl at fideo
</t>
    </r>
    <r>
      <rPr>
        <sz val="10"/>
        <rFont val="Arial"/>
        <family val="2"/>
      </rPr>
      <t xml:space="preserve">
defnyddio testun wrth chwilio am wybodaeth/cyfryngau (delwedd, fideo, sain) a defnyddio porwr rhyngrwyd yn annibynnol, </t>
    </r>
    <r>
      <rPr>
        <i/>
        <sz val="10"/>
        <rFont val="Arial"/>
        <family val="2"/>
      </rPr>
      <t xml:space="preserve">e.e. agor porwr a theipio un allweddair i chwilio.
</t>
    </r>
  </si>
  <si>
    <r>
      <t xml:space="preserve">cynllunio sut i gwblhau tasg mewn perthynas â meini prawf llwyddiant penodol
defnyddio allweddeiriau i chwilio am wybodaeth benodol i ddatrys problem, </t>
    </r>
    <r>
      <rPr>
        <i/>
        <sz val="10"/>
        <rFont val="Arial"/>
        <family val="2"/>
      </rPr>
      <t xml:space="preserve">e.e. teipio allweddeiriau i beiriant chwilio ac esbonio sut y gall eu dewis o wefan helpu i ddatrys y broblem.
</t>
    </r>
  </si>
  <si>
    <r>
      <t xml:space="preserve">defnyddio meini prawf llwyddiant fel cynllun i gwblhau tasg
datblygu strategaethau ar gyfer dod o hyd i wybodaeth gan ddefnyddio gwahanol allweddeiriau a thechnegau, </t>
    </r>
    <r>
      <rPr>
        <i/>
        <sz val="10"/>
        <rFont val="Arial"/>
        <family val="2"/>
      </rPr>
      <t>e.e. dilyn set o gyfarwyddiadau gam wrth gam am sut i chwilio am wybodaeth sy'n briodol i dasg yn effeithiol a dewis gwefan briodol drwy sgimio drwy nifer bychan o ffynonellau.</t>
    </r>
  </si>
  <si>
    <r>
      <t>datblygu eu meini prawf llwyddiant eu hunain i'w defnyddio fel cynllun
dod o hyd i wybodaeth briodol gan ddefnyddio gwahanol allweddeiriau a thechnegau chwilio 
dewis gwefan briodol o ganlyniadau chwilio a defnyddio ystod o ffynonellau i wirio dilysrwydd.</t>
    </r>
    <r>
      <rPr>
        <i/>
        <sz val="10"/>
        <rFont val="Arial"/>
        <family val="2"/>
      </rPr>
      <t xml:space="preserve">
</t>
    </r>
  </si>
  <si>
    <r>
      <t xml:space="preserve">creu cynllun ysgrifenedig gan ddefnyddio templed a ddarperir
addasu allweddeiriau a thechnegau chwilio i ddod o hyd i wybodaeth berthnasol; dechrau cyfeirio at ffynonellau gwybodaeth a ddefnyddiwyd yn eu gwaith; ystyried a yw'r cynnwys yn ddibynadwy, </t>
    </r>
    <r>
      <rPr>
        <i/>
        <sz val="10"/>
        <rFont val="Arial"/>
        <family val="2"/>
      </rPr>
      <t xml:space="preserve">e.e. dod o hyd i wybodaeth gan ddefnyddio termau cywir, defnyddio ystod o ffynonellau i wirio dilysrwydd a deall effaith gwybodaeth anghywir.
</t>
    </r>
  </si>
  <si>
    <r>
      <t xml:space="preserve">cynllunio gwaith yn annibynnol cyn dechrau ar y gwaith creadigol
ymestyn strategaethau ar gyfer dod o hyd i wybodaeth; storio chwiliadau a chanlyniadau blaenorol a gwybodaeth at ddefnydd yn y dyfodol, </t>
    </r>
    <r>
      <rPr>
        <i/>
        <sz val="10"/>
        <rFont val="Arial"/>
        <family val="2"/>
      </rPr>
      <t xml:space="preserve">e.e. cyfeirio drwy hyperddolenni a chreu nod tudalen ar gyfer gwefan.
</t>
    </r>
  </si>
  <si>
    <r>
      <t xml:space="preserve">dewis a defnyddio technegau cynllunio effeithiol
chwilio am wybodaeth sydd ei hangen ac asesu safon yr wybodaeth y deuir o hyd iddi; asesu ffynonellau gwybodaeth i bennu a ydynt yn ddibynadwy ac yn ddilys, </t>
    </r>
    <r>
      <rPr>
        <i/>
        <sz val="10"/>
        <rFont val="Arial"/>
        <family val="2"/>
      </rPr>
      <t xml:space="preserve">e.e. chwilio drwy ystod o ffynonellau a gwerthuso canlyniadau'r chwiliad yn feirniadol.
</t>
    </r>
  </si>
  <si>
    <r>
      <t xml:space="preserve">dewis a defnyddio amrywiaeth o dechnegau cynllunio effeithiol
chwilio drwy amrywiaeth o ffynonellau gan ddefnyddio technegau chwilio perthnasol a chynyddol gymhleth; trefnu chwiliadau blaenorol a gwybodaeth er cyfleustod, </t>
    </r>
    <r>
      <rPr>
        <i/>
        <sz val="10"/>
        <rFont val="Arial"/>
        <family val="2"/>
      </rPr>
      <t xml:space="preserve">e.e. dechrau categoreiddio a grwpio chwiliadau i wneud trin gwybodaeth yn haws; sicrhau bod ffynonellau gwybodaeth yn gyfredol, yn ddibynadwy ac yn ddilys.
</t>
    </r>
  </si>
  <si>
    <r>
      <t xml:space="preserve">dewis a defnyddio amrywiaeth o dechnegau cynllunio effeithiol
</t>
    </r>
    <r>
      <rPr>
        <i/>
        <sz val="10"/>
        <rFont val="Arial"/>
        <family val="2"/>
      </rPr>
      <t xml:space="preserve">gwerthuso dibynadwyedd ffynonellau gwybodaeth, cyfiawnhau barn a rhesymau dros ddewis pethau
</t>
    </r>
    <r>
      <rPr>
        <sz val="10"/>
        <rFont val="Arial"/>
        <family val="2"/>
      </rPr>
      <t>defnyddio ystod o chwiliadau cymhleth,</t>
    </r>
    <r>
      <rPr>
        <i/>
        <sz val="10"/>
        <rFont val="Arial"/>
        <family val="2"/>
      </rPr>
      <t xml:space="preserve"> e.e. a/neu/ + / - /ddim.
</t>
    </r>
  </si>
  <si>
    <t xml:space="preserve">cynllunio'n effeithiol, a hynny gyda phethau cynyddol gymhleth
chwilio’n effeithlon am wybodaeth a gwerthuso dibynadwyedd ffynonellau gwybodaeth gan gyfiawnhau barn a rhesymau dros ddewisiadau; cyfeirnodi gwaith gan ddefnyddio dulliau priodol.
</t>
  </si>
  <si>
    <r>
      <t>cynllunio'n effeithiol, a hynny gyda phethau cynyddol gymhleth
ystyried manteision a chyfyngiadau dulliau a ffynonellau gwybodaeth digidol a’r canlyniadau y maent yn eu cynhyrchu ac yna defnyddio’r canlyniadau hyn fel sail i feirniadu ansawdd eu gwaith yn y dyfodol
chwilio’n effeithlon am wybodaeth a gwerthuso dibynadwyedd ffynonellau gwybodaeth gan gyfiawnhau barn a rhesymau dros ddewisiadau; cyfeirnodi gwaith gan ddefnyddio dulliau priodol.</t>
    </r>
    <r>
      <rPr>
        <i/>
        <sz val="10"/>
        <rFont val="Arial"/>
        <family val="2"/>
      </rPr>
      <t xml:space="preserve">
</t>
    </r>
  </si>
  <si>
    <t>Cynllunio, cyrchu a chwilio</t>
  </si>
  <si>
    <t>3.1a</t>
  </si>
  <si>
    <t>Cynllunio, cyrchu a chwilio – Enghreifftiau o dasgau
 </t>
  </si>
  <si>
    <r>
      <rPr>
        <sz val="10"/>
        <rFont val="Arial"/>
        <family val="2"/>
      </rPr>
      <t xml:space="preserve">2. Defnyddio </t>
    </r>
    <r>
      <rPr>
        <i/>
        <sz val="10"/>
        <rFont val="Arial"/>
        <family val="2"/>
      </rPr>
      <t>j2Launch</t>
    </r>
    <r>
      <rPr>
        <sz val="10"/>
        <rFont val="Arial"/>
        <family val="2"/>
      </rPr>
      <t xml:space="preserve"> i chwilio am wefannau priodol.
Ychwanegu gwefan newydd i ddangosfwrdd </t>
    </r>
    <r>
      <rPr>
        <i/>
        <sz val="10"/>
        <rFont val="Arial"/>
        <family val="2"/>
      </rPr>
      <t>j2Launch</t>
    </r>
    <r>
      <rPr>
        <sz val="10"/>
        <rFont val="Arial"/>
        <family val="2"/>
      </rPr>
      <t xml:space="preserve"> gan ddefnyddio URL.
2. Rhoi allweddeiriau i mewn i chwiliad llyfrgell </t>
    </r>
    <r>
      <rPr>
        <i/>
        <sz val="10"/>
        <rFont val="Arial"/>
        <family val="2"/>
      </rPr>
      <t>j2Launch</t>
    </r>
    <r>
      <rPr>
        <sz val="10"/>
        <rFont val="Arial"/>
        <family val="2"/>
      </rPr>
      <t>.</t>
    </r>
  </si>
  <si>
    <r>
      <rPr>
        <sz val="10"/>
        <rFont val="Arial"/>
        <family val="2"/>
      </rPr>
      <t xml:space="preserve">2. Nodi gwefannau perthnasol yn j2Launch.
www.j2e.com/ysgol-teilo-sant/RobW/3.1+Referencing+year+6.mov/ </t>
    </r>
    <r>
      <rPr>
        <sz val="10"/>
        <color rgb="FFFF0000"/>
        <rFont val="Arial"/>
        <family val="2"/>
      </rPr>
      <t xml:space="preserve">
</t>
    </r>
  </si>
  <si>
    <t>1. a 2. Ar gyfer Her Menter a Chyflogadwyedd Bagloriaeth Cymru, cynlluniwch gyflwyniad aml-gyfrwng proffesiynol a fydd yn cael ei wylio gan banel, gan ddefnyddio ystod o gydrannau aml-gyfrwng.</t>
  </si>
  <si>
    <t>1, 2. a 3. Cynlluniwch Brosiect Unigol Bagloriaeth Cymru.</t>
  </si>
  <si>
    <t>Cynllunio, cyrchu a chwilio – Enghreifftiau o dasgau</t>
  </si>
  <si>
    <t>Creu</t>
  </si>
  <si>
    <r>
      <t xml:space="preserve">Archwilio’r amgylchedd, a hynny’n fwriadol, </t>
    </r>
    <r>
      <rPr>
        <i/>
        <sz val="10"/>
        <rFont val="Arial"/>
        <family val="2"/>
      </rPr>
      <t>e.e. ymestyn ar draws bwrdd i gyffwrdd tegan/tegan cerddorol [ADD 27]</t>
    </r>
    <r>
      <rPr>
        <sz val="10"/>
        <rFont val="Arial"/>
        <family val="2"/>
      </rPr>
      <t xml:space="preserve">
Cychwyn gweithgareddau i gyflawni'r canlyniadau a ddymunir gan arddangos ymreolaeth mewn sawl cyd-destun</t>
    </r>
    <r>
      <rPr>
        <i/>
        <sz val="10"/>
        <rFont val="Arial"/>
        <family val="2"/>
      </rPr>
      <t xml:space="preserve"> e.e. yn gwasgu swits i droi tegan ymlaen, cychwyn cerddoriaeth [ADD 43]</t>
    </r>
    <r>
      <rPr>
        <sz val="10"/>
        <rFont val="Arial"/>
        <family val="2"/>
      </rPr>
      <t xml:space="preserve">
</t>
    </r>
  </si>
  <si>
    <t xml:space="preserve">rhyngweithio â thechnoleg er mwyn cynhyrchu allbwn megis delwedd, sain neu fideo
dangos pa gydrannau aml-gyfryngol sydd orau ganddynt, gan gynnwys delwedd, sain neu fideo.
</t>
  </si>
  <si>
    <t xml:space="preserve">creu gwahanol allbwn delwedd, sain neu fideo, a hynny'n fwriadol
dewis hoff gydran aml-gyfryngol o ddewis cyfyngedig o ddelwedd, sain a fideo.
</t>
  </si>
  <si>
    <t xml:space="preserve">creu allbwn at wahanol ddibenion gan ddefnyddio gwahanol gydrannau aml-gyfryngol gan gynnwys testun, delwedd, sain, animeiddiad neu fideo.
</t>
  </si>
  <si>
    <t>archwilio a defnyddio gwahanol gydrannau aml-gyfryngol er mwyn dal a defnyddio testun, delwedd, sain, animeiddiad a fideo.</t>
  </si>
  <si>
    <t>dewis meddalwedd priodol o ystod gyfyngedig i greu cydrannau aml-gyfryngol. Creu testun, delweddau, sain, animeiddiad a fideo, ac archwilio'i ddefnydd.</t>
  </si>
  <si>
    <t>dewis meddalwedd priodol i gwblhau tasgau er mwyn defnyddio testun, delwedd, sain, animeiddiad a fideo.</t>
  </si>
  <si>
    <t>creu a golygu cydrannau aml-gyfryngol er mwyn datblygu testun, delwedd, sain, animeiddiad a fideo ar gyfer ystod o dasgau mewn un iaith neu fwy.</t>
  </si>
  <si>
    <t xml:space="preserve">creu a golygu cydrannau aml-gyfryngol mewn un iaith neu fwy
trefnu ystod o destun, delwedd, sain, animeiddiad a fideo at ddibenion penodol.
</t>
  </si>
  <si>
    <t xml:space="preserve">creu ac addasu cydrannau aml-gyfryngol mewn un iaith neu fwy gan ddefnyddio ystod o feddalwedd
addasu a chyflwyno ystod o destun, delwedd, sain, animeiddiad a fideo at ddibenion penodol.
</t>
  </si>
  <si>
    <t xml:space="preserve">cyfuno ystod o gydrannau aml-gyfryngol i sicrhau canlyniad priodol mewn un iaith neu fwy
creu, casglu a chyfuno ystod o destun, delwedd, sain, animeiddiad a fideo at ddibenion penodol.
</t>
  </si>
  <si>
    <t xml:space="preserve">defnyddio ystod o feddalwedd i gynhyrchu a mireinio cydrannau aml-gyfryngol mewn un iaith neu fwy 
dewis a chyfuno ystod o destun, delwedd, sain, animeiddiad a fideo i sicrhau canlyniad at ddiben penodol; defnyddio dulliau meddalwedd i wella'r canlyniadau ar gyfer cynulleidfaoedd penodol.
</t>
  </si>
  <si>
    <t xml:space="preserve">defnyddio sawl nodwedd mewn ystod o feddalwedd i gynhyrchu a mireinio cydrannau aml-gyfryngol mewn un iaith neu fwy
defnyddio dulliau meddalwedd i greu a gwella cydrannau testun, delwedd, sain, animeiddiad a fideo; cyfuno'r cydrannau i gynhyrchu canlyniadau priodol ar gyfer amrywiaeth o gynulleidfaoedd a dibenion.
</t>
  </si>
  <si>
    <t xml:space="preserve">defnyddio sawl nodwedd mewn ystod o feddalwedd i gynhyrchu a mireinio cydrannau aml-gyfryngol mewn un iaith neu fwy
defnyddio dulliau meddalwedd i greu a gwella cydrannau testun, delwedd, sain, animeiddiad a fideo; cyfuno'r cydrannau i gynhyrchu canlyniadau priodol ar gyfer amrywiaeth o gynulleidfaoedd a dibenion
archwilio a datblygu strwythurau dogfennau testun ffurfiol at ddibenion penodol.
</t>
  </si>
  <si>
    <t xml:space="preserve">dewis a defnyddio amrywiaeth o feddalwedd, dulliau a thechnegau priodol i greu, addasu a chyfuno cydrannau aml-gyfryngol mewn un iaith neu fwy
defnyddio dulliau meddalwedd i greu, gwella a chyfuno testun, delweddau, sain, fideo ac animeiddiad ar gyfer amrywiaeth o gynulleidfaoedd a dibenion
datblygu ystod o strwythurau dogfen testun ar gyfer gwahanol gynulleidfaoedd a dibenion.
</t>
  </si>
  <si>
    <t xml:space="preserve">defnyddio ystod o feddalwedd, dulliau a thechnegau i greu canlyniad proffesiynol i brosiect, boed yn unigol neu ar y cyd, a hynny gan gynnwys ystod o gydrannau aml-gyfryngol mewn un iaith neu fwy
creu dogfennau testun ffurfiol ar gyfer cynulleidfa broffesiynol. Caiff y defnydd o ddulliau adolygu ar y cyd eu cynnwys yn y gweithgareddau
defnyddio dulliau mynegeio a chyfeirio i wella dogfennau.
</t>
  </si>
  <si>
    <t xml:space="preserve">defnyddio ystod o feddalwedd, dulliau a thechnegau i greu canlyniad proffesiynol i brosiect, boed yn unigol neu ar y cyd, a hynny gan gynnwys ystod o gydrannau aml-gyfryngol mewn un iaith neu fwy
creu dogfennau testun ffurfiol ar gyfer cynulleidfa broffesiynol, gan gynnwys defnyddio dulliau adolygu ar y cyd yn y gweithgareddau
defnyddio dulliau mynegeio a chyfeirio i wella dogfennau.
</t>
  </si>
  <si>
    <t>3.2a</t>
  </si>
  <si>
    <t>Creu – Enghreifftiau o dasgau</t>
  </si>
  <si>
    <r>
      <t xml:space="preserve">1. a 2. </t>
    </r>
    <r>
      <rPr>
        <b/>
        <sz val="10"/>
        <rFont val="Arial"/>
        <family val="2"/>
      </rPr>
      <t>Delweddau</t>
    </r>
    <r>
      <rPr>
        <u/>
        <sz val="10"/>
        <rFont val="Arial"/>
        <family val="2"/>
      </rPr>
      <t xml:space="preserve">
</t>
    </r>
    <r>
      <rPr>
        <sz val="10"/>
        <rFont val="Arial"/>
        <family val="2"/>
      </rPr>
      <t>Dewis delwedd o ddewis o ddau er mwyn ei weld ar sgrîn lawn.</t>
    </r>
    <r>
      <rPr>
        <u/>
        <sz val="10"/>
        <rFont val="Arial"/>
        <family val="2"/>
      </rPr>
      <t xml:space="preserve">
</t>
    </r>
    <r>
      <rPr>
        <b/>
        <sz val="10"/>
        <rFont val="Arial"/>
        <family val="2"/>
      </rPr>
      <t>Sain</t>
    </r>
    <r>
      <rPr>
        <u/>
        <sz val="10"/>
        <rFont val="Arial"/>
        <family val="2"/>
      </rPr>
      <t xml:space="preserve">
</t>
    </r>
    <r>
      <rPr>
        <sz val="10"/>
        <rFont val="Arial"/>
        <family val="2"/>
      </rPr>
      <t>Dechrau cerddoriaeth drwy ddefnyddio dyfais mewnbwn megis sgrîn gyffwrdd.</t>
    </r>
    <r>
      <rPr>
        <u/>
        <sz val="10"/>
        <rFont val="Arial"/>
        <family val="2"/>
      </rPr>
      <t xml:space="preserve">
</t>
    </r>
  </si>
  <si>
    <r>
      <t xml:space="preserve">1. a 2. </t>
    </r>
    <r>
      <rPr>
        <b/>
        <sz val="10"/>
        <rFont val="Arial"/>
        <family val="2"/>
      </rPr>
      <t>Testun</t>
    </r>
    <r>
      <rPr>
        <u/>
        <sz val="10"/>
        <rFont val="Arial"/>
        <family val="2"/>
      </rPr>
      <t xml:space="preserve">
</t>
    </r>
    <r>
      <rPr>
        <sz val="10"/>
        <rFont val="Arial"/>
        <family val="2"/>
      </rPr>
      <t>Deall bod y llythyren a ddewisir ar ddyfais mewnbwn megis bysellfwrdd yr un peth ag un sy'n ymddangos mewn allbwn, megis ar sgrîn.</t>
    </r>
    <r>
      <rPr>
        <u/>
        <sz val="10"/>
        <rFont val="Arial"/>
        <family val="2"/>
      </rPr>
      <t xml:space="preserve">
</t>
    </r>
    <r>
      <rPr>
        <b/>
        <sz val="10"/>
        <rFont val="Arial"/>
        <family val="2"/>
      </rPr>
      <t>Delweddau</t>
    </r>
    <r>
      <rPr>
        <u/>
        <sz val="10"/>
        <rFont val="Arial"/>
        <family val="2"/>
      </rPr>
      <t xml:space="preserve">
</t>
    </r>
    <r>
      <rPr>
        <sz val="10"/>
        <rFont val="Arial"/>
        <family val="2"/>
      </rPr>
      <t>Dewis delwedd o ddewis o bedwar er mwyn ei weld ar sgrîn lawn.</t>
    </r>
    <r>
      <rPr>
        <u/>
        <sz val="10"/>
        <rFont val="Arial"/>
        <family val="2"/>
      </rPr>
      <t xml:space="preserve">
</t>
    </r>
    <r>
      <rPr>
        <b/>
        <sz val="10"/>
        <rFont val="Arial"/>
        <family val="2"/>
      </rPr>
      <t>Sain</t>
    </r>
    <r>
      <rPr>
        <u/>
        <sz val="10"/>
        <rFont val="Arial"/>
        <family val="2"/>
      </rPr>
      <t xml:space="preserve">
</t>
    </r>
    <r>
      <rPr>
        <sz val="10"/>
        <rFont val="Arial"/>
        <family val="2"/>
      </rPr>
      <t xml:space="preserve">Dechrau a stopio cerddoriaeth.
</t>
    </r>
  </si>
  <si>
    <r>
      <t xml:space="preserve">1. </t>
    </r>
    <r>
      <rPr>
        <b/>
        <sz val="10"/>
        <rFont val="Arial"/>
        <family val="2"/>
      </rPr>
      <t>Testun</t>
    </r>
    <r>
      <rPr>
        <u/>
        <sz val="10"/>
        <rFont val="Arial"/>
        <family val="2"/>
      </rPr>
      <t xml:space="preserve">
</t>
    </r>
    <r>
      <rPr>
        <sz val="10"/>
        <rFont val="Arial"/>
        <family val="2"/>
      </rPr>
      <t>Rhoi llythrennau i mewn i beiriant chwilio yn bwrpasol gan ddefnyddio dyfais mewnbynnu megis bysellfwrdd i gael gwefan/adran benodol i fyny.</t>
    </r>
    <r>
      <rPr>
        <u/>
        <sz val="10"/>
        <rFont val="Arial"/>
        <family val="2"/>
      </rPr>
      <t xml:space="preserve">
</t>
    </r>
    <r>
      <rPr>
        <b/>
        <sz val="10"/>
        <rFont val="Arial"/>
        <family val="2"/>
      </rPr>
      <t>Sain</t>
    </r>
    <r>
      <rPr>
        <u/>
        <sz val="10"/>
        <rFont val="Arial"/>
        <family val="2"/>
      </rPr>
      <t xml:space="preserve">
</t>
    </r>
    <r>
      <rPr>
        <sz val="10"/>
        <rFont val="Arial"/>
        <family val="2"/>
      </rPr>
      <t xml:space="preserve">Recordio sain sy'n berthnasol i'r dasg.
Newid lefel y sain.
</t>
    </r>
  </si>
  <si>
    <r>
      <t xml:space="preserve">1. </t>
    </r>
    <r>
      <rPr>
        <b/>
        <sz val="10"/>
        <rFont val="Arial"/>
        <family val="2"/>
      </rPr>
      <t>Testun</t>
    </r>
    <r>
      <rPr>
        <u/>
        <sz val="10"/>
        <rFont val="Arial"/>
        <family val="2"/>
      </rPr>
      <t xml:space="preserve">
</t>
    </r>
    <r>
      <rPr>
        <sz val="10"/>
        <rFont val="Arial"/>
        <family val="2"/>
      </rPr>
      <t xml:space="preserve">Teipio gair (neu frawddeg syml) a newid y ffont, lliw'r ffont a maint y ffont ar gyfer y testun cyfan.
</t>
    </r>
    <r>
      <rPr>
        <u/>
        <sz val="10"/>
        <rFont val="Arial"/>
        <family val="2"/>
      </rPr>
      <t xml:space="preserve">
</t>
    </r>
    <r>
      <rPr>
        <b/>
        <sz val="10"/>
        <rFont val="Arial"/>
        <family val="2"/>
      </rPr>
      <t>Delweddau</t>
    </r>
    <r>
      <rPr>
        <u/>
        <sz val="10"/>
        <rFont val="Arial"/>
        <family val="2"/>
      </rPr>
      <t xml:space="preserve">
</t>
    </r>
    <r>
      <rPr>
        <sz val="10"/>
        <rFont val="Arial"/>
        <family val="2"/>
      </rPr>
      <t>Defnyddio stampiau i ychwanegu lluniau at gefndir priodol a defnyddio brws paent a'r offeryn llenwi i greu llun syml.</t>
    </r>
    <r>
      <rPr>
        <u/>
        <sz val="10"/>
        <rFont val="Arial"/>
        <family val="2"/>
      </rPr>
      <t xml:space="preserve">
</t>
    </r>
    <r>
      <rPr>
        <b/>
        <sz val="10"/>
        <rFont val="Arial"/>
        <family val="2"/>
      </rPr>
      <t>Sain</t>
    </r>
    <r>
      <rPr>
        <u/>
        <sz val="10"/>
        <rFont val="Arial"/>
        <family val="2"/>
      </rPr>
      <t xml:space="preserve">
</t>
    </r>
    <r>
      <rPr>
        <sz val="10"/>
        <rFont val="Arial"/>
        <family val="2"/>
      </rPr>
      <t>Recordio sain i fynd gyda darn o waith digidol.</t>
    </r>
    <r>
      <rPr>
        <u/>
        <sz val="10"/>
        <rFont val="Arial"/>
        <family val="2"/>
      </rPr>
      <t xml:space="preserve">
</t>
    </r>
    <r>
      <rPr>
        <b/>
        <sz val="10"/>
        <rFont val="Arial"/>
        <family val="2"/>
      </rPr>
      <t>Fideo</t>
    </r>
    <r>
      <rPr>
        <u/>
        <sz val="10"/>
        <rFont val="Arial"/>
        <family val="2"/>
      </rPr>
      <t xml:space="preserve">
</t>
    </r>
    <r>
      <rPr>
        <sz val="10"/>
        <rFont val="Arial"/>
        <family val="2"/>
      </rPr>
      <t>Recordio fideos syml a'u chwarae nôl ar lechen neu gamera.</t>
    </r>
    <r>
      <rPr>
        <u/>
        <sz val="10"/>
        <rFont val="Arial"/>
        <family val="2"/>
      </rPr>
      <t xml:space="preserve">
</t>
    </r>
  </si>
  <si>
    <r>
      <t xml:space="preserve">1. </t>
    </r>
    <r>
      <rPr>
        <b/>
        <sz val="10"/>
        <rFont val="Arial"/>
        <family val="2"/>
      </rPr>
      <t>Testun</t>
    </r>
    <r>
      <rPr>
        <u/>
        <sz val="10"/>
        <rFont val="Arial"/>
        <family val="2"/>
      </rPr>
      <t xml:space="preserve">
</t>
    </r>
    <r>
      <rPr>
        <sz val="10"/>
        <rFont val="Arial"/>
        <family val="2"/>
      </rPr>
      <t xml:space="preserve">(Adeiladu brawddegau, gan ddefnyddio geiriau o'r gronfa eiriau.)  Defnyddio cronfeydd geiriau. Mewnosod a dileu testun.  
</t>
    </r>
    <r>
      <rPr>
        <u/>
        <sz val="10"/>
        <rFont val="Arial"/>
        <family val="2"/>
      </rPr>
      <t xml:space="preserve">
</t>
    </r>
    <r>
      <rPr>
        <b/>
        <sz val="10"/>
        <rFont val="Arial"/>
        <family val="2"/>
      </rPr>
      <t>Delweddau</t>
    </r>
    <r>
      <rPr>
        <u/>
        <sz val="10"/>
        <rFont val="Arial"/>
        <family val="2"/>
      </rPr>
      <t xml:space="preserve">
</t>
    </r>
    <r>
      <rPr>
        <sz val="10"/>
        <rFont val="Arial"/>
        <family val="2"/>
      </rPr>
      <t>Defnyddio camera i dynnu lluniau. Defnyddio'r delweddau hyn mewn gwaith digidol.</t>
    </r>
    <r>
      <rPr>
        <u/>
        <sz val="10"/>
        <rFont val="Arial"/>
        <family val="2"/>
      </rPr>
      <t xml:space="preserve">
</t>
    </r>
    <r>
      <rPr>
        <b/>
        <sz val="10"/>
        <rFont val="Arial"/>
        <family val="2"/>
      </rPr>
      <t>Sain</t>
    </r>
    <r>
      <rPr>
        <u/>
        <sz val="10"/>
        <rFont val="Arial"/>
        <family val="2"/>
      </rPr>
      <t xml:space="preserve">
</t>
    </r>
    <r>
      <rPr>
        <sz val="10"/>
        <rFont val="Arial"/>
        <family val="2"/>
      </rPr>
      <t xml:space="preserve">Recordio sain i fynd gyda darn o waith digidol.
</t>
    </r>
    <r>
      <rPr>
        <u/>
        <sz val="10"/>
        <rFont val="Arial"/>
        <family val="2"/>
      </rPr>
      <t xml:space="preserve">
</t>
    </r>
    <r>
      <rPr>
        <b/>
        <sz val="10"/>
        <rFont val="Arial"/>
        <family val="2"/>
      </rPr>
      <t>Fideo</t>
    </r>
    <r>
      <rPr>
        <u/>
        <sz val="10"/>
        <rFont val="Arial"/>
        <family val="2"/>
      </rPr>
      <t xml:space="preserve">
</t>
    </r>
    <r>
      <rPr>
        <sz val="10"/>
        <rFont val="Arial"/>
        <family val="2"/>
      </rPr>
      <t>Creu animeiddiad ffrâm-wrth-ffrâm drwy ychwanegu cyfres o stampiau at gefndir.</t>
    </r>
    <r>
      <rPr>
        <u/>
        <sz val="10"/>
        <rFont val="Arial"/>
        <family val="2"/>
      </rPr>
      <t xml:space="preserve">
</t>
    </r>
  </si>
  <si>
    <r>
      <t xml:space="preserve">1. </t>
    </r>
    <r>
      <rPr>
        <b/>
        <sz val="10"/>
        <rFont val="Arial"/>
        <family val="2"/>
      </rPr>
      <t>Testun</t>
    </r>
    <r>
      <rPr>
        <u/>
        <sz val="10"/>
        <rFont val="Arial"/>
        <family val="2"/>
      </rPr>
      <t xml:space="preserve">
</t>
    </r>
    <r>
      <rPr>
        <sz val="10"/>
        <rFont val="Arial"/>
        <family val="2"/>
      </rPr>
      <t xml:space="preserve">Fformatio geiriau a brawddegau unigol, drwy uwcholeuo cyn fformatio. Defnyddio'r offerynnau Copïo a Gludo, gan ddefnyddio'r eiconau ar y sgrîn.
</t>
    </r>
    <r>
      <rPr>
        <u/>
        <sz val="10"/>
        <rFont val="Arial"/>
        <family val="2"/>
      </rPr>
      <t xml:space="preserve">
</t>
    </r>
    <r>
      <rPr>
        <b/>
        <sz val="10"/>
        <rFont val="Arial"/>
        <family val="2"/>
      </rPr>
      <t>Delweddau</t>
    </r>
    <r>
      <rPr>
        <u/>
        <sz val="10"/>
        <rFont val="Arial"/>
        <family val="2"/>
      </rPr>
      <t xml:space="preserve">
</t>
    </r>
    <r>
      <rPr>
        <sz val="10"/>
        <rFont val="Arial"/>
        <family val="2"/>
      </rPr>
      <t>Mewnforio ffotograff fel cefndir, a'i wella gan ddefnyddio offerynnau graffeg syml. 
Defnyddio camera i dynnu cyfres o luniau.</t>
    </r>
    <r>
      <rPr>
        <u/>
        <sz val="10"/>
        <rFont val="Arial"/>
        <family val="2"/>
      </rPr>
      <t xml:space="preserve">
</t>
    </r>
    <r>
      <rPr>
        <b/>
        <sz val="10"/>
        <rFont val="Arial"/>
        <family val="2"/>
      </rPr>
      <t>Sain</t>
    </r>
    <r>
      <rPr>
        <u/>
        <sz val="10"/>
        <rFont val="Arial"/>
        <family val="2"/>
      </rPr>
      <t xml:space="preserve">
</t>
    </r>
    <r>
      <rPr>
        <sz val="10"/>
        <rFont val="Arial"/>
        <family val="2"/>
      </rPr>
      <t>Recordio sain i fynd gyda darn o waith digidol.</t>
    </r>
    <r>
      <rPr>
        <u/>
        <sz val="10"/>
        <rFont val="Arial"/>
        <family val="2"/>
      </rPr>
      <t xml:space="preserve">
</t>
    </r>
    <r>
      <rPr>
        <b/>
        <sz val="10"/>
        <rFont val="Arial"/>
        <family val="2"/>
      </rPr>
      <t>Fideo</t>
    </r>
    <r>
      <rPr>
        <u/>
        <sz val="10"/>
        <rFont val="Arial"/>
        <family val="2"/>
      </rPr>
      <t xml:space="preserve">
</t>
    </r>
    <r>
      <rPr>
        <sz val="10"/>
        <rFont val="Arial"/>
        <family val="2"/>
      </rPr>
      <t xml:space="preserve">Recordio fideo syml, ychwanegu teitl a sicrhau llun di-sigl.
</t>
    </r>
  </si>
  <si>
    <r>
      <t xml:space="preserve">1. </t>
    </r>
    <r>
      <rPr>
        <b/>
        <sz val="10"/>
        <rFont val="Arial"/>
        <family val="2"/>
      </rPr>
      <t>Testun</t>
    </r>
    <r>
      <rPr>
        <u/>
        <sz val="10"/>
        <rFont val="Arial"/>
        <family val="2"/>
      </rPr>
      <t xml:space="preserve">
</t>
    </r>
    <r>
      <rPr>
        <sz val="10"/>
        <rFont val="Arial"/>
        <family val="2"/>
      </rPr>
      <t xml:space="preserve">Adeiladu paragraffau syml. Unioni'r testun, i'r chwith, i'r dde, ac i'r canol. Symud blychau testun i leoedd priodol ar y sgrîn. Defnyddio llwybrau byr i ddefnyddio pethau fel Copïo a Gludo.
</t>
    </r>
    <r>
      <rPr>
        <u/>
        <sz val="10"/>
        <rFont val="Arial"/>
        <family val="2"/>
      </rPr>
      <t xml:space="preserve">
</t>
    </r>
    <r>
      <rPr>
        <b/>
        <sz val="10"/>
        <rFont val="Arial"/>
        <family val="2"/>
      </rPr>
      <t>Delweddau</t>
    </r>
    <r>
      <rPr>
        <u/>
        <sz val="10"/>
        <rFont val="Arial"/>
        <family val="2"/>
      </rPr>
      <t xml:space="preserve">
</t>
    </r>
    <r>
      <rPr>
        <sz val="10"/>
        <rFont val="Arial"/>
        <family val="2"/>
      </rPr>
      <t xml:space="preserve">Mewnforio delwedd, newid ei maint, ei thocio a'i throi fel sydd angen, i wneud dogfen yn well. </t>
    </r>
    <r>
      <rPr>
        <u/>
        <sz val="10"/>
        <rFont val="Arial"/>
        <family val="2"/>
      </rPr>
      <t xml:space="preserve">
</t>
    </r>
    <r>
      <rPr>
        <b/>
        <sz val="10"/>
        <rFont val="Arial"/>
        <family val="2"/>
      </rPr>
      <t>Sain</t>
    </r>
    <r>
      <rPr>
        <u/>
        <sz val="10"/>
        <rFont val="Arial"/>
        <family val="2"/>
      </rPr>
      <t xml:space="preserve">
</t>
    </r>
    <r>
      <rPr>
        <sz val="10"/>
        <rFont val="Arial"/>
        <family val="2"/>
      </rPr>
      <t xml:space="preserve">Recordio sawl clip sain i fynd gyda darn o waith digidol.
</t>
    </r>
    <r>
      <rPr>
        <u/>
        <sz val="10"/>
        <rFont val="Arial"/>
        <family val="2"/>
      </rPr>
      <t xml:space="preserve">
</t>
    </r>
    <r>
      <rPr>
        <b/>
        <sz val="10"/>
        <rFont val="Arial"/>
        <family val="2"/>
      </rPr>
      <t>Fideo</t>
    </r>
    <r>
      <rPr>
        <u/>
        <sz val="10"/>
        <rFont val="Arial"/>
        <family val="2"/>
      </rPr>
      <t xml:space="preserve">
</t>
    </r>
    <r>
      <rPr>
        <sz val="10"/>
        <rFont val="Arial"/>
        <family val="2"/>
      </rPr>
      <t>Recordio cyfres o fideos i adrodd stori neu i recordio dysgwyr eraill yn actio.</t>
    </r>
    <r>
      <rPr>
        <u/>
        <sz val="10"/>
        <rFont val="Arial"/>
        <family val="2"/>
      </rPr>
      <t xml:space="preserve">
</t>
    </r>
  </si>
  <si>
    <r>
      <t xml:space="preserve">1. a 2. </t>
    </r>
    <r>
      <rPr>
        <b/>
        <sz val="10"/>
        <rFont val="Arial"/>
        <family val="2"/>
      </rPr>
      <t>Testun</t>
    </r>
    <r>
      <rPr>
        <u/>
        <sz val="10"/>
        <rFont val="Arial"/>
        <family val="2"/>
      </rPr>
      <t xml:space="preserve">
</t>
    </r>
    <r>
      <rPr>
        <sz val="10"/>
        <rFont val="Arial"/>
        <family val="2"/>
      </rPr>
      <t xml:space="preserve">Fformatio testun gan ddefnyddio print trwm, italig, a thanlinellu. Defnyddio pwyntiau bwled i greu rhestr.
</t>
    </r>
    <r>
      <rPr>
        <u/>
        <sz val="10"/>
        <rFont val="Arial"/>
        <family val="2"/>
      </rPr>
      <t xml:space="preserve">
</t>
    </r>
    <r>
      <rPr>
        <b/>
        <sz val="10"/>
        <rFont val="Arial"/>
        <family val="2"/>
      </rPr>
      <t>Delweddau</t>
    </r>
    <r>
      <rPr>
        <u/>
        <sz val="10"/>
        <rFont val="Arial"/>
        <family val="2"/>
      </rPr>
      <t xml:space="preserve">
</t>
    </r>
    <r>
      <rPr>
        <sz val="10"/>
        <rFont val="Arial"/>
        <family val="2"/>
      </rPr>
      <t xml:space="preserve">Mewnforio delwedd. Ychwanegu effeithiau, fframiau a chysgod, fel sy'n briodol i wella dogfen.
</t>
    </r>
    <r>
      <rPr>
        <u/>
        <sz val="10"/>
        <rFont val="Arial"/>
        <family val="2"/>
      </rPr>
      <t xml:space="preserve">
</t>
    </r>
    <r>
      <rPr>
        <b/>
        <sz val="10"/>
        <rFont val="Arial"/>
        <family val="2"/>
      </rPr>
      <t>Sain</t>
    </r>
    <r>
      <rPr>
        <u/>
        <sz val="10"/>
        <rFont val="Arial"/>
        <family val="2"/>
      </rPr>
      <t xml:space="preserve">
</t>
    </r>
    <r>
      <rPr>
        <sz val="10"/>
        <rFont val="Arial"/>
        <family val="2"/>
      </rPr>
      <t>Ychwanegu clipiau sain yn y mannau priodol mewn cyflwyniad.</t>
    </r>
    <r>
      <rPr>
        <u/>
        <sz val="10"/>
        <rFont val="Arial"/>
        <family val="2"/>
      </rPr>
      <t xml:space="preserve">
</t>
    </r>
    <r>
      <rPr>
        <b/>
        <sz val="10"/>
        <rFont val="Arial"/>
        <family val="2"/>
      </rPr>
      <t>Fideo</t>
    </r>
    <r>
      <rPr>
        <u/>
        <sz val="10"/>
        <rFont val="Arial"/>
        <family val="2"/>
      </rPr>
      <t xml:space="preserve">
</t>
    </r>
    <r>
      <rPr>
        <sz val="10"/>
        <rFont val="Arial"/>
        <family val="2"/>
      </rPr>
      <t>Creu animeiddiad stop-ffrâm ac ychwanegu teitl.</t>
    </r>
    <r>
      <rPr>
        <u/>
        <sz val="10"/>
        <rFont val="Arial"/>
        <family val="2"/>
      </rPr>
      <t xml:space="preserve">
</t>
    </r>
  </si>
  <si>
    <r>
      <t xml:space="preserve">1. a 2. </t>
    </r>
    <r>
      <rPr>
        <b/>
        <sz val="10"/>
        <rFont val="Arial"/>
        <family val="2"/>
      </rPr>
      <t>Testun</t>
    </r>
    <r>
      <rPr>
        <u/>
        <sz val="10"/>
        <rFont val="Arial"/>
        <family val="2"/>
      </rPr>
      <t xml:space="preserve">
</t>
    </r>
    <r>
      <rPr>
        <sz val="10"/>
        <rFont val="Arial"/>
        <family val="2"/>
      </rPr>
      <t>Symud a thrin blychau testun ar sgrîn, drwy symud, newid maint a dyblygu. Defnyddio tablau i strwythuro gwybodaeth mewn dogfen neu gyflwyniad.</t>
    </r>
    <r>
      <rPr>
        <u/>
        <sz val="10"/>
        <rFont val="Arial"/>
        <family val="2"/>
      </rPr>
      <t xml:space="preserve">
</t>
    </r>
    <r>
      <rPr>
        <b/>
        <sz val="10"/>
        <rFont val="Arial"/>
        <family val="2"/>
      </rPr>
      <t>Delweddau</t>
    </r>
    <r>
      <rPr>
        <u/>
        <sz val="10"/>
        <rFont val="Arial"/>
        <family val="2"/>
      </rPr>
      <t xml:space="preserve">
</t>
    </r>
    <r>
      <rPr>
        <sz val="10"/>
        <rFont val="Arial"/>
        <family val="2"/>
      </rPr>
      <t xml:space="preserve">Digideiddio lluniau a dynnir â llaw a'u cynnwys mewn cyflwyniad.
</t>
    </r>
    <r>
      <rPr>
        <u/>
        <sz val="10"/>
        <rFont val="Arial"/>
        <family val="2"/>
      </rPr>
      <t xml:space="preserve">
</t>
    </r>
    <r>
      <rPr>
        <b/>
        <sz val="10"/>
        <rFont val="Arial"/>
        <family val="2"/>
      </rPr>
      <t>Sain</t>
    </r>
    <r>
      <rPr>
        <u/>
        <sz val="10"/>
        <rFont val="Arial"/>
        <family val="2"/>
      </rPr>
      <t xml:space="preserve">
</t>
    </r>
    <r>
      <rPr>
        <sz val="10"/>
        <rFont val="Arial"/>
        <family val="2"/>
      </rPr>
      <t xml:space="preserve">Recordio a golygu clipiau sain.
</t>
    </r>
    <r>
      <rPr>
        <u/>
        <sz val="10"/>
        <rFont val="Arial"/>
        <family val="2"/>
      </rPr>
      <t xml:space="preserve">
</t>
    </r>
    <r>
      <rPr>
        <b/>
        <sz val="10"/>
        <rFont val="Arial"/>
        <family val="2"/>
      </rPr>
      <t>Fideo</t>
    </r>
    <r>
      <rPr>
        <u/>
        <sz val="10"/>
        <rFont val="Arial"/>
        <family val="2"/>
      </rPr>
      <t xml:space="preserve">
</t>
    </r>
    <r>
      <rPr>
        <sz val="10"/>
        <rFont val="Arial"/>
        <family val="2"/>
      </rPr>
      <t xml:space="preserve">Golygu fideo'n syml (tocio), gan gynnwys siot hir, siot canolig a siot agos. Defnyddio sgrîn werdd i roi dysgwyr o flaen gwahanol gefndiroedd.
</t>
    </r>
  </si>
  <si>
    <r>
      <t xml:space="preserve">1. a 2. </t>
    </r>
    <r>
      <rPr>
        <b/>
        <sz val="10"/>
        <rFont val="Arial"/>
        <family val="2"/>
      </rPr>
      <t>Testun</t>
    </r>
    <r>
      <rPr>
        <u/>
        <sz val="10"/>
        <rFont val="Arial"/>
        <family val="2"/>
      </rPr>
      <t xml:space="preserve">
</t>
    </r>
    <r>
      <rPr>
        <sz val="10"/>
        <rFont val="Arial"/>
        <family val="2"/>
      </rPr>
      <t xml:space="preserve">Trin blychau testun drwy newid lliwiau’r cefndir, ac ychwanegu fframiau.
</t>
    </r>
    <r>
      <rPr>
        <u/>
        <sz val="10"/>
        <rFont val="Arial"/>
        <family val="2"/>
      </rPr>
      <t xml:space="preserve">
</t>
    </r>
    <r>
      <rPr>
        <b/>
        <sz val="10"/>
        <rFont val="Arial"/>
        <family val="2"/>
      </rPr>
      <t>Delweddau</t>
    </r>
    <r>
      <rPr>
        <u/>
        <sz val="10"/>
        <rFont val="Arial"/>
        <family val="2"/>
      </rPr>
      <t xml:space="preserve">
</t>
    </r>
    <r>
      <rPr>
        <sz val="10"/>
        <rFont val="Arial"/>
        <family val="2"/>
      </rPr>
      <t>Ychwanegu mwy nag un ddelwedd i ddogfen. Rhoi'r delweddau i orgyffwrdd gan sicrhau y gellir gweld y rhan sydd ei hangen o bob llun drwy aildrefnu ym mha drefn y maent yn gorwedd.</t>
    </r>
    <r>
      <rPr>
        <u/>
        <sz val="10"/>
        <rFont val="Arial"/>
        <family val="2"/>
      </rPr>
      <t xml:space="preserve">
</t>
    </r>
    <r>
      <rPr>
        <b/>
        <sz val="10"/>
        <rFont val="Arial"/>
        <family val="2"/>
      </rPr>
      <t>Sain</t>
    </r>
    <r>
      <rPr>
        <u/>
        <sz val="10"/>
        <rFont val="Arial"/>
        <family val="2"/>
      </rPr>
      <t xml:space="preserve">
</t>
    </r>
    <r>
      <rPr>
        <sz val="10"/>
        <rFont val="Arial"/>
        <family val="2"/>
      </rPr>
      <t>Tynnu'r sain wreiddiol oddi ar fideo a rhoi llais newydd arno.</t>
    </r>
    <r>
      <rPr>
        <u/>
        <sz val="10"/>
        <rFont val="Arial"/>
        <family val="2"/>
      </rPr>
      <t xml:space="preserve">
</t>
    </r>
    <r>
      <rPr>
        <b/>
        <sz val="10"/>
        <rFont val="Arial"/>
        <family val="2"/>
      </rPr>
      <t>Fideo</t>
    </r>
    <r>
      <rPr>
        <u/>
        <sz val="10"/>
        <rFont val="Arial"/>
        <family val="2"/>
      </rPr>
      <t xml:space="preserve">
</t>
    </r>
    <r>
      <rPr>
        <sz val="10"/>
        <rFont val="Arial"/>
        <family val="2"/>
      </rPr>
      <t xml:space="preserve">Cyfuno mwy nag un clip gan ddefnyddio siot agos iawn, siot hir iawn a siotiau safbwynt.
</t>
    </r>
  </si>
  <si>
    <r>
      <t xml:space="preserve">1. a 2. </t>
    </r>
    <r>
      <rPr>
        <b/>
        <sz val="10"/>
        <rFont val="Arial"/>
        <family val="2"/>
      </rPr>
      <t>Testun</t>
    </r>
    <r>
      <rPr>
        <u/>
        <sz val="10"/>
        <rFont val="Arial"/>
        <family val="2"/>
      </rPr>
      <t xml:space="preserve">
</t>
    </r>
    <r>
      <rPr>
        <sz val="10"/>
        <rFont val="Arial"/>
        <family val="2"/>
      </rPr>
      <t>Defnyddio uwchysgrifen ac isysgrifen. Defnyddio tirlun a darlun, lle bo hynny'n briodol o ran gogwydd y dudalen Defnyddio'r gwiriwr sillafu.</t>
    </r>
    <r>
      <rPr>
        <u/>
        <sz val="10"/>
        <rFont val="Arial"/>
        <family val="2"/>
      </rPr>
      <t xml:space="preserve">
</t>
    </r>
    <r>
      <rPr>
        <b/>
        <sz val="10"/>
        <rFont val="Arial"/>
        <family val="2"/>
      </rPr>
      <t>Delweddau</t>
    </r>
    <r>
      <rPr>
        <u/>
        <sz val="10"/>
        <rFont val="Arial"/>
        <family val="2"/>
      </rPr>
      <t xml:space="preserve">
</t>
    </r>
    <r>
      <rPr>
        <sz val="10"/>
        <rFont val="Arial"/>
        <family val="2"/>
      </rPr>
      <t>Newid maint delwedd, defnyddio cymhareb wynebwedd osodedig ac angosodedig.</t>
    </r>
    <r>
      <rPr>
        <u/>
        <sz val="10"/>
        <rFont val="Arial"/>
        <family val="2"/>
      </rPr>
      <t xml:space="preserve">
</t>
    </r>
    <r>
      <rPr>
        <b/>
        <sz val="10"/>
        <rFont val="Arial"/>
        <family val="2"/>
      </rPr>
      <t>Sain</t>
    </r>
    <r>
      <rPr>
        <u/>
        <sz val="10"/>
        <rFont val="Arial"/>
        <family val="2"/>
      </rPr>
      <t xml:space="preserve">
</t>
    </r>
    <r>
      <rPr>
        <sz val="10"/>
        <rFont val="Arial"/>
        <family val="2"/>
      </rPr>
      <t>Recordio clip sain amldrac.</t>
    </r>
    <r>
      <rPr>
        <u/>
        <sz val="10"/>
        <rFont val="Arial"/>
        <family val="2"/>
      </rPr>
      <t xml:space="preserve">
</t>
    </r>
    <r>
      <rPr>
        <b/>
        <sz val="10"/>
        <rFont val="Arial"/>
        <family val="2"/>
      </rPr>
      <t>Fideo</t>
    </r>
    <r>
      <rPr>
        <u/>
        <sz val="10"/>
        <rFont val="Arial"/>
        <family val="2"/>
      </rPr>
      <t xml:space="preserve">
</t>
    </r>
    <r>
      <rPr>
        <sz val="10"/>
        <rFont val="Arial"/>
        <family val="2"/>
      </rPr>
      <t xml:space="preserve">Cyfuno clipiau, cynnwys effeithiau priodol, teitlau a chlipiau pontio, gan gynnwys siot ongl am yn ôl.
</t>
    </r>
  </si>
  <si>
    <r>
      <t xml:space="preserve">1. a 2. </t>
    </r>
    <r>
      <rPr>
        <b/>
        <sz val="10"/>
        <rFont val="Arial"/>
        <family val="2"/>
      </rPr>
      <t>Testun</t>
    </r>
    <r>
      <rPr>
        <sz val="10"/>
        <rFont val="Arial"/>
        <family val="2"/>
      </rPr>
      <t xml:space="preserve">
Creu, fformatio a golygu tablau. Fformatio tudalennau, penawdau, troedynnau a pharagraffau.
</t>
    </r>
    <r>
      <rPr>
        <b/>
        <sz val="10"/>
        <rFont val="Arial"/>
        <family val="2"/>
      </rPr>
      <t>Delweddau</t>
    </r>
    <r>
      <rPr>
        <sz val="10"/>
        <rFont val="Arial"/>
        <family val="2"/>
      </rPr>
      <t xml:space="preserve">
Gwella delweddau, </t>
    </r>
    <r>
      <rPr>
        <i/>
        <sz val="10"/>
        <rFont val="Arial"/>
        <family val="2"/>
      </rPr>
      <t>e.e. tocio, hidlo, ffiniau.</t>
    </r>
    <r>
      <rPr>
        <sz val="10"/>
        <rFont val="Arial"/>
        <family val="2"/>
      </rPr>
      <t xml:space="preserve">
</t>
    </r>
    <r>
      <rPr>
        <b/>
        <sz val="10"/>
        <rFont val="Arial"/>
        <family val="2"/>
      </rPr>
      <t>Sain</t>
    </r>
    <r>
      <rPr>
        <sz val="10"/>
        <rFont val="Arial"/>
        <family val="2"/>
      </rPr>
      <t xml:space="preserve">
Gwella sain amldrac, </t>
    </r>
    <r>
      <rPr>
        <i/>
        <sz val="10"/>
        <rFont val="Arial"/>
        <family val="2"/>
      </rPr>
      <t>e.e. pylu i mewn/allan, atsain, cywair, ac ati.</t>
    </r>
    <r>
      <rPr>
        <sz val="10"/>
        <rFont val="Arial"/>
        <family val="2"/>
      </rPr>
      <t xml:space="preserve">
</t>
    </r>
    <r>
      <rPr>
        <b/>
        <sz val="10"/>
        <rFont val="Arial"/>
        <family val="2"/>
      </rPr>
      <t>Animeiddio</t>
    </r>
    <r>
      <rPr>
        <sz val="10"/>
        <rFont val="Arial"/>
        <family val="2"/>
      </rPr>
      <t xml:space="preserve">
Llyfr Troi/animeiddiad stop-symud, </t>
    </r>
    <r>
      <rPr>
        <i/>
        <sz val="10"/>
        <rFont val="Arial"/>
        <family val="2"/>
      </rPr>
      <t>e.e. haenu.</t>
    </r>
    <r>
      <rPr>
        <sz val="10"/>
        <rFont val="Arial"/>
        <family val="2"/>
      </rPr>
      <t xml:space="preserve">
</t>
    </r>
  </si>
  <si>
    <r>
      <t xml:space="preserve">1., 2. a 3. </t>
    </r>
    <r>
      <rPr>
        <b/>
        <sz val="10"/>
        <rFont val="Arial"/>
        <family val="2"/>
      </rPr>
      <t>Animeiddio</t>
    </r>
    <r>
      <rPr>
        <sz val="10"/>
        <rFont val="Arial"/>
        <family val="2"/>
      </rPr>
      <t xml:space="preserve">
Animeiddio Keyframe, </t>
    </r>
    <r>
      <rPr>
        <i/>
        <sz val="10"/>
        <rFont val="Arial"/>
        <family val="2"/>
      </rPr>
      <t>e.e. Fframiau rhyngol (symudiad a siâp)**.</t>
    </r>
    <r>
      <rPr>
        <sz val="10"/>
        <rFont val="Arial"/>
        <family val="2"/>
      </rPr>
      <t xml:space="preserve">
</t>
    </r>
  </si>
  <si>
    <r>
      <t xml:space="preserve">1., 2. a 3. </t>
    </r>
    <r>
      <rPr>
        <b/>
        <sz val="10"/>
        <rFont val="Arial"/>
        <family val="2"/>
      </rPr>
      <t>Testun</t>
    </r>
    <r>
      <rPr>
        <u/>
        <sz val="10"/>
        <rFont val="Arial"/>
        <family val="2"/>
      </rPr>
      <t xml:space="preserve">
</t>
    </r>
    <r>
      <rPr>
        <sz val="10"/>
        <rFont val="Arial"/>
        <family val="2"/>
      </rPr>
      <t>Postgyfuno.</t>
    </r>
    <r>
      <rPr>
        <u/>
        <sz val="10"/>
        <rFont val="Arial"/>
        <family val="2"/>
      </rPr>
      <t xml:space="preserve">
</t>
    </r>
    <r>
      <rPr>
        <b/>
        <sz val="10"/>
        <rFont val="Arial"/>
        <family val="2"/>
      </rPr>
      <t>Animeiddio</t>
    </r>
    <r>
      <rPr>
        <u/>
        <sz val="10"/>
        <rFont val="Arial"/>
        <family val="2"/>
      </rPr>
      <t xml:space="preserve">
</t>
    </r>
    <r>
      <rPr>
        <sz val="10"/>
        <rFont val="Arial"/>
        <family val="2"/>
      </rPr>
      <t xml:space="preserve">Animeiddio, </t>
    </r>
    <r>
      <rPr>
        <i/>
        <sz val="10"/>
        <rFont val="Arial"/>
        <family val="2"/>
      </rPr>
      <t>e.e. rheoli, cyfradd fframiau, 3D.</t>
    </r>
    <r>
      <rPr>
        <sz val="10"/>
        <rFont val="Arial"/>
        <family val="2"/>
      </rPr>
      <t xml:space="preserve">
</t>
    </r>
  </si>
  <si>
    <r>
      <t>1., 2. a 3.</t>
    </r>
    <r>
      <rPr>
        <b/>
        <sz val="10"/>
        <rFont val="Arial"/>
        <family val="2"/>
      </rPr>
      <t xml:space="preserve"> Testun</t>
    </r>
    <r>
      <rPr>
        <sz val="10"/>
        <rFont val="Arial"/>
        <family val="2"/>
      </rPr>
      <t xml:space="preserve">
Tabl cynnwys a chyfeirio at ffynonellau.
</t>
    </r>
  </si>
  <si>
    <t>Gwerthuso a gwella</t>
  </si>
  <si>
    <t>dangos bodlonrwydd/anfodlonrwydd wrth edrycha ar eu gwaith eu hunain.</t>
  </si>
  <si>
    <t xml:space="preserve">rhoi sylwadau ar eu gwaith eu hunain wrth ymateb i gwestiwn/gwestiynau penodol
yn ddigymell, newid/cywiro eu gwaith eu hunain.
</t>
  </si>
  <si>
    <r>
      <t>disgrifio wrth ateb cwestiynau ychydig o beth wnaethpwyd mewn tasg,</t>
    </r>
    <r>
      <rPr>
        <i/>
        <sz val="10"/>
        <rFont val="Arial"/>
        <family val="2"/>
      </rPr>
      <t xml:space="preserve"> e.e. ychwanegu sylwadau gan ddefnyddio nodwedd recordio mewn meddalwedd.</t>
    </r>
  </si>
  <si>
    <r>
      <t>rhoi sylwad ar eu gwaith eu hunain mewn perthynas â un maen prawf llwyddiant,</t>
    </r>
    <r>
      <rPr>
        <i/>
        <sz val="10"/>
        <rFont val="Arial"/>
        <family val="2"/>
      </rPr>
      <t xml:space="preserve"> e.e. ychwanegu sylwadau gan ddefnyddio nodwedd recordio mewn meddalwedd.</t>
    </r>
  </si>
  <si>
    <r>
      <t>rhoi sylwad ar eu gwaith eu hunain mewn perthynas â'r maen prawf llwyddiant,</t>
    </r>
    <r>
      <rPr>
        <i/>
        <sz val="10"/>
        <rFont val="Arial"/>
        <family val="2"/>
      </rPr>
      <t xml:space="preserve"> e.e. ychwanegu sylwadau gan ddefnyddio nodwedd recordio mewn meddalwedd.</t>
    </r>
  </si>
  <si>
    <t>nodi beth weithiodd/beth na weithiodd, gan nodi rhesymau am eu barn.</t>
  </si>
  <si>
    <r>
      <t xml:space="preserve">rhoi barn am eu gwaith eu hunain ac awgrymu gwelliannau, </t>
    </r>
    <r>
      <rPr>
        <i/>
        <sz val="10"/>
        <rFont val="Arial"/>
        <family val="2"/>
      </rPr>
      <t>e.e. canfod camgymeriadau a defnyddio dulliau golygu i wella eu gwaith eu hunain.</t>
    </r>
  </si>
  <si>
    <r>
      <t>rhoi barn am eu gwaith eu hunain ac eraill ac awgrymu gwelliannau wrth weithio'n annibynnol neu ar y cyd</t>
    </r>
    <r>
      <rPr>
        <i/>
        <sz val="10"/>
        <rFont val="Arial"/>
        <family val="2"/>
      </rPr>
      <t>, e.e. gwirio'u gwaith a chywiro sillafu /defnyddio gwirydd sillafu; penderfynu a yw llinell goch o dan eiriau yn golygu eu bod wedi'u camsillafu; defnyddio'r sillafiadau a awgrymir lle bo hynny'n briodol</t>
    </r>
    <r>
      <rPr>
        <sz val="10"/>
        <rFont val="Arial"/>
        <family val="2"/>
      </rPr>
      <t xml:space="preserve">
rhoi rhesymau am ddewisiadau, </t>
    </r>
    <r>
      <rPr>
        <i/>
        <sz val="10"/>
        <rFont val="Arial"/>
        <family val="2"/>
      </rPr>
      <t xml:space="preserve">e.e. trafod manteision a chyfyngiadau gwiriwr sillafu, yn enwedig mewn dogfennau Cymraeg.
</t>
    </r>
  </si>
  <si>
    <r>
      <t xml:space="preserve">esbonio'r rhesymau am gynllun a chynnwys eu gwaith eu hunain, </t>
    </r>
    <r>
      <rPr>
        <i/>
        <sz val="10"/>
        <rFont val="Arial"/>
        <family val="2"/>
      </rPr>
      <t>e.e. gwerthuso'r cyflwyniad o ran priodoldeb a'r gynulleidfa</t>
    </r>
    <r>
      <rPr>
        <sz val="10"/>
        <rFont val="Arial"/>
        <family val="2"/>
      </rPr>
      <t xml:space="preserve">
rhoi sylwadau am resymau o ran y diwyg 
gwahodd adborth/ymatebion gan eraill </t>
    </r>
    <r>
      <rPr>
        <i/>
        <sz val="10"/>
        <rFont val="Arial"/>
        <family val="2"/>
      </rPr>
      <t xml:space="preserve">
</t>
    </r>
    <r>
      <rPr>
        <sz val="10"/>
        <rFont val="Arial"/>
        <family val="2"/>
      </rPr>
      <t>creu grwpiau a rhannu gwaith rhyngddynt i ganiatáu adolygu gwaith.</t>
    </r>
    <r>
      <rPr>
        <i/>
        <sz val="10"/>
        <rFont val="Arial"/>
        <family val="2"/>
      </rPr>
      <t xml:space="preserve">
</t>
    </r>
  </si>
  <si>
    <r>
      <t xml:space="preserve">esbonio'r rhesymau am gynllun a chynnwys eu gwaith eu hunain, </t>
    </r>
    <r>
      <rPr>
        <i/>
        <sz val="10"/>
        <rFont val="Arial"/>
        <family val="2"/>
      </rPr>
      <t>e.e. gwerthuso'r cyflwyniad o ran priodoldeb a'r gynulleidfa</t>
    </r>
    <r>
      <rPr>
        <sz val="10"/>
        <rFont val="Arial"/>
        <family val="2"/>
      </rPr>
      <t xml:space="preserve">
sicrhau bod allbwn yn briodol at ddiben penodol
rhoi sylwadau am resymau o ran y diwyg a'r cynnwys
gwahodd adborth/ymatebion gan eraill,</t>
    </r>
    <r>
      <rPr>
        <i/>
        <sz val="10"/>
        <rFont val="Arial"/>
        <family val="2"/>
      </rPr>
      <t xml:space="preserve"> e.e. defnyddio sylwadau yn Word Online/Excel Online i ofyn cwestiynau neu roi awgrymiadau
</t>
    </r>
    <r>
      <rPr>
        <sz val="10"/>
        <rFont val="Arial"/>
        <family val="2"/>
      </rPr>
      <t xml:space="preserve">creu grwpiau a rhannu gwaith rhyngddynt i ganiatáu adolygu gwaith.
</t>
    </r>
  </si>
  <si>
    <r>
      <t xml:space="preserve">gwerthuso eu gwaith eu hunain ac eraill a chyfiawnhau'r cynnwys o ran y gynulleidfa, </t>
    </r>
    <r>
      <rPr>
        <i/>
        <sz val="10"/>
        <rFont val="Arial"/>
        <family val="2"/>
      </rPr>
      <t>e.e. rhoi sylw ar waith eraill mewn perthynas â diwyg a chynnwys</t>
    </r>
    <r>
      <rPr>
        <sz val="10"/>
        <rFont val="Arial"/>
        <family val="2"/>
      </rPr>
      <t xml:space="preserve">
ymateb i adborth.
</t>
    </r>
  </si>
  <si>
    <r>
      <t>cyfiawnhau'r rhesymau dros ddewisiadau ac esbonio manteision ac anfanteision y gwahanol allbynnau,</t>
    </r>
    <r>
      <rPr>
        <i/>
        <sz val="10"/>
        <rFont val="Arial"/>
        <family val="2"/>
      </rPr>
      <t xml:space="preserve"> e.e. cynhyrchu adroddiad gwerthuso sylfaenol gan gynnwys cyfiawnhad dros ddiwyg a chynnwys
</t>
    </r>
    <r>
      <rPr>
        <sz val="10"/>
        <rFont val="Arial"/>
        <family val="2"/>
      </rPr>
      <t xml:space="preserve">awgrymu a gwneud gwelliannau’n seiliedig ar adborth a hunanwerthuso.
</t>
    </r>
  </si>
  <si>
    <t xml:space="preserve">cyfiawnhau'r rhesymau dros ddewisiadau ac esbonio manteision ac anfanteision y gwahanol allbynnau
awgrymu a gwneud gwelliannau’n seiliedig ar adborth a hunanwerthuso a rheiny'n welliannau sy'n berthnasol o ran y diben a'r gynulleidfa.
</t>
  </si>
  <si>
    <r>
      <t xml:space="preserve">cyfiawnhau penderfyniadau i gynulleidfaoedd beirniadol o ran diwyg a chynnwys, </t>
    </r>
    <r>
      <rPr>
        <i/>
        <sz val="10"/>
        <rFont val="Arial"/>
        <family val="2"/>
      </rPr>
      <t>e.e. cynhyrchu adroddiad gwerthuso manwl, gan gynnwys cyfiawnhau diwyg a chynnwys</t>
    </r>
    <r>
      <rPr>
        <sz val="10"/>
        <rFont val="Arial"/>
        <family val="2"/>
      </rPr>
      <t xml:space="preserve">
cyfeirio at ffynonellau o wybodaeth a ddefnyddir, yn y modd priodol
gwneud newidiadau manwl a phenodol yn seiliedig ar adborth a hunanwerthuso, lle bo hynny'n berthnasol.
</t>
    </r>
  </si>
  <si>
    <t xml:space="preserve">cyfiawnhau rhesymeg i gynulleidfaoedd beirniadol yn ddibynnol ar adborth
cyfeirio at ffynonellau o wybodaeth a ddefnyddir, yn y modd priodol
gwneud newidiadau manwl a phenodol yn seiliedig ar adborth a hunanwerthuso, lle bo hynny'n berthnasol.
</t>
  </si>
  <si>
    <t>3.3a</t>
  </si>
  <si>
    <t>Gwerthuso a gwella – Enghreifftiau o dasgau</t>
  </si>
  <si>
    <t>1. &amp; 2. Ar gyfer Her Menter a Chyflogadwyedd Bagloriaeth Cymru, cynlluniwch gyflwyniad aml-gyfrwng proffesiynol a fydd yn cael ei wylio gan banel, gan ddefnyddio ystod o gydrannau aml-gyfrwng.</t>
  </si>
  <si>
    <t>1, 2. &amp; 3. Cynlluniwch Brosiect Unigol Bagloriaeth Cymru.</t>
  </si>
  <si>
    <t>Data a meddwl cyfrifiadurol – Mae meddwl cyfrifiadurol yn gyfuniad o sgiliau meddwl, datrys problemau ac ymholi gwyddonol. Cyn i ddysgwyr allu defnyddio cyfrifiaduron i ddatrys problem, rhaid iddynt yn gyntaf ddeall y broblem a'r dulliau o'i datrys.
Drwy'r elfennau hyn, bydd dysgwyr yn deall pwysigrwydd llythrennedd gwybodaeth a data; byddant yn archwilio agweddau ar gasglu, cynrychioli a dadansoddi. Bydd dysgwyr yn edrych ar sut mae data a gwybodaeth yn cysylltu i mewn i'n byd digidol. Bydd yn rhoi iddynt sgiliau hanfodol ar gyfer y gweithle modern, dynamig.</t>
  </si>
  <si>
    <t xml:space="preserve">4. Data a meddwl cyfrifiadurol </t>
  </si>
  <si>
    <t>Datrys problemau a modelu</t>
  </si>
  <si>
    <r>
      <t xml:space="preserve">Datrys problemau sylfaenol – trïo strategaeth newydd pan fo'r hen un yn methu </t>
    </r>
    <r>
      <rPr>
        <i/>
        <sz val="10"/>
        <rFont val="Arial"/>
        <family val="2"/>
      </rPr>
      <t>[ADD 42]</t>
    </r>
    <r>
      <rPr>
        <sz val="10"/>
        <rFont val="Arial"/>
        <family val="2"/>
      </rPr>
      <t xml:space="preserve">
Dechrau gweithredoedd i sicrhau canlyniadau,</t>
    </r>
    <r>
      <rPr>
        <i/>
        <sz val="10"/>
        <rFont val="Arial"/>
        <family val="2"/>
      </rPr>
      <t xml:space="preserve"> e.e. ceisio cael sylw oedolyn i wneud cais [ADD 43]
</t>
    </r>
  </si>
  <si>
    <t xml:space="preserve">defnyddio ystod o ddyfeisiau achos ac effaith priodol
copïo gweithredoedd, gan ddangos dechrau a diwedd
cofio ymatebion a ddysgir dros gyfnod estynedig o amser.
</t>
  </si>
  <si>
    <t xml:space="preserve">defnyddio ystod o ddyfeisiau i greu'r effaith a ddymunir
dangos ymwybyddiaeth gynyddol o ddilyniannau a phatrymau
dilyn cyfarwyddiadau un cam.
</t>
  </si>
  <si>
    <t xml:space="preserve">defnyddio ystod o ddyfeisiau at ddibenion gwahanol
copïo patrymau a dilyniannau syml
dilyn cyfarwyddiadau dau gam.
</t>
  </si>
  <si>
    <t xml:space="preserve">cwblhau patrymau a dilyniannau
dilyn dilyniant syml o gyfarwyddiadau
dilyn proses gan wneud addasiadau syml lle bo angen
creu cyfarwyddiadau un cam a phennu'r cam nesaf.
</t>
  </si>
  <si>
    <t xml:space="preserve">rheoli dyfeisiau drwy roi cyfarwyddiadau iddynt
gwrando ar ddilyniant o gyfarwyddiadau gan eraill, a'u dilyn
creu cyfarwyddiadau geiriol
rhoi cynnig ar wahanol ddulliau i gyflawni nod.
</t>
  </si>
  <si>
    <r>
      <t>dilyn cyfres o gamau i ddatrys problem,</t>
    </r>
    <r>
      <rPr>
        <i/>
        <sz val="10"/>
        <rFont val="Arial"/>
        <family val="2"/>
      </rPr>
      <t xml:space="preserve"> e.e. rhagweld ac esbonio pa gamau fydd eu hangen i wneud i rywbeth ddigwydd</t>
    </r>
    <r>
      <rPr>
        <sz val="10"/>
        <rFont val="Arial"/>
        <family val="2"/>
      </rPr>
      <t xml:space="preserve">
torri problem yn rhannau llai i'w gwneud yn haws i'w deall
creu a chofnodi cyfarwyddiadau ysgrifenedig y bydd eraill yn eu deall ac yn gallu eu dilyn
newid cyfarwyddiadau i gyflawni canlyniad gwahanol.
</t>
    </r>
  </si>
  <si>
    <r>
      <t xml:space="preserve">egluro i eraill sut mae datrysiad yn gweithio, </t>
    </r>
    <r>
      <rPr>
        <i/>
        <sz val="10"/>
        <rFont val="Arial"/>
        <family val="2"/>
      </rPr>
      <t xml:space="preserve">e.e. esbonio dyluniad gêm maes chwarae syml a phrawf, gan gywiro unrhyw faterion sy'n codi
</t>
    </r>
    <r>
      <rPr>
        <sz val="10"/>
        <rFont val="Arial"/>
        <family val="2"/>
      </rPr>
      <t xml:space="preserve">
rhagweld canlyniad dilyniant syml o gyfarwyddiadau,</t>
    </r>
    <r>
      <rPr>
        <i/>
        <sz val="10"/>
        <rFont val="Arial"/>
        <family val="2"/>
      </rPr>
      <t xml:space="preserve"> e.e. rhagweld beth fyddai'n digwydd pe na bai'r cyfarwyddiadau'n cael eu dilyn yn gywir
</t>
    </r>
    <r>
      <rPr>
        <sz val="10"/>
        <rFont val="Arial"/>
        <family val="2"/>
      </rPr>
      <t xml:space="preserve">
creu datrysiad syml sy'n profi syniad, </t>
    </r>
    <r>
      <rPr>
        <i/>
        <sz val="10"/>
        <rFont val="Arial"/>
        <family val="2"/>
      </rPr>
      <t>e.e. rhagweld beth fyddai'n digwydd pe bai'n mynd o'i le, megis y dilyniant o ddeffro i fynd i'r ysgol.</t>
    </r>
    <r>
      <rPr>
        <sz val="10"/>
        <rFont val="Arial"/>
        <family val="2"/>
      </rPr>
      <t xml:space="preserve">
</t>
    </r>
  </si>
  <si>
    <r>
      <t xml:space="preserve">cyfleu datrysiad gyda symbolau, </t>
    </r>
    <r>
      <rPr>
        <i/>
        <sz val="10"/>
        <rFont val="Arial"/>
        <family val="2"/>
      </rPr>
      <t>e.e. trefn deffro, drwy ddiagram neu siart llif; dod o hyd i'rr newidynnau yn y datrysiad</t>
    </r>
    <r>
      <rPr>
        <sz val="10"/>
        <rFont val="Arial"/>
        <family val="2"/>
      </rPr>
      <t xml:space="preserve">
canfod a chywiro camgymeriadau mewn cyfres o gyfarwyddiadau,</t>
    </r>
    <r>
      <rPr>
        <i/>
        <sz val="10"/>
        <rFont val="Arial"/>
        <family val="2"/>
      </rPr>
      <t xml:space="preserve"> e.e. pennu camgymeriadau mewn datrysiad a fyddai'n achosi iddo fethu (hynny yw, dadfygio)</t>
    </r>
    <r>
      <rPr>
        <sz val="10"/>
        <rFont val="Arial"/>
        <family val="2"/>
      </rPr>
      <t xml:space="preserve">
pennu ailadroddiadau neu lŵpiau mewn cyfres,</t>
    </r>
    <r>
      <rPr>
        <i/>
        <sz val="10"/>
        <rFont val="Arial"/>
        <family val="2"/>
      </rPr>
      <t xml:space="preserve"> e.e. pennu lle i fyrhau cyfres o gyfarwyddiadau drwy ailadrodd camau, er enghraifft wrth ddysgu cân newydd.
</t>
    </r>
  </si>
  <si>
    <r>
      <t>arddangos sut y gellir bod angen ailadrodd rhan o ddatrysiad
cyfleu datrysiad syml mewn siart llif sy'n cynnwys elfen sy'n cael ei lŵpio,</t>
    </r>
    <r>
      <rPr>
        <i/>
        <sz val="10"/>
        <rFont val="Arial"/>
        <family val="2"/>
      </rPr>
      <t xml:space="preserve"> e.e. pennu lle gallai lŵp neu ailadroddiad weithio mewn siart llif, megis goleuadau traffig a dewis newidynnau.
</t>
    </r>
  </si>
  <si>
    <r>
      <t xml:space="preserve">dylunio dilyniannau syml o gyfarwyddiadau (algorithmau) gan gynnwys defnyddio gwerthoedd Boolean (h.y. ie/na/gwir/gau), </t>
    </r>
    <r>
      <rPr>
        <i/>
        <sz val="10"/>
        <rFont val="Arial"/>
        <family val="2"/>
      </rPr>
      <t>e.e. o fewn algorithm, arddangos y defnydd cywir o werthoedd Boolean, gan roi ateb 'naill ai/neu'.</t>
    </r>
  </si>
  <si>
    <r>
      <t xml:space="preserve">dangos sut y mae rhaglenni'n rhedeg drwy ddilyn dilyniant o gyfarwyddiadau i'r gair ac yn ei drefn
dangos sut mae algorithm yn ddefnyddiol o ran cynrychioli datrysiad i broblem drwy ei brofi
deall bod newid cyfarwyddiadau yn gallu effeithio ar broses, neu hyd yn oed roi terfyn arni; </t>
    </r>
    <r>
      <rPr>
        <i/>
        <sz val="10"/>
        <rFont val="Arial"/>
        <family val="2"/>
      </rPr>
      <t xml:space="preserve">e.e. gall newid cyfarwyddiadau o gwmpas mewn rhaglen gynhyrchu canlyniadau annisgwyl neu achosi i'r rhaglen fethu yn gyfangwbl.
</t>
    </r>
  </si>
  <si>
    <r>
      <t>pennu gwahanol rannau o broses,</t>
    </r>
    <r>
      <rPr>
        <i/>
        <sz val="10"/>
        <rFont val="Arial"/>
        <family val="2"/>
      </rPr>
      <t xml:space="preserve"> e.e. newidynnau, lŵpiau, datganiadau achos, a sylwadau</t>
    </r>
    <r>
      <rPr>
        <sz val="10"/>
        <rFont val="Arial"/>
        <family val="2"/>
      </rPr>
      <t xml:space="preserve">
rhagweld canlyniad proses ar ôl newid y mewnbwn,</t>
    </r>
    <r>
      <rPr>
        <i/>
        <sz val="10"/>
        <rFont val="Arial"/>
        <family val="2"/>
      </rPr>
      <t xml:space="preserve"> e.e. rhagweld effaith newid/golygu set o gyfarwyddiadau</t>
    </r>
    <r>
      <rPr>
        <sz val="10"/>
        <rFont val="Arial"/>
        <family val="2"/>
      </rPr>
      <t xml:space="preserve">
addasu siart llif i newid amrywiolion algorithm,</t>
    </r>
    <r>
      <rPr>
        <i/>
        <sz val="10"/>
        <rFont val="Arial"/>
        <family val="2"/>
      </rPr>
      <t xml:space="preserve"> e.e. ychwanegu proses neu gyfrwr i gynyddu neu leihau gwerthoedd.
</t>
    </r>
  </si>
  <si>
    <r>
      <t xml:space="preserve">pennu patrymau a chyfleoedd ar gyfer ailddefnyddio cod (cyfarwyddiadau), </t>
    </r>
    <r>
      <rPr>
        <i/>
        <sz val="10"/>
        <rFont val="Arial"/>
        <family val="2"/>
      </rPr>
      <t xml:space="preserve">e.e. rhannau o ddull neu restr gyfarwyddyd y gellir ei defnyddio i ddatrys problemau tebyg mewn gwahanol sefyllfaoedd/systemau
</t>
    </r>
    <r>
      <rPr>
        <sz val="10"/>
        <rFont val="Arial"/>
        <family val="2"/>
      </rPr>
      <t xml:space="preserve">
meddwl yn rhesymegol am broblem i ddod o hyd i ddatrysiad,</t>
    </r>
    <r>
      <rPr>
        <i/>
        <sz val="10"/>
        <rFont val="Arial"/>
        <family val="2"/>
      </rPr>
      <t xml:space="preserve"> e.e. esbonio a chyfiawnhau pam fod datrysiad i broblem yn briodol</t>
    </r>
    <r>
      <rPr>
        <sz val="10"/>
        <rFont val="Arial"/>
        <family val="2"/>
      </rPr>
      <t xml:space="preserve">
addasu siart llif i newid rheolau algorithm, </t>
    </r>
    <r>
      <rPr>
        <i/>
        <sz val="10"/>
        <rFont val="Arial"/>
        <family val="2"/>
      </rPr>
      <t>e.e. addasu cyflyrau gweithredoedd ar siart llif, er enghraifft newid ffiniau cyfrwr mewn l</t>
    </r>
    <r>
      <rPr>
        <sz val="10"/>
        <rFont val="Arial"/>
        <family val="2"/>
      </rPr>
      <t>ŵ</t>
    </r>
    <r>
      <rPr>
        <i/>
        <sz val="10"/>
        <rFont val="Arial"/>
        <family val="2"/>
      </rPr>
      <t>p i newid sut y mae'r rhaglen yn gweithio</t>
    </r>
    <r>
      <rPr>
        <sz val="10"/>
        <rFont val="Arial"/>
        <family val="2"/>
      </rPr>
      <t xml:space="preserve">
newid algorithm a rhagweld y canlyniad.
</t>
    </r>
  </si>
  <si>
    <r>
      <t xml:space="preserve">dadelfennu prosesau cymhleth a phennu gweithrediadau rhannau unigol, </t>
    </r>
    <r>
      <rPr>
        <i/>
        <sz val="10"/>
        <rFont val="Arial"/>
        <family val="2"/>
      </rPr>
      <t>e.e. sawl WHILE, FOR ac IF mewn amgylcheddau rhaglennu seiliedig naill ai ar destun neu ar flociau
dilyn cyfarwyddiadau ysgrifenedig neu siartiau llif a roddir i bennu swyddogaeth neu allbwn proses</t>
    </r>
    <r>
      <rPr>
        <sz val="10"/>
        <rFont val="Arial"/>
        <family val="2"/>
      </rPr>
      <t xml:space="preserve">
cydnabod bod algorithmau’n agnostig o ran iaith
dilyn a datblygu datrysiadau rhesymegol, </t>
    </r>
    <r>
      <rPr>
        <i/>
        <sz val="10"/>
        <rFont val="Arial"/>
        <family val="2"/>
      </rPr>
      <t>e.e. gallu arddangos sut y gellid datrys problem gan ddefnyddio dull priodol</t>
    </r>
    <r>
      <rPr>
        <sz val="10"/>
        <rFont val="Arial"/>
        <family val="2"/>
      </rPr>
      <t xml:space="preserve">
canfod a chywiro camgymeriadau syml mewn algorithm e.e. canfod a chywiro camgymeriad 'cystrawennol', er enghraifft pan fo hafalnod ar goll neu enwau newidiol wedi'u sillafu'n anghywir.
</t>
    </r>
  </si>
  <si>
    <r>
      <t xml:space="preserve">yn annibynnol, creu a dylunio modelau ac esbonio sut y maent yn adlewyrchu problemau yn y byd go iawn, </t>
    </r>
    <r>
      <rPr>
        <i/>
        <sz val="10"/>
        <rFont val="Arial"/>
        <family val="2"/>
      </rPr>
      <t>e.e. dewis dull i gyfleu problem, megis siart llif neu daenlen, a'i ddefnyddio'n gywir</t>
    </r>
    <r>
      <rPr>
        <sz val="10"/>
        <rFont val="Arial"/>
        <family val="2"/>
      </rPr>
      <t xml:space="preserve">
dilyn a datblygu datrysiadau rhesymegol i bennu gweithredoedd ac allbwn rhaglen/proses, </t>
    </r>
    <r>
      <rPr>
        <i/>
        <sz val="10"/>
        <rFont val="Arial"/>
        <family val="2"/>
      </rPr>
      <t>e.e. dilyn ffug-god neu siart llif i sicrhau canlyniad, datblygu dilyniant ysgrifenedig o'r camau y gellid ei ddilyn.</t>
    </r>
    <r>
      <rPr>
        <sz val="10"/>
        <rFont val="Arial"/>
        <family val="2"/>
      </rPr>
      <t xml:space="preserve">
</t>
    </r>
  </si>
  <si>
    <r>
      <t>arddangos manteision defnyddio rhan o gyfarwyddiadau neu ddulliau (ffwythiannau/gweithdrefnau), neu gyfarwyddiadau neu ddulliau cyfan, wrth ddatrys problem,</t>
    </r>
    <r>
      <rPr>
        <i/>
        <sz val="10"/>
        <rFont val="Arial"/>
        <family val="2"/>
      </rPr>
      <t xml:space="preserve"> e.e. gwahanu adrannau o broblem a'u nôl pan fydd angen.</t>
    </r>
  </si>
  <si>
    <t>4.1a</t>
  </si>
  <si>
    <t>Datrys problemau a modelu – Enghreifftiau o dasgau</t>
  </si>
  <si>
    <t xml:space="preserve">1. Addasu ystumiau o flaen technoleg synhwyro symudiadau. 
1. Ceisio gwasgu botymau/switsis eraill ar y chwaraewr cerddoriaeth i wneud i gerddoriaeth chwarae. 
2. Gwasgu switsh ar yr adeg cywir i gael y canlyniad a ddymunir mewn rhaglen gyfrifiadurol syml.
</t>
  </si>
  <si>
    <r>
      <t xml:space="preserve">1. Defnyddio ystod o offer digidol mewn sesiynau coginio, </t>
    </r>
    <r>
      <rPr>
        <i/>
        <sz val="10"/>
        <rFont val="Arial"/>
        <family val="2"/>
      </rPr>
      <t>e.e. microdon/ffwrn.</t>
    </r>
    <r>
      <rPr>
        <sz val="10"/>
        <rFont val="Arial"/>
        <family val="2"/>
      </rPr>
      <t xml:space="preserve">
2. Dechrau a stopio chwarae offeryn i gyfeiliant trac/cerddor arall.
3. Gweithredu effaith sain ar yr adeg briodol mewn stori gyfarwydd a ddarllenir gan oedolyn.
</t>
    </r>
  </si>
  <si>
    <r>
      <t xml:space="preserve">1. Gwasgu botymau/eiconau gwahanol ar sgrîn ryngweithiol i weithredu'r effaith a ddymunir.
2. Gwasgu'r sgrîn eto ac eto i droi'r dudalen ar stori ryngweithiol.
3. Dilyn cyfarwyddiadau syml o ran symud mewn sesiwn gymnasteg, </t>
    </r>
    <r>
      <rPr>
        <i/>
        <sz val="10"/>
        <rFont val="Arial"/>
        <family val="2"/>
      </rPr>
      <t>e.e. neidio, rolio, naid seren.</t>
    </r>
    <r>
      <rPr>
        <sz val="10"/>
        <rFont val="Arial"/>
        <family val="2"/>
      </rPr>
      <t xml:space="preserve">
</t>
    </r>
  </si>
  <si>
    <r>
      <t xml:space="preserve">1. Gweithredu cerddoriaeth/goleuadau/arogleuon mewn ystafell synhwyro, neu ddefnyddio cymysgydd, meicrodon neu gloriannau digidol mewn sesiwn goginio.
2. Gwneud cebab ffrwythau gan ddilyn cyfres weledol o gyfarwyddiadau syml.
3. Dilyn cyfarwyddiadau syml i switsio tiwb swigod ymlaen i newid lliw. 
3. Dilyn cyfarwyddiadau syml i ddechrau fideo a chynyddu'r sain.
</t>
    </r>
    <r>
      <rPr>
        <sz val="10"/>
        <color theme="9" tint="-0.249977111117893"/>
        <rFont val="Arial"/>
        <family val="2"/>
      </rPr>
      <t>3. (Barefoot) Cyfresi cerddorol
Mae dysgwyr yn creu dilynniannau o liw i greu cerddoriaeth (algorithms syml).</t>
    </r>
    <r>
      <rPr>
        <sz val="10"/>
        <rFont val="Arial"/>
        <family val="2"/>
      </rPr>
      <t xml:space="preserve">
</t>
    </r>
  </si>
  <si>
    <r>
      <t xml:space="preserve">1. Cwblhau'r camau olaf mewn cyfres, wrth wisgo neu wneud tost.
2. Dilyn cyfres o luniau neu symbolau i wneud byrbryd syml.
3. Wrth ddilyn cyfarwyddiadau i wneud brechdan, addasu taeniad y menyn i wneud y dafell gyfan.
4. Rhoi un cyfarwyddyd i degan rhaglenadwy, gweld beth sy'n digwydd ac yna  penderfynu pa gyfarwyddyd i roi i symud ymlaen i'r man nesaf.
</t>
    </r>
    <r>
      <rPr>
        <sz val="10"/>
        <color theme="9" tint="-0.249977111117893"/>
        <rFont val="Arial"/>
        <family val="2"/>
      </rPr>
      <t xml:space="preserve">(Barefoot) Creu patrymau
</t>
    </r>
    <r>
      <rPr>
        <i/>
        <sz val="10"/>
        <color theme="9" tint="-0.249977111117893"/>
        <rFont val="Arial"/>
        <family val="2"/>
      </rPr>
      <t xml:space="preserve">
</t>
    </r>
    <r>
      <rPr>
        <sz val="10"/>
        <color theme="9" tint="-0.249977111117893"/>
        <rFont val="Arial"/>
        <family val="2"/>
      </rPr>
      <t>Mae dysgwyr yn chwilio am batrymau, cyfresi cyflawn ac yn creu eu patrymau eu hunain i ddatblygu eu dealltwriaeth o algorithmau syml.</t>
    </r>
  </si>
  <si>
    <r>
      <t xml:space="preserve">Rheoli robot llawr, tegan rhaglenadwy, neu feicrodon wrth goginio.
</t>
    </r>
    <r>
      <rPr>
        <sz val="10"/>
        <color theme="9" tint="-0.249977111117893"/>
        <rFont val="Arial"/>
        <family val="2"/>
      </rPr>
      <t>1. SEND Gweithgaredd Bee-Bot Sylfaenol.
Dysgwyr i ddysgu i greu dilyniant o gyfarwyddiadau i ddechrau rheoli robot llawr.</t>
    </r>
    <r>
      <rPr>
        <sz val="10"/>
        <rFont val="Arial"/>
        <family val="2"/>
      </rPr>
      <t xml:space="preserve">
2. Dilyn cyfarwyddiadau llafar gan eraill i ddod o hyd i drysor cudd mewn gêm fôr-ladron. 
2. Dilyn cyfarwyddiadau llafar gan eraill i ail-greu model.
3. Creu a recordio cyfarwyddiadau i eraill eu dilyn mewn helfa fwystfilod fach.
</t>
    </r>
    <r>
      <rPr>
        <sz val="10"/>
        <color theme="9" tint="-0.249977111117893"/>
        <rFont val="Arial"/>
        <family val="2"/>
      </rPr>
      <t>4. Gweithgaredd croesi afon (Barefoot) 
Dysgwyr i ddatrys yr hen broblem draddodiadol o ffermwr yn ceisio cael iâr a llwynog ac ŷd dros afon drwy ei actio allan. Datblygu eu sgiliau rhesymegu.</t>
    </r>
    <r>
      <rPr>
        <i/>
        <sz val="10"/>
        <rFont val="Arial"/>
        <family val="2"/>
      </rPr>
      <t xml:space="preserve">
</t>
    </r>
    <r>
      <rPr>
        <sz val="10"/>
        <rFont val="Arial"/>
        <family val="2"/>
      </rPr>
      <t xml:space="preserve">
</t>
    </r>
  </si>
  <si>
    <r>
      <rPr>
        <sz val="10"/>
        <color theme="9" tint="-0.249977111117893"/>
        <rFont val="Arial"/>
        <family val="2"/>
      </rPr>
      <t xml:space="preserve">1. (Barefoot) Chwarae â Bee-Bot; Archwilio’r Defnydd o Bee-Bots.
Dysgwyr i chwarae gyda Bee-Bots i ddysgu beth y maent yn ei wneud a sut i'w rhaglennu. Byddant yn deall iaith rhaglennu syml. </t>
    </r>
    <r>
      <rPr>
        <sz val="10"/>
        <rFont val="Arial"/>
        <family val="2"/>
      </rPr>
      <t xml:space="preserve">
2. O gael yr her o baentio llun, pa adnoddau sydd eu hangen arnynt? A allant gasglu ynghyd yr adnoddau cywir? 
2. Gosod bwrdd. Pa offer sydd ei angen i osod bwrdd ar gyfer pedwar person? 
</t>
    </r>
    <r>
      <rPr>
        <sz val="10"/>
        <color theme="9" tint="-0.249977111117893"/>
        <rFont val="Arial"/>
        <family val="2"/>
      </rPr>
      <t xml:space="preserve">2. (Barefoot) Paratoi ar gyfer yr ysgol: Dadelfennu.
Dysgwyr i ddadelfennu'r weithred o ymbaratoi ar gyfer yr ysgol, a'i rannu'n gamau llai. Creu dilyniant o gyfarwyddiadau i gwblhau'r dasg.
3. (Barefoot) Gweithgaredd Algorithm Crazy Character. 
Dysgwyr i greu set o gyfarwyddiadau ar sut i dynnu llun Crazy Character. </t>
    </r>
    <r>
      <rPr>
        <sz val="10"/>
        <rFont val="Arial"/>
        <family val="2"/>
      </rPr>
      <t xml:space="preserve">
4. Newid cyfarwyddiadau gan bartner ar ddyfais raglenadwy i gyrraedd man gwahanol.
</t>
    </r>
  </si>
  <si>
    <r>
      <t xml:space="preserve">1. Esbonio'r gêm a'r rheolau i eraill gan gynnwys yr amodau ennill/colli. 
</t>
    </r>
    <r>
      <rPr>
        <sz val="10"/>
        <color theme="9" tint="-0.249977111117893"/>
        <rFont val="Arial"/>
        <family val="2"/>
      </rPr>
      <t xml:space="preserve">1. (Barefoot) Gweithgaredd Rhesymeg map o'r byd
Dysgwyr i resymegu i esbonio eu rhagamcanion cyn rhaglennu ac yna phrofi eu gorchmynion i weld a ydynt yn gywir. </t>
    </r>
    <r>
      <rPr>
        <sz val="10"/>
        <rFont val="Arial"/>
        <family val="2"/>
      </rPr>
      <t xml:space="preserve">
2. Rhagweld beth fydd yn digwydd pan ddilynir set o gyfarwyddiadau am sut i ofalu am blanhigyn.
</t>
    </r>
    <r>
      <rPr>
        <sz val="10"/>
        <color theme="9" tint="-0.249977111117893"/>
        <rFont val="Arial"/>
        <family val="2"/>
      </rPr>
      <t>2. (Barefoot) Gweithgaredd rheolau sillafu
Dysgwyr i archwilio graffemau am ffonem benodol (ei rheolau sillafu) gan ddefnyddio rhesymegu ieithyddol i ragweld y rheolau.</t>
    </r>
    <r>
      <rPr>
        <sz val="10"/>
        <rFont val="Arial"/>
        <family val="2"/>
      </rPr>
      <t xml:space="preserve">
3. Creu cyfarwyddiadau ar gyfer gwneud brechdan. Beth fyddai'n digwydd pe bai'r menyn ar y tu allan i'r bara?
</t>
    </r>
    <r>
      <rPr>
        <sz val="10"/>
        <color theme="9" tint="-0.249977111117893"/>
        <rFont val="Arial"/>
        <family val="2"/>
      </rPr>
      <t xml:space="preserve">
3. (Barefoot) Pethau Sylfaenol Bee-Bot: Rhaglennu gan ddefnyddio Bee-Bots.
Dysgwyr i ddylunio a datrys heriau gan ddefnyddio tegan rhaglenadwy.</t>
    </r>
    <r>
      <rPr>
        <sz val="10"/>
        <rFont val="Arial"/>
        <family val="2"/>
      </rPr>
      <t xml:space="preserve">
</t>
    </r>
  </si>
  <si>
    <r>
      <t xml:space="preserve">1. Gwneud siart llif ar gyfer brwsio dannedd, paratoi brecwast.
</t>
    </r>
    <r>
      <rPr>
        <sz val="10"/>
        <color theme="9" tint="-0.249977111117893"/>
        <rFont val="Arial"/>
        <family val="2"/>
      </rPr>
      <t xml:space="preserve">1. (Barefoot) Gweithgaredd rhannu losin
</t>
    </r>
    <r>
      <rPr>
        <i/>
        <sz val="10"/>
        <color theme="9" tint="-0.249977111117893"/>
        <rFont val="Arial"/>
        <family val="2"/>
      </rPr>
      <t xml:space="preserve">
</t>
    </r>
    <r>
      <rPr>
        <sz val="10"/>
        <color theme="9" tint="-0.249977111117893"/>
        <rFont val="Arial"/>
        <family val="2"/>
      </rPr>
      <t xml:space="preserve">Dysgwyr i weithio allan algorithm syml a set o gyfarwyddiadau ar sut i rannu gwrthrychau a chymharu'r hyn sy'n debyg ac yn annhebyg rhyngddynt. </t>
    </r>
    <r>
      <rPr>
        <sz val="10"/>
        <rFont val="Arial"/>
        <family val="2"/>
      </rPr>
      <t xml:space="preserve">
2. Rhoi set o gyfarwyddiadau yn y drefn anghywir, er enghraifft dyfrio planhigion, toddi siocled neu roi stori yn y drefn anghywir.
</t>
    </r>
    <r>
      <rPr>
        <sz val="10"/>
        <color theme="9" tint="-0.249977111117893"/>
        <rFont val="Arial"/>
        <family val="2"/>
      </rPr>
      <t>2. (Barefoot) Cyflwyniad i ddadelfennu Digwyddiad byw; Stumiau, clapio, neu jeifio
Gweithgaredd byw lle mae dysgwyr yn clapio, yn gwneud ystumiau â'u dwylo, neu'n jeifio â'u dwylo. Dysgwyr i ganfod a chywiro set o gyfarwyddiadau.</t>
    </r>
    <r>
      <rPr>
        <sz val="10"/>
        <rFont val="Arial"/>
        <family val="2"/>
      </rPr>
      <t xml:space="preserve">
</t>
    </r>
  </si>
  <si>
    <r>
      <t xml:space="preserve">1. Modelu amrywiaeth o senarios sy'n cynnwys paratoi bwyd/diod sy'n cynnwys ail-adrodd. Lle mae cyfarwyddiadau i wneud brechdan ar gyfer un person yn cael ei addasu i wneud brechdanau i bedwar person.
2. Arsylwi set o oleuadau traffig a nodi patrwm y goleuadau ac yna cyflyrau gwahanol, e.e. golau coch ymlaen am 15 eiliad, gan ddefnyddio newidynnau amserydd o ran eiliadau. Gall hyn gael ei fodelu mewn siart llif.
</t>
    </r>
    <r>
      <rPr>
        <sz val="10"/>
        <color theme="9" tint="-0.249977111117893"/>
        <rFont val="Arial"/>
        <family val="2"/>
      </rPr>
      <t>2. (Barefoot) Gweithgaredd llongau a blodau crisial
Mae dysgwyr yn dysgu am ailadroddiad (lwpiau) drwy greu rhaglenni i lunio patrymau wedi eu wneud o siapau syml (defnyddio 'Scratch').</t>
    </r>
  </si>
  <si>
    <r>
      <rPr>
        <sz val="10"/>
        <rFont val="Arial"/>
        <family val="2"/>
      </rPr>
      <t>1. Enghraifft o dasg byddai ugain cwestiwn sy'n defnyddio atebion ie/na i amcangyfrif yn rhesymol pa beth y mae rhywun yn ei feddwl amdano, megis gêm '</t>
    </r>
    <r>
      <rPr>
        <i/>
        <sz val="10"/>
        <rFont val="Arial"/>
        <family val="2"/>
      </rPr>
      <t>Guess Who'?</t>
    </r>
    <r>
      <rPr>
        <sz val="10"/>
        <rFont val="Arial"/>
        <family val="2"/>
      </rPr>
      <t xml:space="preserve"> Gall dysgwyr mwy abl fodelu hyn mewn iaith raglennu sy'n rhoi ateb posib ar y diwedd ar ôl nodi gwerthoedd ie/na.</t>
    </r>
  </si>
  <si>
    <r>
      <t xml:space="preserve">2. Datblygu ateb i broblem a dangos beth fyddai'n digwydd petai'r cyfarwyddiadau yn y drefn anghywir. Gallai hyn gael ei egluro ymhellach drwy ddod o hyd i enghreifftiau go iawn o'r hyn a fyddai'n gwneud i'r ateb fethu a sut y gallent brofi hynny mewn ffordd addas. Dychmygwch pe bai dwy set o draffig yn cael teithio ar yr un pryd heb unrhyw elfen o reolaeth, neu system un ffordd.
</t>
    </r>
    <r>
      <rPr>
        <sz val="10"/>
        <color theme="9" tint="-0.249977111117893"/>
        <rFont val="Arial"/>
        <family val="2"/>
      </rPr>
      <t>2. (Barefoot) Gweithgaredd dilyniannau rhifau rhesymegol 
Mae dysgwyr yn esbonio'r rheolau ar gyfer cyfres o rifau ac yn rhagweld beth sy'n dod nesaf.</t>
    </r>
  </si>
  <si>
    <r>
      <rPr>
        <b/>
        <sz val="10"/>
        <rFont val="Arial"/>
        <family val="2"/>
      </rPr>
      <t>Addysg gorfforol/Dawns</t>
    </r>
    <r>
      <rPr>
        <sz val="10"/>
        <rFont val="Arial"/>
        <family val="2"/>
      </rPr>
      <t xml:space="preserve"> 
Edrych ar gyfres o gamau mewn dawns neu berfformiad a phennu gwahanol rannau. Sut fyddai'r perfformiad yn edrych o newid trefn y camau? 
</t>
    </r>
    <r>
      <rPr>
        <b/>
        <sz val="10"/>
        <rFont val="Arial"/>
        <family val="2"/>
      </rPr>
      <t>Addysg gorfforol</t>
    </r>
    <r>
      <rPr>
        <sz val="10"/>
        <rFont val="Arial"/>
        <family val="2"/>
      </rPr>
      <t xml:space="preserve">
Edrych ar symudiadau chwaraeon ac esbonio sut y gall newidiadau bach effeithio symudiad. 
</t>
    </r>
    <r>
      <rPr>
        <b/>
        <sz val="10"/>
        <rFont val="Arial"/>
        <family val="2"/>
      </rPr>
      <t xml:space="preserve">Daearyddiaeth </t>
    </r>
    <r>
      <rPr>
        <sz val="10"/>
        <rFont val="Arial"/>
        <family val="2"/>
      </rPr>
      <t xml:space="preserve">
Archwilio siart llif sy'n archwilio effaith cynhesu byd-eang gan fewnbynnu pethau fel faint o garbon deuocsid a gynhyrchir, datgoedwigo, ac ati, ac addasu'r mewnbynnau a'r gwerthoedd newidiol. 
</t>
    </r>
    <r>
      <rPr>
        <b/>
        <sz val="10"/>
        <rFont val="Arial"/>
        <family val="2"/>
      </rPr>
      <t>Ieithoedd</t>
    </r>
    <r>
      <rPr>
        <sz val="10"/>
        <rFont val="Arial"/>
        <family val="2"/>
      </rPr>
      <t xml:space="preserve">
Dod i gasgliad ynghylch pa wlad rydych ynddi drwy edrych ar siart llif sy'n gofyn cwestiynau fel mewnbynnau ar bethau megis arian, tirnodau, amserau teithio i gyrraedd yno, ac ati. 
</t>
    </r>
    <r>
      <rPr>
        <b/>
        <sz val="10"/>
        <rFont val="Arial"/>
        <family val="2"/>
      </rPr>
      <t>Mathemateg</t>
    </r>
    <r>
      <rPr>
        <sz val="10"/>
        <rFont val="Arial"/>
        <family val="2"/>
      </rPr>
      <t xml:space="preserve"> 
Edrych ar algorithm i broffwydo'r fformiwla ar gyfer arwynebedd neu gylchedd cylch. 
</t>
    </r>
    <r>
      <rPr>
        <b/>
        <sz val="10"/>
        <rFont val="Arial"/>
        <family val="2"/>
      </rPr>
      <t>TGCh</t>
    </r>
    <r>
      <rPr>
        <sz val="10"/>
        <rFont val="Arial"/>
        <family val="2"/>
      </rPr>
      <t xml:space="preserve">
Arddangos gallu i roi sylwadau sylfaenol ar god er mwyn esbonio'r hyn y mae'n ei wneud i drydydd parti, gan ddefnyddio confesiynau ieithyddol priodol, e.e. # yn Python. 
Modelu datrysiad sy'n dyblygu cyfrifiannell i dderbyn dau operand a gweithredydd. Esbonio beth fyddai canlyniad o gael y gweithredyddion yn y drefn anghywir neu gymysgu'r operandau. Wrth ddylunio'r datrysiad hwn gyda siart llif, gellid profi mewnbynnau i weld a ydynt yn gywir cyn codio'r datrysiad o bosib. 
</t>
    </r>
    <r>
      <rPr>
        <b/>
        <sz val="10"/>
        <rFont val="Arial"/>
        <family val="2"/>
      </rPr>
      <t>Gwyddoniaeth</t>
    </r>
    <r>
      <rPr>
        <sz val="10"/>
        <rFont val="Arial"/>
        <family val="2"/>
      </rPr>
      <t xml:space="preserve"> 
Newid dull neu gam o ddull, proffwydo canlyniadau yng ngoleuni newidiadau, megis arbrofion gwyddonol. Llunio arbrawf a'i arddangos mewn siart llif, newid y newidynnau naill ai ar sail damcaniaeth neu ddata o arbrofion a phroffwydo'r canlyniad.
</t>
    </r>
  </si>
  <si>
    <r>
      <rPr>
        <b/>
        <sz val="10"/>
        <rFont val="Arial"/>
        <family val="2"/>
      </rPr>
      <t>Addysg gorfforol</t>
    </r>
    <r>
      <rPr>
        <sz val="10"/>
        <rFont val="Arial"/>
        <family val="2"/>
      </rPr>
      <t xml:space="preserve">
Pennu rhannau o berfformiad y gellid eu tynnu oddi yno a'u rhoi mewn cyfres arall. Esbonio posibiliadau a chanlyniadau addasu perfformiad. 
</t>
    </r>
    <r>
      <rPr>
        <b/>
        <sz val="10"/>
        <rFont val="Arial"/>
        <family val="2"/>
      </rPr>
      <t xml:space="preserve">Drama/Cyfryngau </t>
    </r>
    <r>
      <rPr>
        <sz val="10"/>
        <rFont val="Arial"/>
        <family val="2"/>
      </rPr>
      <t xml:space="preserve">
Cynhyrchu ffilm, trefnu setiau a gweithrediadau yn y broses ffilmio er mwyn gallu ffilmio pethau yn nhrefn lleoliadau yn hytrach nag yn nhrefn y stori. 
</t>
    </r>
    <r>
      <rPr>
        <b/>
        <sz val="10"/>
        <rFont val="Arial"/>
        <family val="2"/>
      </rPr>
      <t xml:space="preserve">Technoleg bwyd  </t>
    </r>
    <r>
      <rPr>
        <sz val="10"/>
        <rFont val="Arial"/>
        <family val="2"/>
      </rPr>
      <t xml:space="preserve">
Cynhyrchu bwyd ar raddfa fawr a siartiau llif. Ryseitiau, graddfeydd mawr neu fach, gweld tebygolrwydd a gwahaniaethau rhwng dau rysáit a gallu gwneud ychydig o resymegu meintiol gyda rhifau, h.y. cyfrannol, llinol. 
</t>
    </r>
    <r>
      <rPr>
        <b/>
        <sz val="10"/>
        <rFont val="Arial"/>
        <family val="2"/>
      </rPr>
      <t xml:space="preserve">Daearyddiaeth </t>
    </r>
    <r>
      <rPr>
        <sz val="10"/>
        <rFont val="Arial"/>
        <family val="2"/>
      </rPr>
      <t xml:space="preserve">
Defnyddio tystiolaeth weledol megis nodweddion dŵr ar fap, pennu lleoliad gwlad a'r effaith ar y wlad. 
Cynhyrchu amserlenni teithio a phroffwydo'r amser y byddai siwrneiau'n cymryd, a'u cost, drwy ychwanegu mannau o ddiddordeb, a'u dileu. 
</t>
    </r>
    <r>
      <rPr>
        <b/>
        <sz val="10"/>
        <rFont val="Arial"/>
        <family val="2"/>
      </rPr>
      <t>Hanes</t>
    </r>
    <r>
      <rPr>
        <sz val="10"/>
        <rFont val="Arial"/>
        <family val="2"/>
      </rPr>
      <t xml:space="preserve"> 
Pennu digwyddiadau a phrosesau digwyddiadau hanesyddol a thrafod pa newidiadau y gellid bod wedi eu gwneud i'r digwyddiadau a phroffwydo canlyniad gwahanol, e.e. Y Rhyfel Byd Cyntaf.  
</t>
    </r>
    <r>
      <rPr>
        <b/>
        <sz val="10"/>
        <rFont val="Arial"/>
        <family val="2"/>
      </rPr>
      <t>Ieithoedd</t>
    </r>
    <r>
      <rPr>
        <sz val="10"/>
        <rFont val="Arial"/>
        <family val="2"/>
      </rPr>
      <t xml:space="preserve">
Patrymau cyfieithu, a cheisio cynhyrchu cyfarwyddiadau/cod i ddatrys problemau cyfieithu. Gallu darparu rheolau ar gyfer cyfieithu hefyd. 
</t>
    </r>
    <r>
      <rPr>
        <b/>
        <sz val="10"/>
        <rFont val="Arial"/>
        <family val="2"/>
      </rPr>
      <t>Mathemateg</t>
    </r>
    <r>
      <rPr>
        <sz val="10"/>
        <rFont val="Arial"/>
        <family val="2"/>
      </rPr>
      <t xml:space="preserve"> 
Ymchwilio i ddatrys problem lle defnyddir algorithmau i brosesu gwybodaeth, </t>
    </r>
    <r>
      <rPr>
        <i/>
        <sz val="10"/>
        <rFont val="Arial"/>
        <family val="2"/>
      </rPr>
      <t xml:space="preserve">e.e. cyfrifo cyfaint yn seiliedig ar fesuriadau ac yna defnyddio hynny wrth gymharu cyfeintiau gwahanol siapiau. </t>
    </r>
    <r>
      <rPr>
        <sz val="10"/>
        <rFont val="Arial"/>
        <family val="2"/>
      </rPr>
      <t xml:space="preserve">
Esbonio rhesymwaith o fewn tasg rhesymegu mathemategol. 
Gan ddefnyddio algorithm, </t>
    </r>
    <r>
      <rPr>
        <i/>
        <sz val="10"/>
        <rFont val="Arial"/>
        <family val="2"/>
      </rPr>
      <t>e.e. peiriannau ffwythiant aml-gam sy'n archwilio effeithiau newid newidynnau, e.e. y = 4x2 + 3x</t>
    </r>
    <r>
      <rPr>
        <sz val="10"/>
        <rFont val="Arial"/>
        <family val="2"/>
      </rPr>
      <t xml:space="preserve">, beth fydd yn digwydd o newid y 3, beth fydd yn digwydd o newid y 4. 
</t>
    </r>
    <r>
      <rPr>
        <b/>
        <sz val="10"/>
        <rFont val="Arial"/>
        <family val="2"/>
      </rPr>
      <t>TGCh</t>
    </r>
    <r>
      <rPr>
        <sz val="10"/>
        <rFont val="Arial"/>
        <family val="2"/>
      </rPr>
      <t xml:space="preserve">
Datblygu set ysgrifenedig o reolau neu set o reolau wedi'u codio ar gyfer gêm carreg, papur, siswrn. Mae nifer penodol o bosibiliadau wrth i ddau berson chwarae'r gêm hon. Gellid modelu'r rhain mewn nifer o ddatganiadau 'os', er mwyn pennu enillydd. Beth fyddai'n digwydd os dilëir un o'r posibiliadau? Byddai defnyddio tabl profi cyflawn gyda phob cyfuniad posibl ar siart llif datblygedig yn ffordd o ganfod camgymeriadau cyn rhaglennu'n llawn. 
</t>
    </r>
    <r>
      <rPr>
        <b/>
        <sz val="10"/>
        <rFont val="Arial"/>
        <family val="2"/>
      </rPr>
      <t>Gwyddoniaeth</t>
    </r>
    <r>
      <rPr>
        <sz val="10"/>
        <rFont val="Arial"/>
        <family val="2"/>
      </rPr>
      <t xml:space="preserve"> 
Datblygu fformiwla neu hafaliad yn seiliedig ar ddata arbrofol. 
Datblygu algorithm ar gyfer dosbarthiad organeb/pethau byw neu gyfansoddion cemegol.
</t>
    </r>
  </si>
  <si>
    <r>
      <rPr>
        <b/>
        <sz val="10"/>
        <rFont val="Arial"/>
        <family val="2"/>
      </rPr>
      <t>Addysg gorfforol</t>
    </r>
    <r>
      <rPr>
        <sz val="10"/>
        <rFont val="Arial"/>
        <family val="2"/>
      </rPr>
      <t xml:space="preserve">
Archwilio ailadrodd a dychweliadau mewn symudiadau dawns a sgoriau cerddorol. 
</t>
    </r>
    <r>
      <rPr>
        <b/>
        <sz val="10"/>
        <rFont val="Arial"/>
        <family val="2"/>
      </rPr>
      <t xml:space="preserve">Technoleg bwyd  </t>
    </r>
    <r>
      <rPr>
        <sz val="10"/>
        <rFont val="Arial"/>
        <family val="2"/>
      </rPr>
      <t xml:space="preserve">
Torri ryseitiau i lawr yn rhannau llai a phenderfynu beth y mae pob rhan yn ei wneud. Dilyn rysáit yn llwyddiannus. 
</t>
    </r>
    <r>
      <rPr>
        <b/>
        <sz val="10"/>
        <rFont val="Arial"/>
        <family val="2"/>
      </rPr>
      <t>Addysg grefyddol</t>
    </r>
    <r>
      <rPr>
        <sz val="10"/>
        <rFont val="Arial"/>
        <family val="2"/>
      </rPr>
      <t xml:space="preserve"> 
Creu siartiau llif i ddangos cyfres o ddigwyddiadau posibl o ran gwneud penderfyniadau moesol, er mwyn archwilio hanes amgen 'beth os', </t>
    </r>
    <r>
      <rPr>
        <i/>
        <sz val="10"/>
        <rFont val="Arial"/>
        <family val="2"/>
      </rPr>
      <t xml:space="preserve">e.e. penderfyniadau a wnaed yn ystod y Rhyfel Byd Cyntaf, ac ati. </t>
    </r>
    <r>
      <rPr>
        <sz val="10"/>
        <rFont val="Arial"/>
        <family val="2"/>
      </rPr>
      <t xml:space="preserve">
</t>
    </r>
    <r>
      <rPr>
        <b/>
        <sz val="10"/>
        <rFont val="Arial"/>
        <family val="2"/>
      </rPr>
      <t>Ieithoedd</t>
    </r>
    <r>
      <rPr>
        <sz val="10"/>
        <rFont val="Arial"/>
        <family val="2"/>
      </rPr>
      <t xml:space="preserve">
Cynhyrchu set o gyfarwyddiadau i gyfeirio rhywun i leoliad (chwith, dde, syth ymlaen, ac ati). Yna, gellir newid hyn i ddefnyddio gwahanol ieithoedd i ddisgrifio gweithrediadau robot – ymlaen, yn ôl, troi i'r chwith, ailadrodd, ac ati, mewn gwahanol ieithoedd. 
</t>
    </r>
    <r>
      <rPr>
        <b/>
        <sz val="10"/>
        <rFont val="Arial"/>
        <family val="2"/>
      </rPr>
      <t>Mathemateg</t>
    </r>
    <r>
      <rPr>
        <sz val="10"/>
        <rFont val="Arial"/>
        <family val="2"/>
      </rPr>
      <t xml:space="preserve"> 
Profi algorithm fel rhan o gymhwysiad fel amnewidiad. 
</t>
    </r>
    <r>
      <rPr>
        <b/>
        <sz val="10"/>
        <rFont val="Arial"/>
        <family val="2"/>
      </rPr>
      <t>TGCh</t>
    </r>
    <r>
      <rPr>
        <sz val="10"/>
        <rFont val="Arial"/>
        <family val="2"/>
      </rPr>
      <t xml:space="preserve">  
O gael datrysiad cymhleth i broblem, er enghraifft ffug-god neu siart llif, gall y plant nid yn unig ei ddilyn ond gallant hefyd esbonio cydrannau unigol y datrysiad. Gallai hyn fod yn siart llif mawr sy'n cynnwys sgorau profion ac sy'n cynhyrchu canrannau llwyddiant ar y diwedd. Gallant yna arddangos sut y gellid gwella hyn gan dderbyn enwau fel mewnbwn ac allbynnu enwau a sgoriau ar gyfer unigolion pan ddaw'r algorithm i ben. 
</t>
    </r>
    <r>
      <rPr>
        <b/>
        <sz val="10"/>
        <rFont val="Arial"/>
        <family val="2"/>
      </rPr>
      <t>Gwyddoniaeth</t>
    </r>
    <r>
      <rPr>
        <sz val="10"/>
        <rFont val="Arial"/>
        <family val="2"/>
      </rPr>
      <t xml:space="preserve"> 
Dadelfennu prosesau cemegol a ffisegol a phennu'r hyn sy'n digwydd ym mhob rhan, lle y bo'n bosibl arddangos/modelu ar raglen gyfrifiadurol. 
Diagramau fector sylfaenol ar gyfer cyfarwyddiadau.
</t>
    </r>
  </si>
  <si>
    <r>
      <rPr>
        <b/>
        <sz val="10"/>
        <rFont val="Arial"/>
        <family val="2"/>
      </rPr>
      <t>Cerddoriaeth</t>
    </r>
    <r>
      <rPr>
        <sz val="10"/>
        <rFont val="Arial"/>
        <family val="2"/>
      </rPr>
      <t xml:space="preserve"> 
Canfod a chywiro camgymeriadau mewn sgoriau cerddorol. 
Cyfansoddi darn o gerddoriaeth sydd angen nifer o gydrannau penodol. 
</t>
    </r>
    <r>
      <rPr>
        <b/>
        <sz val="10"/>
        <rFont val="Arial"/>
        <family val="2"/>
      </rPr>
      <t>Addysg gorfforol</t>
    </r>
    <r>
      <rPr>
        <sz val="10"/>
        <rFont val="Arial"/>
        <family val="2"/>
      </rPr>
      <t xml:space="preserve">
Cynhyrchu cyfres o gamau dawns a fyddai, o'u rhoi at ei gilydd a'u perfformio, yn para hyn a hyn o amser. 
</t>
    </r>
    <r>
      <rPr>
        <b/>
        <sz val="10"/>
        <rFont val="Arial"/>
        <family val="2"/>
      </rPr>
      <t xml:space="preserve">Technoleg bwyd  </t>
    </r>
    <r>
      <rPr>
        <sz val="10"/>
        <rFont val="Arial"/>
        <family val="2"/>
      </rPr>
      <t xml:space="preserve">
Prisio pryd bwyd a'i luosogi ar gyfer mwy o bobl yn bwyta. Beth yw'r opsiynau o ran mathau gwahanol o'r un cynhwysyn? Beth fyddai canlyniad dewis pethau eraill o ran cost/iechyd? Cyfiawnhau dewisiadau. 
</t>
    </r>
    <r>
      <rPr>
        <b/>
        <sz val="10"/>
        <rFont val="Arial"/>
        <family val="2"/>
      </rPr>
      <t xml:space="preserve">Daearyddiaeth </t>
    </r>
    <r>
      <rPr>
        <sz val="10"/>
        <rFont val="Arial"/>
        <family val="2"/>
      </rPr>
      <t xml:space="preserve">
Datblygu model o ystadegau poblogaeth dros gyfnod o amser. Beth yw effaith cynnydd/cwymp o ran dwysedd poblogaeth? Sut gellir rheoli neu gynnal gwasanaethau cyhoeddus gyda chynnydd mawr? 
Dylunio model cyfrifiadurol i bortreadu cynhesu byd-eang, dadansoddi daeargrynfeydd a gweithgarwch folcanig mewn ardal. 
</t>
    </r>
    <r>
      <rPr>
        <b/>
        <sz val="10"/>
        <rFont val="Arial"/>
        <family val="2"/>
      </rPr>
      <t>Ieithoedd</t>
    </r>
    <r>
      <rPr>
        <sz val="10"/>
        <rFont val="Arial"/>
        <family val="2"/>
      </rPr>
      <t xml:space="preserve"> 
Dadansoddi ac esbonio'r problemau cyffredin gyda gwasanaeth cyfieithu ar-lein.
</t>
    </r>
    <r>
      <rPr>
        <b/>
        <sz val="10"/>
        <rFont val="Arial"/>
        <family val="2"/>
      </rPr>
      <t>Mathemateg</t>
    </r>
    <r>
      <rPr>
        <sz val="10"/>
        <rFont val="Arial"/>
        <family val="2"/>
      </rPr>
      <t xml:space="preserve"> 
Edrych ar gamgymeriadau cyffredin y mae dysgwyr yn eu gwneud drwy'r dull camgymeriad mewn algorithm,</t>
    </r>
    <r>
      <rPr>
        <i/>
        <sz val="10"/>
        <rFont val="Arial"/>
        <family val="2"/>
      </rPr>
      <t xml:space="preserve"> e.e. gwneud camgymeriadau o ran newid pwnc fformiwla, camgymeriadau y mae dysgwyr yn eu gwneud wrth ddefnyddio'r fformiwla gwadratig neu'r rheol gosin, ac ati.</t>
    </r>
    <r>
      <rPr>
        <sz val="10"/>
        <rFont val="Arial"/>
        <family val="2"/>
      </rPr>
      <t xml:space="preserve">
</t>
    </r>
    <r>
      <rPr>
        <b/>
        <sz val="10"/>
        <rFont val="Arial"/>
        <family val="2"/>
      </rPr>
      <t>TGCh</t>
    </r>
    <r>
      <rPr>
        <sz val="10"/>
        <rFont val="Arial"/>
        <family val="2"/>
      </rPr>
      <t xml:space="preserve"> 
Dylai plant gael eu hannog i ddatblygu datrysiadau rhesymegol i broblemau a rhoi cyfiawnhad o ran sut a pham y mae'r broblem wedi'i datrys yn y ffordd y mae wedi'i datrys. Gallai hyn fod yn brosiect sy'n golygu casglu gwybodaeth cyn cynhyrchu allbwn, gallai fod yn daenlen i fodelu senario, </t>
    </r>
    <r>
      <rPr>
        <i/>
        <sz val="10"/>
        <rFont val="Arial"/>
        <family val="2"/>
      </rPr>
      <t>e.e. rheoli'r cyllid ar gyfer digwyddiad mawr</t>
    </r>
    <r>
      <rPr>
        <sz val="10"/>
        <rFont val="Arial"/>
        <family val="2"/>
      </rPr>
      <t>. Gallai fod yn weithgaredd rhaglennu lle cynhyrchir datrysiad i broblem a lle gellir ei ddatblygu'n annibynnol o'r dechrau i'r diwedd, gan gywir</t>
    </r>
    <r>
      <rPr>
        <sz val="10"/>
        <color rgb="FFFFC000"/>
        <rFont val="Arial"/>
        <family val="2"/>
      </rPr>
      <t>o</t>
    </r>
    <r>
      <rPr>
        <sz val="10"/>
        <rFont val="Arial"/>
        <family val="2"/>
      </rPr>
      <t xml:space="preserve"> camgymeriadau ar hyd y ffordd. 
</t>
    </r>
    <r>
      <rPr>
        <b/>
        <sz val="10"/>
        <rFont val="Arial"/>
        <family val="2"/>
      </rPr>
      <t>Gwyddoniaeth</t>
    </r>
    <r>
      <rPr>
        <sz val="10"/>
        <rFont val="Arial"/>
        <family val="2"/>
      </rPr>
      <t xml:space="preserve"> 
Modelu twf poblogaeth mewn ecosystem. 
Camgymeriadau o ran methodoleg ac o ran cywirdeb offer. 
Modelu mudiant, </t>
    </r>
    <r>
      <rPr>
        <i/>
        <sz val="10"/>
        <rFont val="Arial"/>
        <family val="2"/>
      </rPr>
      <t>e.e. mudiant o dan ddisgyrchiant a chymharu â data arbrofol.</t>
    </r>
    <r>
      <rPr>
        <sz val="10"/>
        <rFont val="Arial"/>
        <family val="2"/>
      </rPr>
      <t xml:space="preserve">
</t>
    </r>
  </si>
  <si>
    <r>
      <rPr>
        <b/>
        <sz val="10"/>
        <rFont val="Arial"/>
        <family val="2"/>
      </rPr>
      <t xml:space="preserve">Technoleg bwyd </t>
    </r>
    <r>
      <rPr>
        <sz val="10"/>
        <rFont val="Arial"/>
        <family val="2"/>
      </rPr>
      <t xml:space="preserve">
Archwilio'r gwahanol weithdrefnau posibl peiriant gwerthu, sy'n ei alluogi i werthu amrywiaeth o ddiodydd o'r un peiriant. 
</t>
    </r>
    <r>
      <rPr>
        <b/>
        <sz val="10"/>
        <rFont val="Arial"/>
        <family val="2"/>
      </rPr>
      <t xml:space="preserve">Daearyddiaeth </t>
    </r>
    <r>
      <rPr>
        <sz val="10"/>
        <rFont val="Arial"/>
        <family val="2"/>
      </rPr>
      <t xml:space="preserve">
Rheoli mewnfudo, beth yw'r camau allweddol o ran delio â mewnfudo ar raddfa fawr? Pa gamau sy'n gweithio'n dda, a pham? A allech chi ailddefnyddio'r rhain mewn modelau eraill?
Beth yw'r gwahanol gamau sy'n rhan o frwydro erydiad arfordirol a beth yw'r buddion yn eu trefn?
</t>
    </r>
    <r>
      <rPr>
        <b/>
        <sz val="10"/>
        <rFont val="Arial"/>
        <family val="2"/>
      </rPr>
      <t xml:space="preserve">Ieithoedd </t>
    </r>
    <r>
      <rPr>
        <sz val="10"/>
        <rFont val="Arial"/>
        <family val="2"/>
      </rPr>
      <t xml:space="preserve">
Ysgrifennu adroddiad ar gyfiawnhad ysgrifennu cod i ddadansoddi data, ac ati. Rhan o werthusiad ym Magloriaeth Cymru, adroddiad ar archwiliad neu arbrawf gwyddonol. 
Cyfiawnhau defnyddio cod, rheolau neu setiau data wrth ysgrifennu adroddiad.    
</t>
    </r>
    <r>
      <rPr>
        <b/>
        <sz val="10"/>
        <rFont val="Arial"/>
        <family val="2"/>
      </rPr>
      <t xml:space="preserve">Mathemateg </t>
    </r>
    <r>
      <rPr>
        <sz val="10"/>
        <rFont val="Arial"/>
        <family val="2"/>
      </rPr>
      <t xml:space="preserve">
Defnyddio dulliau taenlen i ddatrys problem ystadegol fawr/cymhleth.
</t>
    </r>
    <r>
      <rPr>
        <b/>
        <sz val="10"/>
        <rFont val="Arial"/>
        <family val="2"/>
      </rPr>
      <t>TGCh/Gwyddoniaeth</t>
    </r>
    <r>
      <rPr>
        <sz val="10"/>
        <rFont val="Arial"/>
        <family val="2"/>
      </rPr>
      <t xml:space="preserve"> 
Wrth ddatrys problem fawr, yn gyffredinol caiff ei dorri'n rhannau llai. Gan ddatrys y rhannau llai'n unigol, caiff yr holl broblem ei datrys. Gallai dysgwyr fod yn rhan o brosiect mawr gyda sawl tasg sydd angen eu cyflawni neu broblemau sydd angen eu datrys. A allant esbonio pam y cafodd rhai tasgau eu cynnwys cyn eraill, gellid defnyddio llwybr critigol siart Gantt i esbonio? Os yw dysgwyr i arddangos hyn gan ddefnyddio cod, a allant gynhyrchu datrysiad i broblem gan ddefnyddio ffwythiannau neu weithdrefnau sydd ar wahân i weddill y rhaglen a'u galw a'u rhedeg pan fo'u hangen.
</t>
    </r>
  </si>
  <si>
    <t>Llythrennedd gwybodaeth a data</t>
  </si>
  <si>
    <r>
      <t xml:space="preserve">Archwilio'r amgylchedd yn fwriadol, </t>
    </r>
    <r>
      <rPr>
        <i/>
        <sz val="10"/>
        <rFont val="Arial"/>
        <family val="2"/>
      </rPr>
      <t>e.e. archwilio gwahanol amgylcheddau drwy gyffwrdd [ADD27]</t>
    </r>
  </si>
  <si>
    <t>archwilio a chydweddu gwrthrychau o ddewis o dau gan gopïo oedolyn.</t>
  </si>
  <si>
    <r>
      <t xml:space="preserve">paru gwrthrychau neu luniau sydd yr un fath, a hynny’n annibynnol
deall y gall un eitem gael ei gynrychioli drwy ffordd arall, </t>
    </r>
    <r>
      <rPr>
        <i/>
        <sz val="10"/>
        <rFont val="Arial"/>
        <family val="2"/>
      </rPr>
      <t xml:space="preserve">e.e. gwrthrych cyfarwydd a llun o’r gwrthrych hwnnw. 
</t>
    </r>
  </si>
  <si>
    <r>
      <t xml:space="preserve">paru gwrthrychau neu luniau nad ydynt yn union yr un peth
pennu ac adnabod eitemau nad ydynt yn perthyn i set
gwahanu gwrthrychau sy’n rhannu priodwedd benodol, </t>
    </r>
    <r>
      <rPr>
        <i/>
        <sz val="10"/>
        <rFont val="Arial"/>
        <family val="2"/>
      </rPr>
      <t>e.e. bach/mawr, glas/gwyrdd.</t>
    </r>
    <r>
      <rPr>
        <sz val="10"/>
        <rFont val="Arial"/>
        <family val="2"/>
      </rPr>
      <t xml:space="preserve">
</t>
    </r>
  </si>
  <si>
    <r>
      <t>casglu data gan ddefnyddio gwrthrychau
cydnabod bod gwahanol fathau o ddata,</t>
    </r>
    <r>
      <rPr>
        <i/>
        <sz val="10"/>
        <rFont val="Arial"/>
        <family val="2"/>
      </rPr>
      <t xml:space="preserve"> e.e. trefnu a/neu gydweddu gwrthrychau/lluniau/symbolau
</t>
    </r>
    <r>
      <rPr>
        <sz val="10"/>
        <rFont val="Arial"/>
        <family val="2"/>
      </rPr>
      <t xml:space="preserve">
trefnu gwrthrychau cyfarwydd gan ddefnyddio meini prawf a osodir.
</t>
    </r>
  </si>
  <si>
    <r>
      <t xml:space="preserve">dechrau dehongli gwybodaeth/data drwy wneud cymariaethau uniongyrchol, </t>
    </r>
    <r>
      <rPr>
        <i/>
        <sz val="10"/>
        <rFont val="Arial"/>
        <family val="2"/>
      </rPr>
      <t>e.e. esbonio pam fod un gr</t>
    </r>
    <r>
      <rPr>
        <sz val="10"/>
        <rFont val="Arial"/>
        <family val="2"/>
      </rPr>
      <t>ŵ</t>
    </r>
    <r>
      <rPr>
        <i/>
        <sz val="10"/>
        <rFont val="Arial"/>
        <family val="2"/>
      </rPr>
      <t>p/set yn wahanol i set arall</t>
    </r>
    <r>
      <rPr>
        <sz val="10"/>
        <rFont val="Arial"/>
        <family val="2"/>
      </rPr>
      <t xml:space="preserve">
dosbarthu gwrthrychau gan ddefnyddio un maen prawf
creu pictogram syml, gan ddefnyddio meddalwedd addas.
</t>
    </r>
  </si>
  <si>
    <r>
      <t xml:space="preserve">coladu a grwpio data gan ddefnyddio geiriau syml, </t>
    </r>
    <r>
      <rPr>
        <i/>
        <sz val="10"/>
        <rFont val="Arial"/>
        <family val="2"/>
      </rPr>
      <t>e.e. sortio lluniau/geiriau</t>
    </r>
    <r>
      <rPr>
        <sz val="10"/>
        <rFont val="Arial"/>
        <family val="2"/>
      </rPr>
      <t xml:space="preserve">
dosbarthu gwrthrychau gan ddefnyddio mwy nag un maen prawf,</t>
    </r>
    <r>
      <rPr>
        <i/>
        <sz val="10"/>
        <rFont val="Arial"/>
        <family val="2"/>
      </rPr>
      <t xml:space="preserve"> e.e. labelu grŵp/set
</t>
    </r>
    <r>
      <rPr>
        <sz val="10"/>
        <rFont val="Arial"/>
        <family val="2"/>
      </rPr>
      <t xml:space="preserve">
cofnodi data a gesglir mewn fformat addas, </t>
    </r>
    <r>
      <rPr>
        <i/>
        <sz val="10"/>
        <rFont val="Arial"/>
        <family val="2"/>
      </rPr>
      <t>e.e. defnyddio siartiau cyfrif, pictogramau a graffiau bloc mewn pecyn cyfrifiadurol syml.</t>
    </r>
    <r>
      <rPr>
        <sz val="10"/>
        <rFont val="Arial"/>
        <family val="2"/>
      </rPr>
      <t xml:space="preserve">
</t>
    </r>
  </si>
  <si>
    <r>
      <t xml:space="preserve">casglu data, a'i drefnu'n grwpiau, </t>
    </r>
    <r>
      <rPr>
        <i/>
        <sz val="10"/>
        <rFont val="Arial"/>
        <family val="2"/>
      </rPr>
      <t>e.e. casglu data drwy bleidleisio neu sortio a chyfleu hynny gyda lluniau neu wrthrychau</t>
    </r>
    <r>
      <rPr>
        <sz val="10"/>
        <rFont val="Arial"/>
        <family val="2"/>
      </rPr>
      <t xml:space="preserve">
tynnu gwybodaeth o dablau a graffiau syml, </t>
    </r>
    <r>
      <rPr>
        <i/>
        <sz val="10"/>
        <rFont val="Arial"/>
        <family val="2"/>
      </rPr>
      <t>e.e. ateb cwestiynau ar bapur graff</t>
    </r>
    <r>
      <rPr>
        <sz val="10"/>
        <rFont val="Arial"/>
        <family val="2"/>
      </rPr>
      <t xml:space="preserve">
cofnodi data a gesglir mewn amrywiaeth o fformatau priodol,</t>
    </r>
    <r>
      <rPr>
        <i/>
        <sz val="10"/>
        <rFont val="Arial"/>
        <family val="2"/>
      </rPr>
      <t xml:space="preserve"> e.e. rhestrau, tablau, graffiau bloc a phictogramau.</t>
    </r>
    <r>
      <rPr>
        <sz val="10"/>
        <rFont val="Arial"/>
        <family val="2"/>
      </rPr>
      <t xml:space="preserve">
</t>
    </r>
  </si>
  <si>
    <r>
      <rPr>
        <sz val="10"/>
        <rFont val="Arial"/>
        <family val="2"/>
      </rPr>
      <t xml:space="preserve">dechrau nodi a dadansoddi data mewn fformatau a roddir, </t>
    </r>
    <r>
      <rPr>
        <i/>
        <sz val="10"/>
        <rFont val="Arial"/>
        <family val="2"/>
      </rPr>
      <t>e.e. rhifau mewn i dabl.</t>
    </r>
  </si>
  <si>
    <r>
      <t xml:space="preserve">dechrau creu setiau data a thynnu gwybodaeth ohonynt, </t>
    </r>
    <r>
      <rPr>
        <i/>
        <sz val="10"/>
        <rFont val="Arial"/>
        <family val="2"/>
      </rPr>
      <t>e.e. casglu ac adio gwybodaeth mewn i dabl.</t>
    </r>
    <r>
      <rPr>
        <sz val="10"/>
        <rFont val="Arial"/>
        <family val="2"/>
      </rPr>
      <t xml:space="preserve">
</t>
    </r>
  </si>
  <si>
    <t xml:space="preserve">chwilio a dadansoddi setiau data, gan uwcholeuo perthnasau o'u mewn.
</t>
  </si>
  <si>
    <t>adeiladu a holi setiau data i brofi neu gefnogi ymchwiliad.</t>
  </si>
  <si>
    <r>
      <rPr>
        <sz val="10"/>
        <rFont val="Arial"/>
        <family val="2"/>
      </rPr>
      <t>creu ffurflen cipio data, casglu data, chwilio data a chreu cronfa ddata neu daenlen gyda'r dull mewnbynnu data priodol.</t>
    </r>
    <r>
      <rPr>
        <i/>
        <sz val="10"/>
        <rFont val="Arial"/>
        <family val="2"/>
      </rPr>
      <t xml:space="preserve">
</t>
    </r>
  </si>
  <si>
    <r>
      <rPr>
        <sz val="10"/>
        <rFont val="Arial"/>
        <family val="2"/>
      </rPr>
      <t>llunio tablau amlder ar gyfer setiau data, wedi'u grwpio lle bo hynny'n briodol ac yn perfformio dadansoddiad syml ar setiau data.</t>
    </r>
    <r>
      <rPr>
        <i/>
        <sz val="10"/>
        <rFont val="Arial"/>
        <family val="2"/>
      </rPr>
      <t xml:space="preserve">
</t>
    </r>
  </si>
  <si>
    <r>
      <rPr>
        <sz val="10"/>
        <rFont val="Arial"/>
        <family val="2"/>
      </rPr>
      <t>chwilio drwy setiau data mawr a nodi tueddiadau lle bo'n briodol.</t>
    </r>
    <r>
      <rPr>
        <i/>
        <sz val="10"/>
        <rFont val="Arial"/>
        <family val="2"/>
      </rPr>
      <t xml:space="preserve">
</t>
    </r>
  </si>
  <si>
    <r>
      <rPr>
        <sz val="10"/>
        <rFont val="Arial"/>
        <family val="2"/>
      </rPr>
      <t>defnyddio data i egluro ac ychwanegu dilysrwydd i'r casgliad a lle bo'n bosibl addasu'r casgliad a'r/neu'r ddamcaniaeth.</t>
    </r>
    <r>
      <rPr>
        <i/>
        <sz val="10"/>
        <rFont val="Arial"/>
        <family val="2"/>
      </rPr>
      <t xml:space="preserve">
</t>
    </r>
  </si>
  <si>
    <r>
      <rPr>
        <sz val="10"/>
        <rFont val="Arial"/>
        <family val="2"/>
      </rPr>
      <t>defnyddio rhaglenni priodol i gynhyrchu tystiolaeth ystadegol yn seiliedig ar eu data eu hunain a gasglwyd/y senario a nodwyd a chyfiawnhau rhesymu.</t>
    </r>
    <r>
      <rPr>
        <i/>
        <sz val="10"/>
        <rFont val="Arial"/>
        <family val="2"/>
      </rPr>
      <t xml:space="preserve">
</t>
    </r>
  </si>
  <si>
    <t>4.2a</t>
  </si>
  <si>
    <t>Llythrennedd gwybodaeth a data – Enghreifftiau o dasgau</t>
  </si>
  <si>
    <t xml:space="preserve">Yr awyr agored – archwilio pentyrrau o ddail, tywod, cerrig.
Y tu mewn – archwilio teganau cerddorol a weithredir drwy gyffwrdd neu drwy sain.
</t>
  </si>
  <si>
    <t>1. Paru anifeiliaid ar fferm neu barau o sanau neu ffyrc mewn drôr.</t>
  </si>
  <si>
    <t xml:space="preserve">1. Paru bwyd yn yr archfarchnad gyda lluniau ar restr siopa. 
1. Rhoi offer ymarfer corff bach i ffwrdd drwy baru, e.e. paru pêl gyda bocs â llun o beli, hŵp i flwch gyda llun o hŵpiau.
2. Paru cyllyll a ffyrc i fat lle i osod y bwrdd. Neu ddefnyddio bwydydd esgus i chwarae cegin neu siop.
</t>
  </si>
  <si>
    <r>
      <t>1. Dod o hyd i gwpanau a'u rhoi yn yr un cwpwrdd.
2. Gwahanu setiau o wrthrychau,</t>
    </r>
    <r>
      <rPr>
        <i/>
        <sz val="10"/>
        <rFont val="Arial"/>
        <family val="2"/>
      </rPr>
      <t xml:space="preserve"> e.e. moch/dim moch, llewod/dim llewod wrth chwarae gyda fferm/sŵ tegan.</t>
    </r>
    <r>
      <rPr>
        <sz val="10"/>
        <rFont val="Arial"/>
        <family val="2"/>
      </rPr>
      <t xml:space="preserve">
</t>
    </r>
    <r>
      <rPr>
        <sz val="10"/>
        <color theme="9" tint="-0.249977111117893"/>
        <rFont val="Arial"/>
        <family val="2"/>
      </rPr>
      <t>2. (Barefoot) Gweithgaredd didoli gwrthrychau
Mae dysgwyr yn didoli gwrthrychau yn ôl eu nodweddion ac yn datblygu eu gallu i adnabod nodweddion.</t>
    </r>
    <r>
      <rPr>
        <sz val="10"/>
        <rFont val="Arial"/>
        <family val="2"/>
      </rPr>
      <t xml:space="preserve">
3. Dod o hyd i'r holl geir coch/cŵn du mewn set tegan garej/fferm.
</t>
    </r>
  </si>
  <si>
    <t xml:space="preserve">1. Dysgwyr i fynd allan i gasglu gwahanol ddail i'w trefnu.
2. Trefnu cardiau lluniau o anifeiliaid neu anifeiliaid tegan. 
3. Sortio dillad ar gyfer yr haf/gaeaf.
</t>
  </si>
  <si>
    <r>
      <t xml:space="preserve">1. Didoli llysiau a ffrwythau i grwpiau gan roi rhesymau dros eu grwpiau.
2. Addysg awyr agored – mynd am dro a chasglu eitemau a dewis, </t>
    </r>
    <r>
      <rPr>
        <i/>
        <sz val="10"/>
        <rFont val="Arial"/>
        <family val="2"/>
      </rPr>
      <t>e.e. y planhigion i gyd.</t>
    </r>
    <r>
      <rPr>
        <sz val="10"/>
        <rFont val="Arial"/>
        <family val="2"/>
      </rPr>
      <t xml:space="preserve">
</t>
    </r>
    <r>
      <rPr>
        <sz val="10"/>
        <color theme="9" tint="-0.249977111117893"/>
        <rFont val="Arial"/>
        <family val="2"/>
      </rPr>
      <t>2. (Barefoot) Pattern unplugged activity; Elephants, Cats and Cars
Mae dysgwyr yn gweithio ar adnabod patrymau mewn setiau o luniau ac yn meddwl am datganiadau cyffredinol i ddisgrifio'r tebygrwydd neu'r gwahaniaethau.</t>
    </r>
    <r>
      <rPr>
        <sz val="10"/>
        <rFont val="Arial"/>
        <family val="2"/>
      </rPr>
      <t xml:space="preserve">
</t>
    </r>
  </si>
  <si>
    <t>1. Didoli lluniau a roddwyd (e.e. pryfed) a geiriau mewn i grwpiau gan ddefnyddio un maen prawf neu fwy, gan roi rhesymau dros eu grwpiau.</t>
  </si>
  <si>
    <r>
      <rPr>
        <sz val="10"/>
        <rFont val="Arial"/>
        <family val="2"/>
      </rPr>
      <t xml:space="preserve">1. &amp; 2. Ateb ymholiad syml: Pa anifail anwes sydd fwyaf/lleaif poblogaidd yn y dosbarth? Defnyddiwch y wybodaeth a gasglwyd mewn siart cyfrif i greu graff bloc.
3. Mewnbynnu data i becyn meddalwedd, megis </t>
    </r>
    <r>
      <rPr>
        <i/>
        <sz val="10"/>
        <rFont val="Arial"/>
        <family val="2"/>
      </rPr>
      <t>Jit.</t>
    </r>
  </si>
  <si>
    <r>
      <rPr>
        <b/>
        <sz val="10"/>
        <rFont val="Arial"/>
        <family val="2"/>
      </rPr>
      <t>1. Cronfa ddata</t>
    </r>
    <r>
      <rPr>
        <sz val="10"/>
        <rFont val="Arial"/>
        <family val="2"/>
      </rPr>
      <t xml:space="preserve">
Chwilio a sortio cronfa ddata ar-lein benodol gan wneud ymholiad syml, </t>
    </r>
    <r>
      <rPr>
        <i/>
        <sz val="10"/>
        <rFont val="Arial"/>
        <family val="2"/>
      </rPr>
      <t>e.e. penderfynu pa ddata y mae angen ei gasglu a rhoi rheswm am sortio.</t>
    </r>
    <r>
      <rPr>
        <sz val="10"/>
        <rFont val="Arial"/>
        <family val="2"/>
      </rPr>
      <t xml:space="preserve">
</t>
    </r>
    <r>
      <rPr>
        <b/>
        <sz val="10"/>
        <rFont val="Arial"/>
        <family val="2"/>
      </rPr>
      <t>Taenlen</t>
    </r>
    <r>
      <rPr>
        <sz val="10"/>
        <rFont val="Arial"/>
        <family val="2"/>
      </rPr>
      <t xml:space="preserve">
Defnyddio taenlen i storio a chwilio am wybodaeth, e.e. ychwanegu gwybodaeth i daenlen, trafod y wybodaeth a dechrau ateb cwestiynau penodol.
Creu graff gan ddefnyddio taenlen.
</t>
    </r>
  </si>
  <si>
    <r>
      <rPr>
        <b/>
        <sz val="10"/>
        <rFont val="Arial"/>
        <family val="2"/>
      </rPr>
      <t>1. Cronfa ddata</t>
    </r>
    <r>
      <rPr>
        <sz val="10"/>
        <rFont val="Arial"/>
        <family val="2"/>
      </rPr>
      <t xml:space="preserve">
Creu cronfa ddata syml gyda chymorth, </t>
    </r>
    <r>
      <rPr>
        <i/>
        <sz val="10"/>
        <rFont val="Arial"/>
        <family val="2"/>
      </rPr>
      <t>e.e. pennu cofnodion, meysydd, ac ati, defnyddio meddalwedd sydd wedi'i pharatoi.</t>
    </r>
    <r>
      <rPr>
        <sz val="10"/>
        <rFont val="Arial"/>
        <family val="2"/>
      </rPr>
      <t xml:space="preserve">
Ychwanegu a diwygio cofnodion mewn cronfeydd data, </t>
    </r>
    <r>
      <rPr>
        <i/>
        <sz val="10"/>
        <rFont val="Arial"/>
        <family val="2"/>
      </rPr>
      <t>e.e. meysydd.</t>
    </r>
    <r>
      <rPr>
        <sz val="10"/>
        <rFont val="Arial"/>
        <family val="2"/>
      </rPr>
      <t xml:space="preserve">
</t>
    </r>
    <r>
      <rPr>
        <b/>
        <sz val="10"/>
        <rFont val="Arial"/>
        <family val="2"/>
      </rPr>
      <t xml:space="preserve">Taenlen </t>
    </r>
    <r>
      <rPr>
        <sz val="10"/>
        <rFont val="Arial"/>
        <family val="2"/>
      </rPr>
      <t xml:space="preserve">
Tynnu gwybodaeth o daenlen i ateb cwestiynau penodol.
Ychwanegu gwybodaeth at daenlen benodol.</t>
    </r>
  </si>
  <si>
    <r>
      <rPr>
        <b/>
        <sz val="10"/>
        <rFont val="Arial"/>
        <family val="2"/>
      </rPr>
      <t>1. Cronfa ddata</t>
    </r>
    <r>
      <rPr>
        <sz val="10"/>
        <rFont val="Arial"/>
        <family val="2"/>
      </rPr>
      <t xml:space="preserve">
Chwilio drwy gronfa ddata gan ddefnyddio hidlwyr chwilio a sortio, </t>
    </r>
    <r>
      <rPr>
        <i/>
        <sz val="10"/>
        <rFont val="Arial"/>
        <family val="2"/>
      </rPr>
      <t>e.e. sortio ar faes neu gofnod penodol.</t>
    </r>
    <r>
      <rPr>
        <sz val="10"/>
        <rFont val="Arial"/>
        <family val="2"/>
      </rPr>
      <t xml:space="preserve">
Creu cronfa ddata, </t>
    </r>
    <r>
      <rPr>
        <i/>
        <sz val="10"/>
        <rFont val="Arial"/>
        <family val="2"/>
      </rPr>
      <t>e.e. casglu, paratoi a chreu cronfa ddata, gan sicrhau cofnodion cywir a golygu camgymeriadau.</t>
    </r>
    <r>
      <rPr>
        <sz val="10"/>
        <rFont val="Arial"/>
        <family val="2"/>
      </rPr>
      <t xml:space="preserve">
Cyflawni triniaethau syml mewn cronfeydd data, </t>
    </r>
    <r>
      <rPr>
        <i/>
        <sz val="10"/>
        <rFont val="Arial"/>
        <family val="2"/>
      </rPr>
      <t>e.e. ychwanegu maes.</t>
    </r>
    <r>
      <rPr>
        <sz val="10"/>
        <rFont val="Arial"/>
        <family val="2"/>
      </rPr>
      <t xml:space="preserve">
Cyflawni chwiliadau ar gronfeydd mwy o faint a chronfeydd ar-lein.
</t>
    </r>
    <r>
      <rPr>
        <b/>
        <sz val="10"/>
        <rFont val="Arial"/>
        <family val="2"/>
      </rPr>
      <t>Taenlenni</t>
    </r>
    <r>
      <rPr>
        <sz val="10"/>
        <rFont val="Arial"/>
        <family val="2"/>
      </rPr>
      <t xml:space="preserve">
Creu taenlen gydag amrywiaeth o ddata a defnyddio fformiwlâu syml, </t>
    </r>
    <r>
      <rPr>
        <i/>
        <sz val="10"/>
        <rFont val="Arial"/>
        <family val="2"/>
      </rPr>
      <t>e.e. sum, +, -, *,/.</t>
    </r>
    <r>
      <rPr>
        <sz val="10"/>
        <rFont val="Arial"/>
        <family val="2"/>
      </rPr>
      <t xml:space="preserve">
Archwilio patrymau a chydberthnasau a gwneud rhagfynegiadau syml am amrywiolion sy'n newid mewn data,</t>
    </r>
    <r>
      <rPr>
        <i/>
        <sz val="10"/>
        <rFont val="Arial"/>
        <family val="2"/>
      </rPr>
      <t xml:space="preserve"> e.e. gwerthu ddwywaith cymaint o afalau.
</t>
    </r>
  </si>
  <si>
    <r>
      <rPr>
        <b/>
        <sz val="10"/>
        <rFont val="Arial"/>
        <family val="2"/>
      </rPr>
      <t>1. Cronfa ddata</t>
    </r>
    <r>
      <rPr>
        <sz val="10"/>
        <rFont val="Arial"/>
        <family val="2"/>
      </rPr>
      <t xml:space="preserve">
Creu a threfnu cronfa ddata gydag amrywiaeth o feysydd i gofnodi canlyniadau.
Cyflawni chwiliadau gan ddefnyddio dau faen prawf neu fwy at ddiben penodol.
Ychwanegu/dileu meysydd data i wella'r ansawdd.
Defnyddio'r canlyniadau o chwiliadau a chyflwyno'r wybodaeth mewn modd priodol, </t>
    </r>
    <r>
      <rPr>
        <i/>
        <sz val="10"/>
        <rFont val="Arial"/>
        <family val="2"/>
      </rPr>
      <t>e.e. gwneud chwiliadau perthnasol gan ddefnyddio =, &gt;, &lt;, &gt;=, &lt;=, &lt;&gt; a chyflwyno'r wybodaeth mewn ffordd briodol i'r dasg.</t>
    </r>
    <r>
      <rPr>
        <sz val="10"/>
        <rFont val="Arial"/>
        <family val="2"/>
      </rPr>
      <t xml:space="preserve">
</t>
    </r>
    <r>
      <rPr>
        <b/>
        <sz val="10"/>
        <rFont val="Arial"/>
        <family val="2"/>
      </rPr>
      <t>Taenlenni</t>
    </r>
    <r>
      <rPr>
        <sz val="10"/>
        <rFont val="Arial"/>
        <family val="2"/>
      </rPr>
      <t xml:space="preserve">
Creu taenlenni cynyddol gymhleth a phrofi hypothesis, e.e. creu taenlenni syml gyda fformiwlâu syml (+ - * / , sum, max, min, average).
'Beth os?' – rhagweld canlyniad newid eitemau data sengl, gwneud y newid a chofnodi'r canlyniad gwirioneddol.
</t>
    </r>
  </si>
  <si>
    <r>
      <t xml:space="preserve">1. Creu ffurflen casglu data i gasglu data.
</t>
    </r>
    <r>
      <rPr>
        <b/>
        <sz val="10"/>
        <rFont val="Arial"/>
        <family val="2"/>
      </rPr>
      <t>1. Cronfa ddata</t>
    </r>
    <r>
      <rPr>
        <sz val="10"/>
        <rFont val="Arial"/>
        <family val="2"/>
      </rPr>
      <t xml:space="preserve">
Gwirio dilysrwydd data a nodwyd. 
Cynnal chwiliadau ar wahanol feysydd – A, NEU, DDIM.
</t>
    </r>
    <r>
      <rPr>
        <b/>
        <sz val="10"/>
        <rFont val="Arial"/>
        <family val="2"/>
      </rPr>
      <t>Taenlen</t>
    </r>
    <r>
      <rPr>
        <sz val="10"/>
        <rFont val="Arial"/>
        <family val="2"/>
      </rPr>
      <t xml:space="preserve">
Defnyddio fformiwlâu a fformatio cymhleth – </t>
    </r>
    <r>
      <rPr>
        <i/>
        <sz val="10"/>
        <rFont val="Arial"/>
        <family val="2"/>
      </rPr>
      <t>e.e. IF, a ‘conditional formatting’.</t>
    </r>
    <r>
      <rPr>
        <sz val="10"/>
        <rFont val="Arial"/>
        <family val="2"/>
      </rPr>
      <t xml:space="preserve">
Cyflwyno canlyniadau allbwn ar sawl ffurf (sgrîn a phapur). </t>
    </r>
  </si>
  <si>
    <r>
      <rPr>
        <b/>
        <sz val="10"/>
        <rFont val="Arial"/>
        <family val="2"/>
      </rPr>
      <t>1. Cronfa ddata</t>
    </r>
    <r>
      <rPr>
        <sz val="10"/>
        <rFont val="Arial"/>
        <family val="2"/>
      </rPr>
      <t xml:space="preserve">
Creu tablau amledd ar gyfer setiau data penodol, wedi’u grwpio lle bo hynny’n briodol.
Perfformio nod-chwiliad  - ?, *.
Perfformio chwiliadau cymhleth mewn perthynas ag ymholiadau iaith naturiol a ddylunnir gan y dysgwyr.
</t>
    </r>
    <r>
      <rPr>
        <b/>
        <sz val="10"/>
        <rFont val="Arial"/>
        <family val="2"/>
      </rPr>
      <t>Taenlen</t>
    </r>
    <r>
      <rPr>
        <sz val="10"/>
        <rFont val="Arial"/>
        <family val="2"/>
      </rPr>
      <t xml:space="preserve">
Creu tablau amledd</t>
    </r>
    <r>
      <rPr>
        <sz val="10"/>
        <color rgb="FFFF0000"/>
        <rFont val="Arial"/>
        <family val="2"/>
      </rPr>
      <t>.</t>
    </r>
    <r>
      <rPr>
        <sz val="10"/>
        <rFont val="Arial"/>
        <family val="2"/>
      </rPr>
      <t xml:space="preserve">
Defnyddio ffwythiannau penderfynu, e.e.</t>
    </r>
    <r>
      <rPr>
        <i/>
        <sz val="10"/>
        <rFont val="Arial"/>
        <family val="2"/>
      </rPr>
      <t xml:space="preserve"> If, Vlookup, COUNTIF </t>
    </r>
    <r>
      <rPr>
        <sz val="10"/>
        <rFont val="Arial"/>
        <family val="2"/>
      </rPr>
      <t>a</t>
    </r>
    <r>
      <rPr>
        <i/>
        <sz val="10"/>
        <rFont val="Arial"/>
        <family val="2"/>
      </rPr>
      <t xml:space="preserve"> multiple IF.</t>
    </r>
    <r>
      <rPr>
        <sz val="10"/>
        <rFont val="Arial"/>
        <family val="2"/>
      </rPr>
      <t xml:space="preserve">
Cyflwyno data yn weledol o ffynhonnell eilaidd a/neu arbrawf.</t>
    </r>
  </si>
  <si>
    <r>
      <rPr>
        <b/>
        <sz val="10"/>
        <rFont val="Arial"/>
        <family val="2"/>
      </rPr>
      <t xml:space="preserve">1. Cronfa ddata
</t>
    </r>
    <r>
      <rPr>
        <sz val="10"/>
        <rFont val="Arial"/>
        <family val="2"/>
      </rPr>
      <t xml:space="preserve">
Dylunio a defnyddio cyfarpar priodol i gasglu setiau data mawr megis cyfarpar gwyddonol a logwyr data.
</t>
    </r>
    <r>
      <rPr>
        <b/>
        <sz val="10"/>
        <rFont val="Arial"/>
        <family val="2"/>
      </rPr>
      <t>Taenlen</t>
    </r>
    <r>
      <rPr>
        <sz val="10"/>
        <rFont val="Arial"/>
        <family val="2"/>
      </rPr>
      <t xml:space="preserve">
Cynhyrchu fformiwlâu cymhleth i alluogi trin a chyfrifo data ar gyfer tasgau penodol.</t>
    </r>
  </si>
  <si>
    <r>
      <rPr>
        <b/>
        <sz val="10"/>
        <rFont val="Arial"/>
        <family val="2"/>
      </rPr>
      <t>1. Cronfa ddata</t>
    </r>
    <r>
      <rPr>
        <sz val="10"/>
        <rFont val="Arial"/>
        <family val="2"/>
      </rPr>
      <t xml:space="preserve">
Cynhyrchu adroddiadau, lluniau, sain i gyflwyno data sy'n addas ar gyfer y dasg a'r gynulleidfa.
Creu rheolau i gyflawni tasg.
</t>
    </r>
    <r>
      <rPr>
        <b/>
        <sz val="10"/>
        <rFont val="Arial"/>
        <family val="2"/>
      </rPr>
      <t>Taenlen</t>
    </r>
    <r>
      <rPr>
        <sz val="10"/>
        <rFont val="Arial"/>
        <family val="2"/>
      </rPr>
      <t xml:space="preserve">
Defnyddio mwy nag un ffwythiant mewn taenlen.</t>
    </r>
  </si>
  <si>
    <r>
      <rPr>
        <b/>
        <sz val="10"/>
        <rFont val="Arial"/>
        <family val="2"/>
      </rPr>
      <t>1. Cronfa ddata</t>
    </r>
    <r>
      <rPr>
        <sz val="10"/>
        <rFont val="Arial"/>
        <family val="2"/>
      </rPr>
      <t xml:space="preserve">
Creu cronfa ddata berthynol gyda gwybodaeth berthnasol a datblygu ffurflenni mewnbynnu.
Creu adroddiadau/ffurflenni briodol i arddangos gwybodaeth berthnasol.
Cynhyrchu ymholiadau’n seiliedig ar sawl maen prawf chwilio. 
Gwybod manteision a chyfyngiadau storio gwybodaeth mewn strwythur ffeil fflat. 
</t>
    </r>
    <r>
      <rPr>
        <b/>
        <sz val="10"/>
        <rFont val="Arial"/>
        <family val="2"/>
      </rPr>
      <t>Taenlen</t>
    </r>
    <r>
      <rPr>
        <sz val="10"/>
        <rFont val="Arial"/>
        <family val="2"/>
      </rPr>
      <t xml:space="preserve"> 
Creu rheolau neu facros pwrpasol i ddilysu a neu wirio data.</t>
    </r>
  </si>
  <si>
    <t>Trosolwg</t>
  </si>
  <si>
    <t>Mae'r daenlen hon yn dangos nifer o weithiau cafodd pob elfen eu trin yn ystod blwyddyn ar gyfer pob blwyddyn dysgu. Bydd yn newid lliw wrth ychwanegu mwy o ddata a bydd yn uwcholeuo'r ardaloedd gydag ychydig neu fwy o'r ddarpariaeth er mwyn  i uwch arweinwyr a'r rheini sydd â chyfrifoldeb dros y FfCD weithio gyda staff er mwyn sichau darpariaeth teg ar draws yr ysgol. Argymhellir bod y daenlen hon wedi'i gloi rhag ei olygu.</t>
  </si>
  <si>
    <t>Taenlenni Grwpiau Blwyddyn</t>
  </si>
  <si>
    <t>Defnyddir y taenlenni hyn gydag athrawon dosbarth/timau grwp blwyddyn er mwyn cofnodi pryd caiff pob llinyn ei ddarparu ar draws y flwyddyn ac ym mha bwnc sylfaen. Cyfrifoldeb athrawon yw sicrhau bod y tasgau a chynlluniwyd yn cwmpasu'r holl ystod sgiliau o fewn pob elfen ar draws y flwyddyn. Mae yna le i gofnodi nodyn byr er mwyn amlinellu math y dasg a wneir er mwyn galluogi arweinwyr pynciau i ddefnyddio'r ddogfen hon er mwyn adolygu'r ddarpariaeth. Mae yna le hefyd i osod uwchgysylltiadau er mwyn enghreifftio gwaith disgyblion. Nid yw rhain yn cyfeirio at y pynciau a nodwyd, yn hytrach maent yn enghreifftio'r sgiliau/cymwyseddau o fewn unrhyw elfen benodol. Caiff cod QR ei greu fel bod modd argraffu'r ffynonellau tystiolaeth a'u cyrchu ar ddyfais wahanol.</t>
  </si>
  <si>
    <t>DIGITAL COMPETENCE FRAMEWORK</t>
  </si>
  <si>
    <t xml:space="preserve">Strand
</t>
  </si>
  <si>
    <t xml:space="preserve">Element
</t>
  </si>
  <si>
    <t xml:space="preserve">RfL routemap
</t>
  </si>
  <si>
    <t xml:space="preserve">A steps
</t>
  </si>
  <si>
    <t xml:space="preserve">B steps
</t>
  </si>
  <si>
    <t xml:space="preserve">C steps
</t>
  </si>
  <si>
    <t xml:space="preserve">Nursery
</t>
  </si>
  <si>
    <t xml:space="preserve">Reception
</t>
  </si>
  <si>
    <t xml:space="preserve">Year 1
</t>
  </si>
  <si>
    <t xml:space="preserve">Year 2
</t>
  </si>
  <si>
    <t xml:space="preserve">Year 3
</t>
  </si>
  <si>
    <t xml:space="preserve">Year 4
</t>
  </si>
  <si>
    <t xml:space="preserve">Year 5
</t>
  </si>
  <si>
    <t xml:space="preserve">Year 6
</t>
  </si>
  <si>
    <t xml:space="preserve">Year 7
</t>
  </si>
  <si>
    <t xml:space="preserve">Year 8
</t>
  </si>
  <si>
    <t xml:space="preserve">Year 9
</t>
  </si>
  <si>
    <t xml:space="preserve">Year 10
</t>
  </si>
  <si>
    <t xml:space="preserve">Year 11
</t>
  </si>
  <si>
    <t xml:space="preserve">Learners have achieved the following.
</t>
  </si>
  <si>
    <t xml:space="preserve">With increasing independence learners are able to:
</t>
  </si>
  <si>
    <t xml:space="preserve">Learners are able to:
</t>
  </si>
  <si>
    <t>1. Citizenship</t>
  </si>
  <si>
    <t>Citizenship – Through these elements learners will engage with what it means to be a conscientious digital citizen who contributes positively to the digital world around them and who critically evaluates their place within this digital world. They will be prepared for and ready to encounter the positive and negative aspects of being a digital citizen and will develop strategies and tools to aid them as they become independent consumers and producers.</t>
  </si>
  <si>
    <r>
      <t xml:space="preserve">identify images of familiar people, </t>
    </r>
    <r>
      <rPr>
        <i/>
        <sz val="10"/>
        <rFont val="Arial"/>
        <family val="2"/>
      </rPr>
      <t>e.g. look at photos of their class group.</t>
    </r>
  </si>
  <si>
    <r>
      <t>distinguish between someone they know and someone they have never met,</t>
    </r>
    <r>
      <rPr>
        <i/>
        <sz val="10"/>
        <rFont val="Arial"/>
        <family val="2"/>
      </rPr>
      <t xml:space="preserve"> e.g. this links to personal and social education (PSE)/well-being and would form part of 'Stranger Danger' education.</t>
    </r>
  </si>
  <si>
    <r>
      <t xml:space="preserve">understand that some websites ask for information that is private and personal, </t>
    </r>
    <r>
      <rPr>
        <i/>
        <sz val="10"/>
        <rFont val="Arial"/>
        <family val="2"/>
      </rPr>
      <t>e.g. identify private and personal information and discuss how to handle requests for private information – not disclosing full name, address, date of birth, school.</t>
    </r>
  </si>
  <si>
    <r>
      <t xml:space="preserve">understand that information put online leaves a digital footprint or trail, </t>
    </r>
    <r>
      <rPr>
        <i/>
        <sz val="10"/>
        <rFont val="Arial"/>
        <family val="2"/>
      </rPr>
      <t>e.g. explain the meaning of digital footprint and encourage them to think critically about the information they leave online</t>
    </r>
    <r>
      <rPr>
        <sz val="10"/>
        <rFont val="Arial"/>
        <family val="2"/>
      </rPr>
      <t xml:space="preserve">
</t>
    </r>
    <r>
      <rPr>
        <sz val="10"/>
        <rFont val="Arial"/>
        <family val="2"/>
      </rPr>
      <t xml:space="preserve">
identify the steps that can be taken to keep personal data and hardware secure, </t>
    </r>
    <r>
      <rPr>
        <i/>
        <sz val="10"/>
        <rFont val="Arial"/>
        <family val="2"/>
      </rPr>
      <t>e.g. understand usernames and passwords, why we have them and how they are kept safe.</t>
    </r>
  </si>
  <si>
    <r>
      <t xml:space="preserve">explain how their digital usage is tracked, </t>
    </r>
    <r>
      <rPr>
        <i/>
        <sz val="10"/>
        <rFont val="Arial"/>
        <family val="2"/>
      </rPr>
      <t xml:space="preserve">e.g. know basic data protection laws and how organisations are responsible for the security of collected data
</t>
    </r>
    <r>
      <rPr>
        <sz val="10"/>
        <rFont val="Arial"/>
        <family val="2"/>
      </rPr>
      <t>use strategies for guarding against identity theft and scams that try to access their private information online,</t>
    </r>
    <r>
      <rPr>
        <i/>
        <sz val="10"/>
        <rFont val="Arial"/>
        <family val="2"/>
      </rPr>
      <t xml:space="preserve"> e.g. safely manage browser history and cookies.</t>
    </r>
  </si>
  <si>
    <r>
      <t>discuss the benefits and risks of presenting themselves in different ways online,</t>
    </r>
    <r>
      <rPr>
        <i/>
        <sz val="10"/>
        <rFont val="Arial"/>
        <family val="2"/>
      </rPr>
      <t xml:space="preserve"> e.g. professionally and personally. 
</t>
    </r>
    <r>
      <rPr>
        <sz val="10"/>
        <rFont val="Arial"/>
        <family val="2"/>
      </rPr>
      <t xml:space="preserve">
</t>
    </r>
  </si>
  <si>
    <r>
      <t xml:space="preserve">understand that they have a digital footprint and that this information can be searched, copied and passed on, </t>
    </r>
    <r>
      <rPr>
        <i/>
        <sz val="10"/>
        <rFont val="Arial"/>
        <family val="2"/>
      </rPr>
      <t xml:space="preserve">e.g. know how to check the security configurations of their devices and/or the software they use. </t>
    </r>
    <r>
      <rPr>
        <sz val="10"/>
        <rFont val="Arial"/>
        <family val="2"/>
      </rPr>
      <t xml:space="preserve">
</t>
    </r>
  </si>
  <si>
    <t>Identity, image and reputation – classroom task ideas</t>
  </si>
  <si>
    <t>1. Use slideshow with pictures or photographs on a tablet/device.</t>
  </si>
  <si>
    <t>1. Recognise class members in a video of a sports day/Christmas show.</t>
  </si>
  <si>
    <t>Classroom task ideas for this statement will be available soon.</t>
  </si>
  <si>
    <t xml:space="preserve">1. (Common Sense Media) Going places safely - Lesson 1 
</t>
  </si>
  <si>
    <t xml:space="preserve">1. (Common Sense Media) Keep it private - Lesson 3 
</t>
  </si>
  <si>
    <t xml:space="preserve">1. (Common Sense Media) Following the digital trail - Lesson 2 
</t>
  </si>
  <si>
    <t xml:space="preserve">2. (Common Sense Media) Powerful passwords - Lesson 1 
</t>
  </si>
  <si>
    <t xml:space="preserve">2. (Common Sense Media) Private and personal information - Lesson 2 
</t>
  </si>
  <si>
    <t xml:space="preserve">3. (Common Sense Media) Strong passwords - Lesson 1 
</t>
  </si>
  <si>
    <t xml:space="preserve">3. (Common Sense Media) Privacy rules - Lesson 3 
</t>
  </si>
  <si>
    <t xml:space="preserve">2. (Common Sense Media) Scams and schemes - Lesson 3 
</t>
  </si>
  <si>
    <t xml:space="preserve">1. (Common Sense Media) Which me should I be? - Lesson 4 
</t>
  </si>
  <si>
    <t xml:space="preserve">1. (Common Sense Media) Trillion dollar footprint - Lesson 1 
</t>
  </si>
  <si>
    <t xml:space="preserve">1. (Common Sense Media) College bound - Lesson 5                           
1. Create CVs and use recruitment tools.
2. (Common Sense Media) What's the big deal about internet privacy? - Lesson 3  
</t>
  </si>
  <si>
    <r>
      <t xml:space="preserve">indicate to show they want to use digital media, </t>
    </r>
    <r>
      <rPr>
        <i/>
        <sz val="10"/>
        <rFont val="Arial"/>
        <family val="2"/>
      </rPr>
      <t>e.g. use a picture or symbol to request a specific digital device or media. </t>
    </r>
  </si>
  <si>
    <r>
      <t xml:space="preserve">use a variety of digital media, including applications to create, </t>
    </r>
    <r>
      <rPr>
        <i/>
        <sz val="10"/>
        <rFont val="Arial"/>
        <family val="2"/>
      </rPr>
      <t>e.g. use a camera to take a photograph.</t>
    </r>
  </si>
  <si>
    <r>
      <t>use digital devices and media with care,</t>
    </r>
    <r>
      <rPr>
        <i/>
        <sz val="10"/>
        <rFont val="Arial"/>
        <family val="2"/>
      </rPr>
      <t xml:space="preserve"> e.g. name a variety of digital devices and handle appropriately.
</t>
    </r>
    <r>
      <rPr>
        <sz val="10"/>
        <rFont val="Arial"/>
        <family val="2"/>
      </rPr>
      <t xml:space="preserve">
</t>
    </r>
  </si>
  <si>
    <r>
      <t>use digital devices within a controlled environment, time and context,</t>
    </r>
    <r>
      <rPr>
        <i/>
        <sz val="10"/>
        <rFont val="Arial"/>
        <family val="2"/>
      </rPr>
      <t xml:space="preserve"> e.g use for a given time limit and specified outcome.</t>
    </r>
  </si>
  <si>
    <r>
      <t>understand the importance of balancing game and screen time with other parts of their lives,</t>
    </r>
    <r>
      <rPr>
        <i/>
        <sz val="10"/>
        <rFont val="Arial"/>
        <family val="2"/>
      </rPr>
      <t xml:space="preserve"> e.g. explore the reasons why they may be tempted to spend more time playing games or find it difficult to stop playing and the effect this has on their health.</t>
    </r>
  </si>
  <si>
    <r>
      <t>reflect on the role of digital media in their lives and their media habits,</t>
    </r>
    <r>
      <rPr>
        <i/>
        <sz val="10"/>
        <rFont val="Arial"/>
        <family val="2"/>
      </rPr>
      <t xml:space="preserve"> e.g. explore how the media can play a powerful role in shaping our ideas about stereotypes.</t>
    </r>
  </si>
  <si>
    <r>
      <t>demonstrate healthy online behaviours (physical and psychological) and identify unacceptable behaviour,</t>
    </r>
    <r>
      <rPr>
        <i/>
        <sz val="10"/>
        <rFont val="Arial"/>
        <family val="2"/>
      </rPr>
      <t xml:space="preserve"> e.g. in relation to cyberstalking, harassment, abuse of trust and radicalisation.</t>
    </r>
  </si>
  <si>
    <r>
      <t xml:space="preserve">identify stereotypes and their impact in a range of media forms, </t>
    </r>
    <r>
      <rPr>
        <i/>
        <sz val="10"/>
        <rFont val="Arial"/>
        <family val="2"/>
      </rPr>
      <t>e.g. critically reflect upon stereotypes in mass media, social media and gaming.</t>
    </r>
  </si>
  <si>
    <t>Health and well-being – classroom task ideas</t>
  </si>
  <si>
    <t>1. Give a picture or symbol to choose preferred DVD or video clip.</t>
  </si>
  <si>
    <r>
      <t xml:space="preserve">1. On </t>
    </r>
    <r>
      <rPr>
        <i/>
        <sz val="10"/>
        <rFont val="Arial"/>
        <family val="2"/>
      </rPr>
      <t>Jit</t>
    </r>
    <r>
      <rPr>
        <sz val="10"/>
        <rFont val="Arial"/>
        <family val="2"/>
      </rPr>
      <t xml:space="preserve"> select background for painting a picture or mark making.
2. Choose a friend's preferred song on a CD.
</t>
    </r>
  </si>
  <si>
    <r>
      <t xml:space="preserve">1. (Cybersmart) Managing screen time
</t>
    </r>
    <r>
      <rPr>
        <i/>
        <sz val="10"/>
        <rFont val="Arial"/>
        <family val="2"/>
      </rPr>
      <t>Activities that raise awarenes of balancing screen time with other parts of their lives.</t>
    </r>
    <r>
      <rPr>
        <sz val="10"/>
        <rFont val="Arial"/>
        <family val="2"/>
      </rPr>
      <t xml:space="preserve"> </t>
    </r>
  </si>
  <si>
    <t xml:space="preserve">1. (Common Sense Media) Digital life - Lesson 1 
</t>
  </si>
  <si>
    <t xml:space="preserve">1. (Common Sense Media) Reality of digital drama - Lesson 3 
</t>
  </si>
  <si>
    <t xml:space="preserve">1. (Common Sense Media) Retouching reality - Lesson 4  
</t>
  </si>
  <si>
    <r>
      <t xml:space="preserve">identify their name on their own work and that of others, </t>
    </r>
    <r>
      <rPr>
        <i/>
        <sz val="10"/>
        <rFont val="Arial"/>
        <family val="2"/>
      </rPr>
      <t>e.g. recognise their name on work around the classroom.</t>
    </r>
  </si>
  <si>
    <r>
      <t xml:space="preserve">add their name and the date to work they have created, </t>
    </r>
    <r>
      <rPr>
        <i/>
        <sz val="10"/>
        <rFont val="Arial"/>
        <family val="2"/>
      </rPr>
      <t>e.g. type their first name and surname and add a date to pieces of work.</t>
    </r>
  </si>
  <si>
    <r>
      <t>add their name and the date to work they have created and give reasons why this is important,</t>
    </r>
    <r>
      <rPr>
        <i/>
        <sz val="10"/>
        <rFont val="Arial"/>
        <family val="2"/>
      </rPr>
      <t xml:space="preserve"> e.g. type their first name and surname, add a date to pieces of work and orally provide reasons for doing so.</t>
    </r>
  </si>
  <si>
    <r>
      <t xml:space="preserve">identify the key points required for creative work to be considered fair use and comply with data protection laws, </t>
    </r>
    <r>
      <rPr>
        <i/>
        <sz val="10"/>
        <rFont val="Arial"/>
        <family val="2"/>
      </rPr>
      <t>e.g. explore the legal and ethical considerations involved in using the creative work of others; understand individuals' rights and responsibilities as creators and consumers of content; think critically and make ethical decisions about the use of creative works in relation to fair use; reference using formal citation conventions, such as Harvard and Oxford.</t>
    </r>
  </si>
  <si>
    <t>Digital rights, licensing and ownership – classroom task ideas</t>
  </si>
  <si>
    <t>1. Use a prebuilt interactive presentation for learners to select name/photograph to activate a reward.</t>
  </si>
  <si>
    <t xml:space="preserve">1. (Common Sense Media) My creative work - Lesson 4 
</t>
  </si>
  <si>
    <t xml:space="preserve">1. and 2. (Common Sense Media) Whose is it anyway? - Lesson 5 
</t>
  </si>
  <si>
    <t xml:space="preserve">1. (Common Sense Media) How to cite a site - Lesson 4 
</t>
  </si>
  <si>
    <t xml:space="preserve">1. and 2. (Common Sense Media) A creator's right - Lesson 5 
</t>
  </si>
  <si>
    <t xml:space="preserve">1. (Common Sense Media) Rework, reuse, remix -Lesson 5 
1. (Common Sense Media) Copyrights and wrongs - Lesson 3  
</t>
  </si>
  <si>
    <t xml:space="preserve">1. (Common Sense Media) Copyrights and wrongs - Lesson 3 
</t>
  </si>
  <si>
    <t xml:space="preserve">1. (Common Sense Media) Rights, remixes and respect - Lesson 1 
</t>
  </si>
  <si>
    <t xml:space="preserve">give attention to moving/animated items online. 
</t>
  </si>
  <si>
    <r>
      <t xml:space="preserve">identify actions to report and prevent cyberbullying, </t>
    </r>
    <r>
      <rPr>
        <i/>
        <sz val="10"/>
        <rFont val="Arial"/>
        <family val="2"/>
      </rPr>
      <t xml:space="preserve">e.g. use strategies such as not replying, reporting and saving evidence
</t>
    </r>
    <r>
      <rPr>
        <sz val="10"/>
        <rFont val="Arial"/>
        <family val="2"/>
      </rPr>
      <t>identify appropriate behaviour when participating or contributing to collaborative online projects for learning,</t>
    </r>
    <r>
      <rPr>
        <i/>
        <sz val="10"/>
        <rFont val="Arial"/>
        <family val="2"/>
      </rPr>
      <t xml:space="preserve"> e.g. devise a set of rules.</t>
    </r>
  </si>
  <si>
    <r>
      <t xml:space="preserve">adapt online behaviour and interactions for different audiences, considering global cultural values, </t>
    </r>
    <r>
      <rPr>
        <i/>
        <sz val="10"/>
        <rFont val="Arial"/>
        <family val="2"/>
      </rPr>
      <t xml:space="preserve">e.g. critically evaluate behaviour and interactions taking into account global cultural values; consider how behaviour is perceived by others. </t>
    </r>
  </si>
  <si>
    <r>
      <t xml:space="preserve">apply appropriate strategies to protect rights, identity, privacy and emotional safety of themselves and others in online communities, </t>
    </r>
    <r>
      <rPr>
        <i/>
        <sz val="10"/>
        <rFont val="Arial"/>
        <family val="2"/>
      </rPr>
      <t>e.g. continuously evaluate online behaviour, taking into consideration the consequences of actions; take action to minimise risk to safety and security; consider global and cultural perspectives and adapt behaviour accordingly.</t>
    </r>
    <r>
      <rPr>
        <sz val="10"/>
        <rFont val="Arial"/>
        <family val="2"/>
      </rPr>
      <t xml:space="preserve"> 
</t>
    </r>
  </si>
  <si>
    <r>
      <t xml:space="preserve">apply appropriate strategies to protect rights, identity, privacy and emotional safety of themselves and others in online communities, </t>
    </r>
    <r>
      <rPr>
        <i/>
        <sz val="10"/>
        <rFont val="Arial"/>
        <family val="2"/>
      </rPr>
      <t xml:space="preserve">e.g. continuously evaluate online behaviour, taking into consideration the consequences of actions; take action to minimise risk to safety and security; consider global and cultural perspectives and adapt behaviour accordingly. 
</t>
    </r>
  </si>
  <si>
    <t>2. Interacting and collaborating</t>
  </si>
  <si>
    <t xml:space="preserve">Online behaviour and cyberbullying – classroom task ideas
</t>
  </si>
  <si>
    <t>1. Request more by selecting an item. This may include pressing a switch or touching a screen to activate toy/music/video.</t>
  </si>
  <si>
    <t>1. Use video chat to see other learners/classes in the school.
2. Use a digital camera to capture different emotions of learners and use symbols/words to identify them correctly.</t>
  </si>
  <si>
    <t xml:space="preserve">2. (Common Sense Media) Screen out the mean - Lesson 3 
</t>
  </si>
  <si>
    <t xml:space="preserve">1. (Common Sense Media) Show respect online - Lesson 4 
</t>
  </si>
  <si>
    <t xml:space="preserve">2. (Common Sense Media) Rings of responsibility - Lesson 1 
</t>
  </si>
  <si>
    <t xml:space="preserve">1. (Common Sense Media) Super digital citizen and What's cyberbullying? - Lessons 2 and 4  
</t>
  </si>
  <si>
    <t xml:space="preserve">1. (Common Sense Media) Crossing the line - Lesson 4  
2. (Common Sense Media) Stand up to cyberbullying - Lesson 4 
   </t>
  </si>
  <si>
    <t xml:space="preserve">3. (Common Sense Media) Which me should I be? - Lesson 4 
</t>
  </si>
  <si>
    <t xml:space="preserve">1. (Common Sense Media) Private today, public tomorrow - Lesson 1 
1. (Common Sense Media) What's the big deal about internet privacy? - Lesson 3   
</t>
  </si>
  <si>
    <t xml:space="preserve">1. (Common Sense Media) Private today, public tomorrow - Lesson 1 
1. (Common Sense Media) College bound - Lesson 3   
</t>
  </si>
  <si>
    <t xml:space="preserve">Interacting and collaborating – Through these elements learners will look at methods of electronic communication and know which are the most effective. Learners will also store data and use collaboration techniques successfully. </t>
  </si>
  <si>
    <r>
      <t xml:space="preserve">talk about different forms of online communication, </t>
    </r>
    <r>
      <rPr>
        <i/>
        <sz val="10"/>
        <rFont val="Arial"/>
        <family val="2"/>
      </rPr>
      <t>e.g. e-mail, messaging, video call and their uses.</t>
    </r>
  </si>
  <si>
    <r>
      <t>select and use different online communication tools for specific purposes with higher levels of competence,</t>
    </r>
    <r>
      <rPr>
        <i/>
        <sz val="10"/>
        <rFont val="Arial"/>
        <family val="2"/>
      </rPr>
      <t xml:space="preserve"> e.g. set up and manage an address book and organise contacts on appropriate mailing lists; independently carry out a video call for a specific purpose including screen sharing where appropriate.</t>
    </r>
  </si>
  <si>
    <r>
      <t xml:space="preserve">select and use different online communication tools for specific purposes with higher levels of competence, </t>
    </r>
    <r>
      <rPr>
        <i/>
        <sz val="10"/>
        <rFont val="Arial"/>
        <family val="2"/>
      </rPr>
      <t>e.g. set up relevant mail merge using word processing and spreadsheet software; use advanced features of e-mail provider (signature, auto-reply, read receipt, widgets).</t>
    </r>
  </si>
  <si>
    <t>make use of available online communication services for specific purposes, justifying selections made based on their appropriateness for delivery of information.</t>
  </si>
  <si>
    <t>reflect on choices of online communication solution and comment on how this could be improved to meet aims of tasks.</t>
  </si>
  <si>
    <t>Communication – classroom task ideas</t>
  </si>
  <si>
    <t>1. Press icon symbol or switch to make a choice.</t>
  </si>
  <si>
    <t>1. Create a simple picture which they share digitally with another person or location [supported] by an adult.
1. Learner observes this process, views the picture in the new location and recognises it is the picture they created.</t>
  </si>
  <si>
    <r>
      <t xml:space="preserve">engage in the same digital activity in parallel with a peer, </t>
    </r>
    <r>
      <rPr>
        <i/>
        <sz val="10"/>
        <rFont val="Arial"/>
        <family val="2"/>
      </rPr>
      <t xml:space="preserve">e.g. play a game with remote controlled cars demonstrating awareness of the results of the other person's input. </t>
    </r>
  </si>
  <si>
    <t>collaborate with a partner on a piece of digital work.</t>
  </si>
  <si>
    <t>take account of chronological changes made to a file and choose appropriate restore points if needed.</t>
  </si>
  <si>
    <t>reflect on choices of collaboration solutions and comment on how this could be improved to meet aims of tasks.</t>
  </si>
  <si>
    <t xml:space="preserve">reflect on choices of collaboration solutions and comment on how this could be improved to meet aims of tasks.
</t>
  </si>
  <si>
    <t>Collaboration – classroom task ideas</t>
  </si>
  <si>
    <t>recognise digital work from a previous session.</t>
  </si>
  <si>
    <t xml:space="preserve">save work by clicking an icon.
</t>
  </si>
  <si>
    <t>save work by clicking an icon and understand that the work can be retrieved.</t>
  </si>
  <si>
    <r>
      <t>save work using an appropriate file name,</t>
    </r>
    <r>
      <rPr>
        <i/>
        <sz val="10"/>
        <rFont val="Arial"/>
        <family val="2"/>
      </rPr>
      <t xml:space="preserve"> e.g. child's name and simple title</t>
    </r>
    <r>
      <rPr>
        <sz val="10"/>
        <rFont val="Arial"/>
        <family val="2"/>
      </rPr>
      <t xml:space="preserve">
</t>
    </r>
    <r>
      <rPr>
        <sz val="10"/>
        <rFont val="Arial"/>
        <family val="2"/>
      </rPr>
      <t xml:space="preserve">use an icon to open a saved file.
</t>
    </r>
  </si>
  <si>
    <r>
      <t xml:space="preserve">use appropriate advanced file-management techniques, </t>
    </r>
    <r>
      <rPr>
        <i/>
        <sz val="10"/>
        <rFont val="Arial"/>
        <family val="2"/>
      </rPr>
      <t>e.g. tagging, compression.</t>
    </r>
  </si>
  <si>
    <r>
      <t xml:space="preserve">use online services to share appropriate content with a global audience, </t>
    </r>
    <r>
      <rPr>
        <i/>
        <sz val="10"/>
        <rFont val="Arial"/>
        <family val="2"/>
      </rPr>
      <t>e.g. uploading content to public websites to share with specific audiences.</t>
    </r>
  </si>
  <si>
    <t>3. Producing</t>
  </si>
  <si>
    <t>Storing and sharing – classroom task ideas</t>
  </si>
  <si>
    <t xml:space="preserve">Producing – These elements cover the cyclical process of planning (including searching for and sourcing information), creating, evaluating and refining digital content. Although this process may apply to other areas of the framework, it is of particular importance when creating and producing digital content. It is also essential to recognise however that producing digital content can be a very creative process and this creativity is not intended to be inhibited.
Digital content includes the production of text, graphics, audio, video and any combination of these for a variety of purposes. As such, this will cover multiple activities across a range of different contexts.
</t>
  </si>
  <si>
    <r>
      <t xml:space="preserve">identify some success criteria in response to questions, </t>
    </r>
    <r>
      <rPr>
        <i/>
        <sz val="10"/>
        <rFont val="Arial"/>
        <family val="2"/>
      </rPr>
      <t xml:space="preserve">e.g. choose appropriate colour and add title to video
</t>
    </r>
    <r>
      <rPr>
        <sz val="10"/>
        <rFont val="Arial"/>
        <family val="2"/>
      </rPr>
      <t xml:space="preserve">
use text when searching for information/media (image, video, sound) and use an internet browser independently,</t>
    </r>
    <r>
      <rPr>
        <i/>
        <sz val="10"/>
        <rFont val="Arial"/>
        <family val="2"/>
      </rPr>
      <t xml:space="preserve"> e.g. open web browser and type in one keyword for a search.</t>
    </r>
  </si>
  <si>
    <r>
      <t xml:space="preserve">create a written plan using a template provided
</t>
    </r>
    <r>
      <rPr>
        <sz val="10"/>
        <rFont val="Arial"/>
        <family val="2"/>
      </rPr>
      <t xml:space="preserve">adjust keywords and search techniques to find relevant information; begin to reference sources used in their work; consider if the content is reliable, </t>
    </r>
    <r>
      <rPr>
        <i/>
        <sz val="10"/>
        <rFont val="Arial"/>
        <family val="2"/>
      </rPr>
      <t>e.g. find information using accurate terms, use a range of sources to check validity and understand the impact of incorrect information.</t>
    </r>
  </si>
  <si>
    <t>Planning, sourcing and searching </t>
  </si>
  <si>
    <t>Planning, sourcing and searching – classroom task ideas</t>
  </si>
  <si>
    <r>
      <t xml:space="preserve">2. Use </t>
    </r>
    <r>
      <rPr>
        <i/>
        <sz val="10"/>
        <rFont val="Arial"/>
        <family val="2"/>
      </rPr>
      <t>j2Launch</t>
    </r>
    <r>
      <rPr>
        <sz val="10"/>
        <rFont val="Arial"/>
        <family val="2"/>
      </rPr>
      <t xml:space="preserve"> to search for appropriate websites.
Add a new website to </t>
    </r>
    <r>
      <rPr>
        <i/>
        <sz val="10"/>
        <rFont val="Arial"/>
        <family val="2"/>
      </rPr>
      <t xml:space="preserve">j2Launch </t>
    </r>
    <r>
      <rPr>
        <sz val="10"/>
        <rFont val="Arial"/>
        <family val="2"/>
      </rPr>
      <t xml:space="preserve">dashboard using a URL.
2. Enter keywords into the </t>
    </r>
    <r>
      <rPr>
        <i/>
        <sz val="10"/>
        <rFont val="Arial"/>
        <family val="2"/>
      </rPr>
      <t>j2Launch</t>
    </r>
    <r>
      <rPr>
        <sz val="10"/>
        <rFont val="Arial"/>
        <family val="2"/>
      </rPr>
      <t xml:space="preserve"> library search.
</t>
    </r>
  </si>
  <si>
    <r>
      <t xml:space="preserve">2. Bookmarking relevant websites in </t>
    </r>
    <r>
      <rPr>
        <i/>
        <sz val="10"/>
        <rFont val="Arial"/>
        <family val="2"/>
      </rPr>
      <t>j2Launch</t>
    </r>
    <r>
      <rPr>
        <sz val="10"/>
        <rFont val="Arial"/>
        <family val="2"/>
      </rPr>
      <t xml:space="preserve">.
www.j2e.com/ysgol-teilo-sant/RobW/3.1+Referencing+year+6.mov/ 
</t>
    </r>
  </si>
  <si>
    <t>1. and 2. For the Welsh Baccalaureate Enterprise and Employability Challenge, plan a professional multimedia presentation to be viewed by a panel, using a range of multimedia components.  </t>
  </si>
  <si>
    <t>1, 2 and 3.  Plan the Welsh Baccalaureate Individual Project. </t>
  </si>
  <si>
    <t xml:space="preserve">explore and use different multimedia components in order to capture and use text, image, sound, animation and video. 
</t>
  </si>
  <si>
    <t>select appropriate software from a limited range to create multimedia components; create and explore the use of text, image, sound, animation and video.</t>
  </si>
  <si>
    <t>select appropriate software to complete given tasks in order to use text, image, sound, animation and video.</t>
  </si>
  <si>
    <t>Creating – classroom task ideas</t>
  </si>
  <si>
    <r>
      <t xml:space="preserve">1. and 2. </t>
    </r>
    <r>
      <rPr>
        <b/>
        <sz val="10"/>
        <rFont val="Arial"/>
        <family val="2"/>
      </rPr>
      <t>Images</t>
    </r>
    <r>
      <rPr>
        <sz val="10"/>
        <rFont val="Arial"/>
        <family val="2"/>
      </rPr>
      <t xml:space="preserve">
Select an image from a choice of two in order to view the image full screen.
</t>
    </r>
    <r>
      <rPr>
        <b/>
        <sz val="10"/>
        <rFont val="Arial"/>
        <family val="2"/>
      </rPr>
      <t>Audio</t>
    </r>
    <r>
      <rPr>
        <sz val="10"/>
        <rFont val="Arial"/>
        <family val="2"/>
      </rPr>
      <t xml:space="preserve">
Start music by activating an input device such as a touch screen.</t>
    </r>
  </si>
  <si>
    <r>
      <t xml:space="preserve">1. </t>
    </r>
    <r>
      <rPr>
        <b/>
        <sz val="10"/>
        <rFont val="Arial"/>
        <family val="2"/>
      </rPr>
      <t>Text</t>
    </r>
    <r>
      <rPr>
        <sz val="10"/>
        <rFont val="Arial"/>
        <family val="2"/>
      </rPr>
      <t xml:space="preserve">
Purposefully enter letters into a search engine using an input device such as a keyboard to bring up a preferred website/section.
</t>
    </r>
    <r>
      <rPr>
        <b/>
        <sz val="10"/>
        <rFont val="Arial"/>
        <family val="2"/>
      </rPr>
      <t>Audio</t>
    </r>
    <r>
      <rPr>
        <sz val="10"/>
        <rFont val="Arial"/>
        <family val="2"/>
      </rPr>
      <t xml:space="preserve">
Record audio which has relevance to the task.
Adjust volume settings.
</t>
    </r>
  </si>
  <si>
    <r>
      <t xml:space="preserve">1. </t>
    </r>
    <r>
      <rPr>
        <b/>
        <sz val="10"/>
        <rFont val="Arial"/>
        <family val="2"/>
      </rPr>
      <t>Text</t>
    </r>
    <r>
      <rPr>
        <sz val="10"/>
        <rFont val="Arial"/>
        <family val="2"/>
      </rPr>
      <t xml:space="preserve">
Type a word (or simple sentence) and change the font, font colour and font size of the whole text.
</t>
    </r>
    <r>
      <rPr>
        <b/>
        <sz val="10"/>
        <rFont val="Arial"/>
        <family val="2"/>
      </rPr>
      <t>Images</t>
    </r>
    <r>
      <rPr>
        <sz val="10"/>
        <rFont val="Arial"/>
        <family val="2"/>
      </rPr>
      <t xml:space="preserve">
Use stamps to add images to an appropriate background and use a Paintbrush and Fill tools to create a simple image.
</t>
    </r>
    <r>
      <rPr>
        <b/>
        <sz val="10"/>
        <rFont val="Arial"/>
        <family val="2"/>
      </rPr>
      <t>Audio</t>
    </r>
    <r>
      <rPr>
        <sz val="10"/>
        <rFont val="Arial"/>
        <family val="2"/>
      </rPr>
      <t xml:space="preserve">
Record audio to accompany a digital piece of work.
</t>
    </r>
    <r>
      <rPr>
        <b/>
        <sz val="10"/>
        <rFont val="Arial"/>
        <family val="2"/>
      </rPr>
      <t>Video</t>
    </r>
    <r>
      <rPr>
        <sz val="10"/>
        <rFont val="Arial"/>
        <family val="2"/>
      </rPr>
      <t xml:space="preserve">
Record and play back simple videos using a tablet/device or camera.</t>
    </r>
  </si>
  <si>
    <r>
      <t xml:space="preserve">1.  </t>
    </r>
    <r>
      <rPr>
        <b/>
        <sz val="10"/>
        <rFont val="Arial"/>
        <family val="2"/>
      </rPr>
      <t>Text</t>
    </r>
    <r>
      <rPr>
        <sz val="10"/>
        <rFont val="Arial"/>
        <family val="2"/>
      </rPr>
      <t xml:space="preserve">
(Build sentences, using words from a word bank.)  Use word banks. Insert and delete text.  
</t>
    </r>
    <r>
      <rPr>
        <b/>
        <sz val="10"/>
        <rFont val="Arial"/>
        <family val="2"/>
      </rPr>
      <t>Images</t>
    </r>
    <r>
      <rPr>
        <sz val="10"/>
        <rFont val="Arial"/>
        <family val="2"/>
      </rPr>
      <t xml:space="preserve">
Use a camera to capture images. Use these images in a piece of digital work.
</t>
    </r>
    <r>
      <rPr>
        <b/>
        <sz val="10"/>
        <rFont val="Arial"/>
        <family val="2"/>
      </rPr>
      <t>Audio</t>
    </r>
    <r>
      <rPr>
        <sz val="10"/>
        <rFont val="Arial"/>
        <family val="2"/>
      </rPr>
      <t xml:space="preserve">
Record audio to accompany a piece of digital work.
</t>
    </r>
    <r>
      <rPr>
        <b/>
        <sz val="10"/>
        <rFont val="Arial"/>
        <family val="2"/>
      </rPr>
      <t>Video</t>
    </r>
    <r>
      <rPr>
        <sz val="10"/>
        <rFont val="Arial"/>
        <family val="2"/>
      </rPr>
      <t xml:space="preserve">
Create a simple frame-by-frame animation by adding a series of stamps to a single background.</t>
    </r>
  </si>
  <si>
    <r>
      <t xml:space="preserve">1. </t>
    </r>
    <r>
      <rPr>
        <b/>
        <sz val="10"/>
        <rFont val="Arial"/>
        <family val="2"/>
      </rPr>
      <t>Text</t>
    </r>
    <r>
      <rPr>
        <sz val="10"/>
        <rFont val="Arial"/>
        <family val="2"/>
      </rPr>
      <t xml:space="preserve">
Format individual words or sentences, by highlighting before formatting. Use Copy and Paste tools, using on-screen icons.
</t>
    </r>
    <r>
      <rPr>
        <b/>
        <sz val="10"/>
        <rFont val="Arial"/>
        <family val="2"/>
      </rPr>
      <t>Images</t>
    </r>
    <r>
      <rPr>
        <sz val="10"/>
        <rFont val="Arial"/>
        <family val="2"/>
      </rPr>
      <t xml:space="preserve">
Import a photograph as a background and enhance using simple graphic tools. 
Use a camera to capture a series of images.
</t>
    </r>
    <r>
      <rPr>
        <b/>
        <sz val="10"/>
        <rFont val="Arial"/>
        <family val="2"/>
      </rPr>
      <t>Audio</t>
    </r>
    <r>
      <rPr>
        <sz val="10"/>
        <rFont val="Arial"/>
        <family val="2"/>
      </rPr>
      <t xml:space="preserve">
Record audio to accompany a digital piece of work.
</t>
    </r>
    <r>
      <rPr>
        <b/>
        <sz val="10"/>
        <rFont val="Arial"/>
        <family val="2"/>
      </rPr>
      <t>Video</t>
    </r>
    <r>
      <rPr>
        <sz val="10"/>
        <rFont val="Arial"/>
        <family val="2"/>
      </rPr>
      <t xml:space="preserve">
Record a simple video, add a title and ensure steady shots.</t>
    </r>
  </si>
  <si>
    <r>
      <t xml:space="preserve">1.  </t>
    </r>
    <r>
      <rPr>
        <b/>
        <sz val="10"/>
        <rFont val="Arial"/>
        <family val="2"/>
      </rPr>
      <t>Text</t>
    </r>
    <r>
      <rPr>
        <sz val="10"/>
        <rFont val="Arial"/>
        <family val="2"/>
      </rPr>
      <t xml:space="preserve">
Build simple paragraphs. Justify the text to the left, right and centre. Move text boxes to appropriate places on the screen. Use keyboard shortcuts to access tools such as Copy and Paste.
</t>
    </r>
    <r>
      <rPr>
        <b/>
        <sz val="10"/>
        <rFont val="Arial"/>
        <family val="2"/>
      </rPr>
      <t>Images</t>
    </r>
    <r>
      <rPr>
        <sz val="10"/>
        <rFont val="Arial"/>
        <family val="2"/>
      </rPr>
      <t xml:space="preserve">
Import an image, resize, crop and rotate as appropriate, to enhance a document.
</t>
    </r>
    <r>
      <rPr>
        <b/>
        <sz val="10"/>
        <rFont val="Arial"/>
        <family val="2"/>
      </rPr>
      <t>Audio</t>
    </r>
    <r>
      <rPr>
        <sz val="10"/>
        <rFont val="Arial"/>
        <family val="2"/>
      </rPr>
      <t xml:space="preserve">
Record multiple audio clips to accompany a piece of digital work.
</t>
    </r>
    <r>
      <rPr>
        <b/>
        <sz val="10"/>
        <rFont val="Arial"/>
        <family val="2"/>
      </rPr>
      <t>Video</t>
    </r>
    <r>
      <rPr>
        <sz val="10"/>
        <rFont val="Arial"/>
        <family val="2"/>
      </rPr>
      <t xml:space="preserve">
Record a sequence of videos to capture a story or role play of other learners.</t>
    </r>
  </si>
  <si>
    <r>
      <t xml:space="preserve">1. and 2. </t>
    </r>
    <r>
      <rPr>
        <b/>
        <sz val="10"/>
        <rFont val="Arial"/>
        <family val="2"/>
      </rPr>
      <t>Text</t>
    </r>
    <r>
      <rPr>
        <sz val="10"/>
        <rFont val="Arial"/>
        <family val="2"/>
      </rPr>
      <t xml:space="preserve">
Format text using Bold, Italic, Underline. Use bullet points to create a list.
</t>
    </r>
    <r>
      <rPr>
        <b/>
        <sz val="10"/>
        <rFont val="Arial"/>
        <family val="2"/>
      </rPr>
      <t>Images</t>
    </r>
    <r>
      <rPr>
        <sz val="10"/>
        <rFont val="Arial"/>
        <family val="2"/>
      </rPr>
      <t xml:space="preserve">
Import an image. Add an effect, frame and shadow, as appropriate, to enhance a document.
</t>
    </r>
    <r>
      <rPr>
        <b/>
        <sz val="10"/>
        <rFont val="Arial"/>
        <family val="2"/>
      </rPr>
      <t>Audio</t>
    </r>
    <r>
      <rPr>
        <sz val="10"/>
        <rFont val="Arial"/>
        <family val="2"/>
      </rPr>
      <t xml:space="preserve">
Add sound clips at appropriate points in a presentation.
</t>
    </r>
    <r>
      <rPr>
        <b/>
        <sz val="10"/>
        <rFont val="Arial"/>
        <family val="2"/>
      </rPr>
      <t>Video</t>
    </r>
    <r>
      <rPr>
        <sz val="10"/>
        <rFont val="Arial"/>
        <family val="2"/>
      </rPr>
      <t xml:space="preserve">
Create a simple stop-frame animation and add a title.</t>
    </r>
  </si>
  <si>
    <r>
      <t xml:space="preserve">1. and 2. </t>
    </r>
    <r>
      <rPr>
        <b/>
        <sz val="10"/>
        <rFont val="Arial"/>
        <family val="2"/>
      </rPr>
      <t>Text</t>
    </r>
    <r>
      <rPr>
        <sz val="10"/>
        <rFont val="Arial"/>
        <family val="2"/>
      </rPr>
      <t xml:space="preserve">
Manipulate text boxes by changing background colours, adding frames.
</t>
    </r>
    <r>
      <rPr>
        <b/>
        <sz val="10"/>
        <rFont val="Arial"/>
        <family val="2"/>
      </rPr>
      <t>Images</t>
    </r>
    <r>
      <rPr>
        <sz val="10"/>
        <rFont val="Arial"/>
        <family val="2"/>
      </rPr>
      <t xml:space="preserve">
Add more than one image to a document. Overlap the images and display the required part of each image by reordering the layer on which they sit.
</t>
    </r>
    <r>
      <rPr>
        <b/>
        <sz val="10"/>
        <rFont val="Arial"/>
        <family val="2"/>
      </rPr>
      <t>Audio</t>
    </r>
    <r>
      <rPr>
        <sz val="10"/>
        <rFont val="Arial"/>
        <family val="2"/>
      </rPr>
      <t xml:space="preserve">
Remove original sound from a video and overlay a new narration.
</t>
    </r>
    <r>
      <rPr>
        <b/>
        <sz val="10"/>
        <rFont val="Arial"/>
        <family val="2"/>
      </rPr>
      <t>Video</t>
    </r>
    <r>
      <rPr>
        <sz val="10"/>
        <rFont val="Arial"/>
        <family val="2"/>
      </rPr>
      <t xml:space="preserve">
Combine more than one clip using extreme close up, extreme long shot and point of view shots. </t>
    </r>
  </si>
  <si>
    <r>
      <t xml:space="preserve">1. and 2. </t>
    </r>
    <r>
      <rPr>
        <b/>
        <sz val="10"/>
        <rFont val="Arial"/>
        <family val="2"/>
      </rPr>
      <t>Text</t>
    </r>
    <r>
      <rPr>
        <sz val="10"/>
        <rFont val="Arial"/>
        <family val="2"/>
      </rPr>
      <t xml:space="preserve">
Use superscript and subscript characters. Use both landscape and portrait page orientation, where appropriate; use spellcheckers.
</t>
    </r>
    <r>
      <rPr>
        <b/>
        <sz val="10"/>
        <rFont val="Arial"/>
        <family val="2"/>
      </rPr>
      <t>Images</t>
    </r>
    <r>
      <rPr>
        <sz val="10"/>
        <rFont val="Arial"/>
        <family val="2"/>
      </rPr>
      <t xml:space="preserve">
Resize an image, using a fixed and non-fixed aspect ratio.
</t>
    </r>
    <r>
      <rPr>
        <u/>
        <sz val="10"/>
        <rFont val="Arial"/>
        <family val="2"/>
      </rPr>
      <t xml:space="preserve">
</t>
    </r>
    <r>
      <rPr>
        <b/>
        <sz val="10"/>
        <rFont val="Arial"/>
        <family val="2"/>
      </rPr>
      <t>Audio</t>
    </r>
    <r>
      <rPr>
        <sz val="10"/>
        <rFont val="Arial"/>
        <family val="2"/>
      </rPr>
      <t xml:space="preserve">
Record a multitrack audio clip.
</t>
    </r>
    <r>
      <rPr>
        <b/>
        <sz val="10"/>
        <rFont val="Arial"/>
        <family val="2"/>
      </rPr>
      <t>Video</t>
    </r>
    <r>
      <rPr>
        <sz val="10"/>
        <rFont val="Arial"/>
        <family val="2"/>
      </rPr>
      <t xml:space="preserve">
Combine clips, appropriate effects, transitions and titles, including reverse angle shot.</t>
    </r>
  </si>
  <si>
    <r>
      <t xml:space="preserve">1. and 2. </t>
    </r>
    <r>
      <rPr>
        <b/>
        <sz val="10"/>
        <rFont val="Arial"/>
        <family val="2"/>
      </rPr>
      <t>Text</t>
    </r>
    <r>
      <rPr>
        <sz val="10"/>
        <rFont val="Arial"/>
        <family val="2"/>
      </rPr>
      <t xml:space="preserve">
Create, format and edit tables. Format page layouts, headers and footers, paragraphs.
</t>
    </r>
    <r>
      <rPr>
        <b/>
        <sz val="10"/>
        <rFont val="Arial"/>
        <family val="2"/>
      </rPr>
      <t>Images</t>
    </r>
    <r>
      <rPr>
        <sz val="10"/>
        <rFont val="Arial"/>
        <family val="2"/>
      </rPr>
      <t xml:space="preserve">
Enhance images, </t>
    </r>
    <r>
      <rPr>
        <i/>
        <sz val="10"/>
        <rFont val="Arial"/>
        <family val="2"/>
      </rPr>
      <t>e.g. crop, filters, borders.</t>
    </r>
    <r>
      <rPr>
        <sz val="10"/>
        <rFont val="Arial"/>
        <family val="2"/>
      </rPr>
      <t xml:space="preserve">
</t>
    </r>
    <r>
      <rPr>
        <b/>
        <sz val="10"/>
        <rFont val="Arial"/>
        <family val="2"/>
      </rPr>
      <t>Audio</t>
    </r>
    <r>
      <rPr>
        <sz val="10"/>
        <rFont val="Arial"/>
        <family val="2"/>
      </rPr>
      <t xml:space="preserve">
Enhance multitrack audio, </t>
    </r>
    <r>
      <rPr>
        <i/>
        <sz val="10"/>
        <rFont val="Arial"/>
        <family val="2"/>
      </rPr>
      <t>e.g. fade in/out, echo, pitch, etc.</t>
    </r>
    <r>
      <rPr>
        <sz val="10"/>
        <rFont val="Arial"/>
        <family val="2"/>
      </rPr>
      <t xml:space="preserve">
</t>
    </r>
    <r>
      <rPr>
        <b/>
        <sz val="10"/>
        <rFont val="Arial"/>
        <family val="2"/>
      </rPr>
      <t>Animation</t>
    </r>
    <r>
      <rPr>
        <sz val="10"/>
        <rFont val="Arial"/>
        <family val="2"/>
      </rPr>
      <t xml:space="preserve">
Flip Book/stop motion animation, </t>
    </r>
    <r>
      <rPr>
        <i/>
        <sz val="10"/>
        <rFont val="Arial"/>
        <family val="2"/>
      </rPr>
      <t>e.g. layering.</t>
    </r>
    <r>
      <rPr>
        <sz val="10"/>
        <rFont val="Arial"/>
        <family val="2"/>
      </rPr>
      <t xml:space="preserve">
</t>
    </r>
  </si>
  <si>
    <r>
      <t xml:space="preserve">1., 2. and 3. </t>
    </r>
    <r>
      <rPr>
        <b/>
        <sz val="10"/>
        <rFont val="Arial"/>
        <family val="2"/>
      </rPr>
      <t>Animation</t>
    </r>
    <r>
      <rPr>
        <sz val="10"/>
        <rFont val="Arial"/>
        <family val="2"/>
      </rPr>
      <t xml:space="preserve">
Keyframe animation, </t>
    </r>
    <r>
      <rPr>
        <i/>
        <sz val="10"/>
        <rFont val="Arial"/>
        <family val="2"/>
      </rPr>
      <t>e.g. tweening (motion and shape).</t>
    </r>
    <r>
      <rPr>
        <sz val="10"/>
        <rFont val="Arial"/>
        <family val="2"/>
      </rPr>
      <t xml:space="preserve">
</t>
    </r>
  </si>
  <si>
    <r>
      <t xml:space="preserve">1., 2. and 3. </t>
    </r>
    <r>
      <rPr>
        <b/>
        <sz val="10"/>
        <rFont val="Arial"/>
        <family val="2"/>
      </rPr>
      <t>Text</t>
    </r>
    <r>
      <rPr>
        <sz val="10"/>
        <rFont val="Arial"/>
        <family val="2"/>
      </rPr>
      <t xml:space="preserve">
Table of contents and referencing sources.</t>
    </r>
  </si>
  <si>
    <t>show pleasure/displeasure when viewing their own work.</t>
  </si>
  <si>
    <r>
      <t xml:space="preserve">comment on work in relation to a single success criterion, </t>
    </r>
    <r>
      <rPr>
        <i/>
        <sz val="10"/>
        <rFont val="Arial"/>
        <family val="2"/>
      </rPr>
      <t>e.g. add comments using recording feature in software.</t>
    </r>
  </si>
  <si>
    <r>
      <t>comment on work in relation to the success criteria,</t>
    </r>
    <r>
      <rPr>
        <i/>
        <sz val="10"/>
        <rFont val="Arial"/>
        <family val="2"/>
      </rPr>
      <t xml:space="preserve"> e.g. add comments using recording feature in software.</t>
    </r>
  </si>
  <si>
    <r>
      <t>identify what worked and what didn't, giving some of the reasons for their thoughts</t>
    </r>
    <r>
      <rPr>
        <i/>
        <sz val="10"/>
        <rFont val="Arial"/>
        <family val="2"/>
      </rPr>
      <t>.</t>
    </r>
  </si>
  <si>
    <r>
      <t>give an opinion about their own work and suggest improvements,</t>
    </r>
    <r>
      <rPr>
        <i/>
        <sz val="10"/>
        <rFont val="Arial"/>
        <family val="2"/>
      </rPr>
      <t xml:space="preserve"> e.g. spot mistakes and use editing tools to improve their work.</t>
    </r>
    <r>
      <rPr>
        <sz val="10"/>
        <rFont val="Arial"/>
        <family val="2"/>
      </rPr>
      <t xml:space="preserve">
</t>
    </r>
  </si>
  <si>
    <t xml:space="preserve">                </t>
  </si>
  <si>
    <t>Evaluating and improving – classroom task ideas</t>
  </si>
  <si>
    <t>1., 2. and 3. For the Welsh Baccalaureate Enterprise and Employability Challenge, plan a professional multimedia presentation to be viewed by a panel, using a range of multimedia components.  </t>
  </si>
  <si>
    <t>1., 2. and 3. Plan the Welsh Baccalaureate Individual Project. </t>
  </si>
  <si>
    <r>
      <t xml:space="preserve">demonstrate how programs or processes run by following a sequence of instructions exactly and in order
</t>
    </r>
    <r>
      <rPr>
        <sz val="10"/>
        <rFont val="Arial"/>
        <family val="2"/>
      </rPr>
      <t>demonstrate how an algorithm is useful for representing a solution to a problem through testing</t>
    </r>
    <r>
      <rPr>
        <i/>
        <sz val="10"/>
        <rFont val="Arial"/>
        <family val="2"/>
      </rPr>
      <t xml:space="preserve">
</t>
    </r>
    <r>
      <rPr>
        <sz val="10"/>
        <rFont val="Arial"/>
        <family val="2"/>
      </rPr>
      <t>understand that changing instructions can affect or even terminate a process,</t>
    </r>
    <r>
      <rPr>
        <i/>
        <sz val="10"/>
        <rFont val="Arial"/>
        <family val="2"/>
      </rPr>
      <t xml:space="preserve"> e.g. moving instructions around in a program could produce unexpected outcomes or cause the program to fail altogether.
</t>
    </r>
  </si>
  <si>
    <r>
      <t xml:space="preserve">demonstrate the benefits of using part or whole instructions or methods (functions/procedures) in solving a problem, </t>
    </r>
    <r>
      <rPr>
        <i/>
        <sz val="10"/>
        <rFont val="Arial"/>
        <family val="2"/>
      </rPr>
      <t>e.g. compartmentalise sections of a problem and call them when needed.</t>
    </r>
  </si>
  <si>
    <t>1. Adjusts gestures in front of movement sensing technology. 
1. Tries pressing other switches/buttons on music player to make music play.
2. Presses switch at the correct time to acheive a desired result in a simple computer program.</t>
  </si>
  <si>
    <r>
      <t xml:space="preserve">1. Use a range of digital appliances in cookery sessions, </t>
    </r>
    <r>
      <rPr>
        <i/>
        <sz val="10"/>
        <rFont val="Arial"/>
        <family val="2"/>
      </rPr>
      <t>e.g. microwave/oven.</t>
    </r>
    <r>
      <rPr>
        <sz val="10"/>
        <rFont val="Arial"/>
        <family val="2"/>
      </rPr>
      <t xml:space="preserve">
2. Start and stop playing an instrument along with a music track/musician playing.
3. Activate a sound effect at the appropriate point in a familiar story read by an adult.
</t>
    </r>
  </si>
  <si>
    <r>
      <t xml:space="preserve">1.  Press different buttons/icons on an interactive screen to activate desired effect.
2. Repeatedly press screen to turn pages on an interactive story.
3. Follow simple instructions to move in a gymnastic session, </t>
    </r>
    <r>
      <rPr>
        <i/>
        <sz val="10"/>
        <rFont val="Arial"/>
        <family val="2"/>
      </rPr>
      <t>e.g. jump, roll, star.</t>
    </r>
  </si>
  <si>
    <r>
      <t xml:space="preserve">1. Activate music/lights/aromas in a sensory room. Or use a blender, microwave or digital scales in a cookery session.
2. Make a fruit kebab following a simple visual sequence.
3. Follow simple instructions to switch on a bubble tube and change its colour. 
3. Follow simple instructions to play a video and increase the volume.
</t>
    </r>
    <r>
      <rPr>
        <sz val="10"/>
        <color theme="9" tint="-0.249977111117893"/>
        <rFont val="Arial"/>
        <family val="2"/>
      </rPr>
      <t>3. (Barefoot) Musical sequences.
Learners create sequences of colours to make music (simple algorithms).</t>
    </r>
  </si>
  <si>
    <r>
      <rPr>
        <sz val="10"/>
        <color theme="9" tint="-0.249977111117893"/>
        <rFont val="Arial"/>
        <family val="2"/>
      </rPr>
      <t xml:space="preserve">1. (Barefoot)  Bee-Bot Tinkering; Exploring Using Bee-Bots.
Learners tinker with Bee-Bots to find out what they do and how to program them. They will understand simple programming language. </t>
    </r>
    <r>
      <rPr>
        <sz val="10"/>
        <rFont val="Arial"/>
        <family val="2"/>
      </rPr>
      <t xml:space="preserve">
2. Given the challenge of painting a picture, what resources do they need? Can they gather the correct resources? 
2. When laying a table, what equipment do they need to lay a table for four people? 
</t>
    </r>
    <r>
      <rPr>
        <sz val="10"/>
        <color theme="9" tint="-0.249977111117893"/>
        <rFont val="Arial"/>
        <family val="2"/>
      </rPr>
      <t xml:space="preserve">2. (Barefoot) Getting Ready for School: Decomposition.
</t>
    </r>
    <r>
      <rPr>
        <i/>
        <sz val="10"/>
        <color theme="9" tint="-0.249977111117893"/>
        <rFont val="Arial"/>
        <family val="2"/>
      </rPr>
      <t xml:space="preserve">
</t>
    </r>
    <r>
      <rPr>
        <sz val="10"/>
        <color theme="9" tint="-0.249977111117893"/>
        <rFont val="Arial"/>
        <family val="2"/>
      </rPr>
      <t>Learners will decompose the act of getting ready for school into smaller steps, creating a sequence of instructions to complete the task.</t>
    </r>
    <r>
      <rPr>
        <sz val="10"/>
        <rFont val="Arial"/>
        <family val="2"/>
      </rPr>
      <t xml:space="preserve">
</t>
    </r>
    <r>
      <rPr>
        <sz val="10"/>
        <color theme="9" tint="-0.249977111117893"/>
        <rFont val="Arial"/>
        <family val="2"/>
      </rPr>
      <t>3. (Barefoot)Crazy Character Algorithm activity.</t>
    </r>
    <r>
      <rPr>
        <i/>
        <sz val="10"/>
        <color theme="9" tint="-0.249977111117893"/>
        <rFont val="Arial"/>
        <family val="2"/>
      </rPr>
      <t xml:space="preserve">
</t>
    </r>
    <r>
      <rPr>
        <sz val="10"/>
        <color theme="9" tint="-0.249977111117893"/>
        <rFont val="Arial"/>
        <family val="2"/>
      </rPr>
      <t xml:space="preserve">Learners will create a set of instructions on how to draw a crazy character. </t>
    </r>
    <r>
      <rPr>
        <i/>
        <sz val="10"/>
        <rFont val="Arial"/>
        <family val="2"/>
      </rPr>
      <t xml:space="preserve">
</t>
    </r>
    <r>
      <rPr>
        <sz val="10"/>
        <rFont val="Arial"/>
        <family val="2"/>
      </rPr>
      <t>4. Alter the instructions from a partner on a programmable device to reach a different place.</t>
    </r>
  </si>
  <si>
    <r>
      <t xml:space="preserve">1. An example of a task here would be twenty questions using yes/no answers to reasonably deduce what object someone is thinking of, such as the game </t>
    </r>
    <r>
      <rPr>
        <i/>
        <sz val="10"/>
        <rFont val="Arial"/>
        <family val="2"/>
      </rPr>
      <t>Guess Who?</t>
    </r>
    <r>
      <rPr>
        <sz val="10"/>
        <rFont val="Arial"/>
        <family val="2"/>
      </rPr>
      <t>. More able learners could model this in a programming language that gives a potential answer at the end after entering yes/no values.</t>
    </r>
  </si>
  <si>
    <r>
      <rPr>
        <b/>
        <sz val="10"/>
        <rFont val="Arial"/>
        <family val="2"/>
      </rPr>
      <t>Music</t>
    </r>
    <r>
      <rPr>
        <sz val="10"/>
        <rFont val="Arial"/>
        <family val="2"/>
      </rPr>
      <t xml:space="preserve"> 
Detect and correct errors in musical scores. 
Compose a musical piece that requires a number of specific components. 
</t>
    </r>
    <r>
      <rPr>
        <b/>
        <sz val="10"/>
        <rFont val="Arial"/>
        <family val="2"/>
      </rPr>
      <t>Physical education</t>
    </r>
    <r>
      <rPr>
        <sz val="10"/>
        <rFont val="Arial"/>
        <family val="2"/>
      </rPr>
      <t xml:space="preserve"> 
Produce a sequence of dance steps that when put together and performed would last a specific duration. 
</t>
    </r>
    <r>
      <rPr>
        <b/>
        <sz val="10"/>
        <rFont val="Arial"/>
        <family val="2"/>
      </rPr>
      <t xml:space="preserve">Food technology  </t>
    </r>
    <r>
      <rPr>
        <sz val="10"/>
        <rFont val="Arial"/>
        <family val="2"/>
      </rPr>
      <t xml:space="preserve">
Develop a costing for a meal and scale it up for multiple diners. What are the options for different types of the same ingredient? What would be the outcome on monetary cost/health in choosing alternatives? Justify choices. 
 </t>
    </r>
    <r>
      <rPr>
        <u/>
        <sz val="10"/>
        <rFont val="Arial"/>
        <family val="2"/>
      </rPr>
      <t xml:space="preserve">
</t>
    </r>
    <r>
      <rPr>
        <b/>
        <sz val="10"/>
        <rFont val="Arial"/>
        <family val="2"/>
      </rPr>
      <t>Geography</t>
    </r>
    <r>
      <rPr>
        <u/>
        <sz val="10"/>
        <rFont val="Arial"/>
        <family val="2"/>
      </rPr>
      <t xml:space="preserve"> </t>
    </r>
    <r>
      <rPr>
        <sz val="10"/>
        <rFont val="Arial"/>
        <family val="2"/>
      </rPr>
      <t xml:space="preserve">
Develop a model of population statistics over time. What is the impact of increases/decreases in population density? How can public services be managed or maintained with large increases? 
Design a computational model to represent global warming, earthquake analysis and volcanic activity in a region. 
</t>
    </r>
    <r>
      <rPr>
        <b/>
        <sz val="10"/>
        <rFont val="Arial"/>
        <family val="2"/>
      </rPr>
      <t>Languages</t>
    </r>
    <r>
      <rPr>
        <u/>
        <sz val="10"/>
        <rFont val="Arial"/>
        <family val="2"/>
      </rPr>
      <t xml:space="preserve"> </t>
    </r>
    <r>
      <rPr>
        <sz val="10"/>
        <rFont val="Arial"/>
        <family val="2"/>
      </rPr>
      <t xml:space="preserve">
Analyse and explain the common problems with an online translating service or tool.
</t>
    </r>
    <r>
      <rPr>
        <u/>
        <sz val="10"/>
        <rFont val="Arial"/>
        <family val="2"/>
      </rPr>
      <t xml:space="preserve">
</t>
    </r>
    <r>
      <rPr>
        <b/>
        <sz val="10"/>
        <rFont val="Arial"/>
        <family val="2"/>
      </rPr>
      <t>Mathematics</t>
    </r>
    <r>
      <rPr>
        <u/>
        <sz val="10"/>
        <rFont val="Arial"/>
        <family val="2"/>
      </rPr>
      <t xml:space="preserve"> </t>
    </r>
    <r>
      <rPr>
        <sz val="10"/>
        <rFont val="Arial"/>
        <family val="2"/>
      </rPr>
      <t xml:space="preserve">
Look at common mistakes learners make via a mistake in algorithm method, </t>
    </r>
    <r>
      <rPr>
        <i/>
        <sz val="10"/>
        <rFont val="Arial"/>
        <family val="2"/>
      </rPr>
      <t xml:space="preserve">e.g. mistakes made in changing the subject of a formula, mistakes learners make in using the quadratic formula or cosine rule, etc. </t>
    </r>
    <r>
      <rPr>
        <sz val="10"/>
        <rFont val="Arial"/>
        <family val="2"/>
      </rPr>
      <t xml:space="preserve">
</t>
    </r>
    <r>
      <rPr>
        <b/>
        <sz val="10"/>
        <rFont val="Arial"/>
        <family val="2"/>
      </rPr>
      <t>ICT</t>
    </r>
    <r>
      <rPr>
        <u/>
        <sz val="10"/>
        <rFont val="Arial"/>
        <family val="2"/>
      </rPr>
      <t xml:space="preserve"> </t>
    </r>
    <r>
      <rPr>
        <sz val="10"/>
        <rFont val="Arial"/>
        <family val="2"/>
      </rPr>
      <t xml:space="preserve">
Learners should be encouraged to develop logical solutions to problems and provide justification for how and why the problem has been solved in the way it has. This could be a project involving the collection of information before the production of output, or it could be a spreadsheet to model a scenario, </t>
    </r>
    <r>
      <rPr>
        <i/>
        <sz val="10"/>
        <rFont val="Arial"/>
        <family val="2"/>
      </rPr>
      <t xml:space="preserve">e.g. managing the finances for a large event. It could be a programming activity where they produce a solution to a problem and are able to independently develop it from inception to completion, correcting errors along the way. </t>
    </r>
    <r>
      <rPr>
        <sz val="10"/>
        <rFont val="Arial"/>
        <family val="2"/>
      </rPr>
      <t xml:space="preserve">
</t>
    </r>
    <r>
      <rPr>
        <b/>
        <sz val="10"/>
        <rFont val="Arial"/>
        <family val="2"/>
      </rPr>
      <t>Science</t>
    </r>
    <r>
      <rPr>
        <sz val="10"/>
        <rFont val="Arial"/>
        <family val="2"/>
      </rPr>
      <t xml:space="preserve"> 
Model population growth in an ecosystem. 
Errors in methodology and in accuracy of equipment. 
Model motion, </t>
    </r>
    <r>
      <rPr>
        <i/>
        <sz val="10"/>
        <rFont val="Arial"/>
        <family val="2"/>
      </rPr>
      <t>e.g. motion under gravity and compare with experimental data.</t>
    </r>
    <r>
      <rPr>
        <sz val="10"/>
        <rFont val="Arial"/>
        <family val="2"/>
      </rPr>
      <t xml:space="preserve">
</t>
    </r>
  </si>
  <si>
    <t>explore and match objects from a choice of two by copying an adult.</t>
  </si>
  <si>
    <r>
      <t xml:space="preserve">gather data using objects
</t>
    </r>
    <r>
      <rPr>
        <sz val="10"/>
        <rFont val="Arial"/>
        <family val="2"/>
      </rPr>
      <t>recognise that there are different types of data,</t>
    </r>
    <r>
      <rPr>
        <i/>
        <sz val="10"/>
        <rFont val="Arial"/>
        <family val="2"/>
      </rPr>
      <t xml:space="preserve"> e.g. sort and/or match objects/photographs/symbols
</t>
    </r>
    <r>
      <rPr>
        <sz val="10"/>
        <rFont val="Arial"/>
        <family val="2"/>
      </rPr>
      <t>sort familiar objects using set criteria.</t>
    </r>
  </si>
  <si>
    <t>create a data capture form, capture data, search data and create a database or spreadsheet with appropriate data input method.</t>
  </si>
  <si>
    <t>construct frequency tables for sets of data, grouped where appropriate, and perform simple analysis on data sets.</t>
  </si>
  <si>
    <t>search through large data sets and identify trends where appropriate.</t>
  </si>
  <si>
    <t>use data to explain and add validity to conclusion and where possible modify conclusion and/or hypothesis.</t>
  </si>
  <si>
    <t>use appropriate programs to produce statistical evidence based on their own collected data/identified scenario and justify reasoning.</t>
  </si>
  <si>
    <t>Data and information literacy – classroom task ideas</t>
  </si>
  <si>
    <t>1. Outdoors – explore piles of leaves, sand, pebbles.
1. Indoors – explore touch or sound activated musical toys.</t>
  </si>
  <si>
    <t>1. Match animals on a farm or pairs of socks or forks in a cutlery drawer.</t>
  </si>
  <si>
    <t xml:space="preserve">1. Learners go outdoors to collect different leaves to sort.
2. Sort picture cards of animals or toy animals.
3. Sort clothes into prelabelled sets of summer/winter. </t>
  </si>
  <si>
    <r>
      <t>1. Sort given pictures (</t>
    </r>
    <r>
      <rPr>
        <i/>
        <sz val="10"/>
        <rFont val="Arial"/>
        <family val="2"/>
      </rPr>
      <t>e.g. insects</t>
    </r>
    <r>
      <rPr>
        <sz val="10"/>
        <rFont val="Arial"/>
        <family val="2"/>
      </rPr>
      <t xml:space="preserve">) and words into groups, using one or more criteria, giving reasons for their grouping.
</t>
    </r>
  </si>
  <si>
    <r>
      <t xml:space="preserve">1. and 2. Answer a simple enquiry: What type of pet is most/least popular in class? Use information collected in a tally chart to create a block graph.
3. Input data into a software package, such as </t>
    </r>
    <r>
      <rPr>
        <i/>
        <sz val="10"/>
        <rFont val="Arial"/>
        <family val="2"/>
      </rPr>
      <t>Jit.</t>
    </r>
  </si>
  <si>
    <r>
      <t xml:space="preserve">1. </t>
    </r>
    <r>
      <rPr>
        <b/>
        <sz val="10"/>
        <rFont val="Arial"/>
        <family val="2"/>
      </rPr>
      <t>Database</t>
    </r>
    <r>
      <rPr>
        <sz val="10"/>
        <rFont val="Arial"/>
        <family val="2"/>
      </rPr>
      <t xml:space="preserve">
Search and sort a given and online database following a simple line of enquiry,</t>
    </r>
    <r>
      <rPr>
        <i/>
        <sz val="10"/>
        <rFont val="Arial"/>
        <family val="2"/>
      </rPr>
      <t xml:space="preserve"> e.g. deciding which data needs collecting and giving reasons for sorting.</t>
    </r>
    <r>
      <rPr>
        <sz val="10"/>
        <rFont val="Arial"/>
        <family val="2"/>
      </rPr>
      <t xml:space="preserve">
</t>
    </r>
    <r>
      <rPr>
        <b/>
        <sz val="10"/>
        <rFont val="Arial"/>
        <family val="2"/>
      </rPr>
      <t>Spreadsheet</t>
    </r>
    <r>
      <rPr>
        <sz val="10"/>
        <rFont val="Arial"/>
        <family val="2"/>
      </rPr>
      <t xml:space="preserve">
Use a spreadsheet to store and interrogate information, </t>
    </r>
    <r>
      <rPr>
        <i/>
        <sz val="10"/>
        <rFont val="Arial"/>
        <family val="2"/>
      </rPr>
      <t>e.g. add information to a spreadsheet, discuss the information and begin to answer specific questions.</t>
    </r>
    <r>
      <rPr>
        <sz val="10"/>
        <rFont val="Arial"/>
        <family val="2"/>
      </rPr>
      <t xml:space="preserve">
Create a graph using a spreadsheet.</t>
    </r>
  </si>
  <si>
    <r>
      <t xml:space="preserve">1. </t>
    </r>
    <r>
      <rPr>
        <b/>
        <sz val="10"/>
        <rFont val="Arial"/>
        <family val="2"/>
      </rPr>
      <t>Database</t>
    </r>
    <r>
      <rPr>
        <sz val="10"/>
        <rFont val="Arial"/>
        <family val="2"/>
      </rPr>
      <t xml:space="preserve">
Create a simple database, </t>
    </r>
    <r>
      <rPr>
        <i/>
        <sz val="10"/>
        <rFont val="Arial"/>
        <family val="2"/>
      </rPr>
      <t xml:space="preserve">e.g. identifying records, fields, etc., using prepared software. </t>
    </r>
    <r>
      <rPr>
        <sz val="10"/>
        <rFont val="Arial"/>
        <family val="2"/>
      </rPr>
      <t xml:space="preserve">
Perform simple searches and extract information on branching databases, </t>
    </r>
    <r>
      <rPr>
        <i/>
        <sz val="10"/>
        <rFont val="Arial"/>
        <family val="2"/>
      </rPr>
      <t>e.g. simple search on branching database to answer questions and check statements.</t>
    </r>
    <r>
      <rPr>
        <sz val="10"/>
        <rFont val="Arial"/>
        <family val="2"/>
      </rPr>
      <t xml:space="preserve">
Add and amend records in databases, </t>
    </r>
    <r>
      <rPr>
        <i/>
        <sz val="10"/>
        <rFont val="Arial"/>
        <family val="2"/>
      </rPr>
      <t>e.g. fields.</t>
    </r>
    <r>
      <rPr>
        <sz val="10"/>
        <rFont val="Arial"/>
        <family val="2"/>
      </rPr>
      <t xml:space="preserve">
</t>
    </r>
    <r>
      <rPr>
        <b/>
        <sz val="10"/>
        <rFont val="Arial"/>
        <family val="2"/>
      </rPr>
      <t>Spreadsheet</t>
    </r>
    <r>
      <rPr>
        <sz val="10"/>
        <rFont val="Arial"/>
        <family val="2"/>
      </rPr>
      <t xml:space="preserve"> 
Extract information from spreadsheet to answer specific questions.
Add information to a given spreadsheet.</t>
    </r>
  </si>
  <si>
    <r>
      <t>1. Create an online form to capture data.</t>
    </r>
    <r>
      <rPr>
        <u/>
        <sz val="10"/>
        <rFont val="Arial"/>
        <family val="2"/>
      </rPr>
      <t xml:space="preserve">
</t>
    </r>
    <r>
      <rPr>
        <sz val="10"/>
        <rFont val="Arial"/>
        <family val="2"/>
      </rPr>
      <t xml:space="preserve">1. </t>
    </r>
    <r>
      <rPr>
        <b/>
        <sz val="10"/>
        <rFont val="Arial"/>
        <family val="2"/>
      </rPr>
      <t>Database</t>
    </r>
    <r>
      <rPr>
        <sz val="10"/>
        <rFont val="Arial"/>
        <family val="2"/>
      </rPr>
      <t xml:space="preserve">
Check validity of data entered. 
Carry out searches on multiple fields, </t>
    </r>
    <r>
      <rPr>
        <i/>
        <sz val="10"/>
        <rFont val="Arial"/>
        <family val="2"/>
      </rPr>
      <t>e.g. AND, OR, NOT.</t>
    </r>
    <r>
      <rPr>
        <sz val="10"/>
        <rFont val="Arial"/>
        <family val="2"/>
      </rPr>
      <t xml:space="preserve">
</t>
    </r>
    <r>
      <rPr>
        <b/>
        <sz val="10"/>
        <rFont val="Arial"/>
        <family val="2"/>
      </rPr>
      <t>Spreadsheet</t>
    </r>
    <r>
      <rPr>
        <sz val="10"/>
        <rFont val="Arial"/>
        <family val="2"/>
      </rPr>
      <t xml:space="preserve">
Use of complex formulae and formatting, </t>
    </r>
    <r>
      <rPr>
        <i/>
        <sz val="10"/>
        <rFont val="Arial"/>
        <family val="2"/>
      </rPr>
      <t>e.g. IF, and Conditional formatting.</t>
    </r>
    <r>
      <rPr>
        <sz val="10"/>
        <rFont val="Arial"/>
        <family val="2"/>
      </rPr>
      <t xml:space="preserve">
Present output results in a variety of formats (screen and paper). </t>
    </r>
  </si>
  <si>
    <r>
      <t xml:space="preserve">1. </t>
    </r>
    <r>
      <rPr>
        <b/>
        <sz val="10"/>
        <rFont val="Arial"/>
        <family val="2"/>
      </rPr>
      <t>Database</t>
    </r>
    <r>
      <rPr>
        <sz val="10"/>
        <rFont val="Arial"/>
        <family val="2"/>
      </rPr>
      <t xml:space="preserve">
Design and use appropriate apparatus to capture large data sets such as scientific equipment and data loggers.
</t>
    </r>
    <r>
      <rPr>
        <b/>
        <sz val="10"/>
        <rFont val="Arial"/>
        <family val="2"/>
      </rPr>
      <t>Spreadsheet</t>
    </r>
    <r>
      <rPr>
        <sz val="10"/>
        <rFont val="Arial"/>
        <family val="2"/>
      </rPr>
      <t xml:space="preserve">
Produce complex formulae to allow data manipulation and calculation for selected tasks.</t>
    </r>
  </si>
  <si>
    <r>
      <t xml:space="preserve">1. </t>
    </r>
    <r>
      <rPr>
        <b/>
        <sz val="10"/>
        <rFont val="Arial"/>
        <family val="2"/>
      </rPr>
      <t>Database</t>
    </r>
    <r>
      <rPr>
        <sz val="10"/>
        <rFont val="Arial"/>
        <family val="2"/>
      </rPr>
      <t xml:space="preserve">
Produce reports, pictures, audio to represent data suitable for task and audience.
Create rules to perform a task.
</t>
    </r>
    <r>
      <rPr>
        <b/>
        <sz val="10"/>
        <rFont val="Arial"/>
        <family val="2"/>
      </rPr>
      <t>Spreadsheet</t>
    </r>
    <r>
      <rPr>
        <sz val="10"/>
        <rFont val="Arial"/>
        <family val="2"/>
      </rPr>
      <t xml:space="preserve">
Use more than one function in a spreadsheet.
</t>
    </r>
  </si>
  <si>
    <r>
      <t xml:space="preserve">1. </t>
    </r>
    <r>
      <rPr>
        <b/>
        <sz val="10"/>
        <rFont val="Arial"/>
        <family val="2"/>
      </rPr>
      <t>Database</t>
    </r>
    <r>
      <rPr>
        <sz val="10"/>
        <rFont val="Arial"/>
        <family val="2"/>
      </rPr>
      <t xml:space="preserve">
Create a database with relevant information and develop input forms.
Create appropriate output forms/reports to display relevant information.
Produce queries based on multiple search criteria. 
Know the benefits and limitations of storing information in a flat file structure. 
</t>
    </r>
    <r>
      <rPr>
        <b/>
        <sz val="10"/>
        <rFont val="Arial"/>
        <family val="2"/>
      </rPr>
      <t>Spreadsheet</t>
    </r>
    <r>
      <rPr>
        <sz val="10"/>
        <rFont val="Arial"/>
        <family val="2"/>
      </rPr>
      <t xml:space="preserve"> 
Create custom rules or Macros to validate and/or verify data.
</t>
    </r>
  </si>
  <si>
    <t>Overview</t>
  </si>
  <si>
    <t>This sheet shows the number of times that each element has been touched on across the year for each year group. It will change colour as more data is added and will highlight the areas with little, some or lots of coverage in order to help senior leaders and DCF responsibility holders work with staff to ensure even coverage throughout the school. It is recommended that this sheet be protected/locked for editing.</t>
  </si>
  <si>
    <t>Departments</t>
  </si>
  <si>
    <t>Year Groups</t>
  </si>
  <si>
    <t>Welsh</t>
  </si>
  <si>
    <t>Year 7</t>
  </si>
  <si>
    <t>English</t>
  </si>
  <si>
    <t>Year 8</t>
  </si>
  <si>
    <t>Mathematics</t>
  </si>
  <si>
    <t>Year 9</t>
  </si>
  <si>
    <t>Science</t>
  </si>
  <si>
    <t>Year 10</t>
  </si>
  <si>
    <t>Year 11</t>
  </si>
  <si>
    <t>Geography</t>
  </si>
  <si>
    <t>Religious Education</t>
  </si>
  <si>
    <t>Art</t>
  </si>
  <si>
    <t>Music</t>
  </si>
  <si>
    <t>Drama</t>
  </si>
  <si>
    <t>Physical Education</t>
  </si>
  <si>
    <t>ICT</t>
  </si>
  <si>
    <t>Welsh Bac</t>
  </si>
  <si>
    <t>Iaith</t>
  </si>
  <si>
    <t>Lookup</t>
  </si>
  <si>
    <t>I103:I115</t>
  </si>
  <si>
    <t>Sheet Names</t>
  </si>
  <si>
    <t>Enwau Taenlenni</t>
  </si>
  <si>
    <t>Enw/Name</t>
  </si>
  <si>
    <t>Arweiniaid</t>
  </si>
  <si>
    <t>Guidance</t>
  </si>
  <si>
    <t>Year groups</t>
  </si>
  <si>
    <t>Modern languages</t>
  </si>
  <si>
    <t>Other subject 1</t>
  </si>
  <si>
    <t>Other subject 2</t>
  </si>
  <si>
    <t>Other subject 3</t>
  </si>
  <si>
    <t xml:space="preserve"> 4. Data and computational thinking    </t>
  </si>
  <si>
    <t>Identity, image and reputation – Classroom task ideas</t>
  </si>
  <si>
    <t>Health and well-being – Classroom task ideas</t>
  </si>
  <si>
    <t>Digital rights, licensing and ownership – Classroom task ideas</t>
  </si>
  <si>
    <t xml:space="preserve">Online behaviour and cyberbullying – Classroom task ideas
</t>
  </si>
  <si>
    <t>Communication – Classroom task ideas</t>
  </si>
  <si>
    <t>Collaboration – Classroom task ideas</t>
  </si>
  <si>
    <t>Planning, sourcing and searching – Classroom task ideas</t>
  </si>
  <si>
    <t>Creating – Classroom task ideas</t>
  </si>
  <si>
    <t>Evaluating and improving – Classroom task ideas</t>
  </si>
  <si>
    <t>Data and information literacy – Classroom task ideas</t>
  </si>
  <si>
    <t>Year group sheets</t>
  </si>
  <si>
    <t>These sheets are used by class teachers/year group teams to record when each strand is covered across the year and in what foundation subject area. It is the responsibility of the teachers to ensure that the tasks planned cover the full range of skills within each element over the course of the year. There is space to record a brief note to detail the type of task done to enable subject leaders to use this document to review provision.</t>
  </si>
  <si>
    <r>
      <t xml:space="preserve">recognise that actions have consequences and identify simple rules to keep them safe (offline and online), </t>
    </r>
    <r>
      <rPr>
        <i/>
        <sz val="10"/>
        <rFont val="Arial"/>
        <family val="2"/>
      </rPr>
      <t>e.g. classroom rules/charters should incorporate digital and non-digital rules</t>
    </r>
    <r>
      <rPr>
        <sz val="10"/>
        <rFont val="Arial"/>
        <family val="2"/>
      </rPr>
      <t xml:space="preserve">
recognise that data can be shared online,</t>
    </r>
    <r>
      <rPr>
        <i/>
        <sz val="10"/>
        <rFont val="Arial"/>
        <family val="2"/>
      </rPr>
      <t xml:space="preserve"> e.g. with adult support, find images of themselves and others for instance on the school website/school social media page, etc</t>
    </r>
    <r>
      <rPr>
        <sz val="10"/>
        <rFont val="Arial"/>
        <family val="2"/>
      </rPr>
      <t>.
 </t>
    </r>
  </si>
  <si>
    <r>
      <t xml:space="preserve">build a positive reputation in the context of their employment prospects, </t>
    </r>
    <r>
      <rPr>
        <i/>
        <sz val="10"/>
        <rFont val="Arial"/>
        <family val="2"/>
      </rPr>
      <t>e.g. use social media responsibly</t>
    </r>
    <r>
      <rPr>
        <sz val="10"/>
        <rFont val="Arial"/>
        <family val="2"/>
      </rPr>
      <t xml:space="preserve">
understand the ways websites and companies collect data online and utilise it to personalise content for their users, </t>
    </r>
    <r>
      <rPr>
        <i/>
        <sz val="10"/>
        <rFont val="Arial"/>
        <family val="2"/>
      </rPr>
      <t>e.g. personal data being shared</t>
    </r>
    <r>
      <rPr>
        <sz val="10"/>
        <rFont val="Arial"/>
        <family val="2"/>
      </rPr>
      <t xml:space="preserve">
recognise the risks and the uses of data/services on personal devices within the terms and conditions of a range of software and web services.
</t>
    </r>
  </si>
  <si>
    <r>
      <t xml:space="preserve">explain the ethical issues of corporate encryption, </t>
    </r>
    <r>
      <rPr>
        <i/>
        <sz val="10"/>
        <rFont val="Arial"/>
        <family val="2"/>
      </rPr>
      <t>e.g building in a bypass system</t>
    </r>
    <r>
      <rPr>
        <sz val="10"/>
        <rFont val="Arial"/>
        <family val="2"/>
      </rPr>
      <t xml:space="preserve">
identify and describe the data protection policies of a variety of organisations located in different countries, and how this affects the way that they work
identify how organisations become data compliant when using multi-national products.
</t>
    </r>
  </si>
  <si>
    <r>
      <t xml:space="preserve">identify an image of themselves, </t>
    </r>
    <r>
      <rPr>
        <i/>
        <sz val="10"/>
        <rFont val="Arial"/>
        <family val="2"/>
      </rPr>
      <t>e.g. touch an image of their face on-screen.</t>
    </r>
    <r>
      <rPr>
        <sz val="10"/>
        <rFont val="Arial"/>
        <family val="2"/>
      </rPr>
      <t xml:space="preserve">
</t>
    </r>
    <r>
      <rPr>
        <strike/>
        <sz val="10"/>
        <rFont val="Arial"/>
        <family val="2"/>
      </rPr>
      <t xml:space="preserve">
</t>
    </r>
    <r>
      <rPr>
        <strike/>
        <sz val="10"/>
        <color rgb="FFFF0000"/>
        <rFont val="Arial"/>
        <family val="2"/>
      </rPr>
      <t/>
    </r>
  </si>
  <si>
    <r>
      <t>understand simple rules for sharing images and data,</t>
    </r>
    <r>
      <rPr>
        <i/>
        <sz val="10"/>
        <rFont val="Arial"/>
        <family val="2"/>
      </rPr>
      <t xml:space="preserve"> e.g. understand that photographs cannot be taken of others or shared online without seeking permission first
          </t>
    </r>
    <r>
      <rPr>
        <sz val="10"/>
        <rFont val="Arial"/>
        <family val="2"/>
      </rPr>
      <t xml:space="preserve">
use strategies for creating and keeping strong, secure passwords, </t>
    </r>
    <r>
      <rPr>
        <i/>
        <sz val="10"/>
        <rFont val="Arial"/>
        <family val="2"/>
      </rPr>
      <t>e.g. three to four random words joined together or using capitalisation and numbers.</t>
    </r>
  </si>
  <si>
    <r>
      <t xml:space="preserve">explain what metadata of a photograph can include, e.g. date, time and location
identify benefits and risks of mobile devices broadcasting the location of the user/device, </t>
    </r>
    <r>
      <rPr>
        <i/>
        <sz val="10"/>
        <rFont val="Arial"/>
        <family val="2"/>
      </rPr>
      <t>e.g. apps accessing location </t>
    </r>
    <r>
      <rPr>
        <sz val="10"/>
        <rFont val="Arial"/>
        <family val="2"/>
      </rPr>
      <t xml:space="preserve">
identify secure sites by looking for privacy seals of approval, </t>
    </r>
    <r>
      <rPr>
        <i/>
        <sz val="10"/>
        <rFont val="Arial"/>
        <family val="2"/>
      </rPr>
      <t>e.g. https, padlock icon</t>
    </r>
    <r>
      <rPr>
        <sz val="10"/>
        <rFont val="Arial"/>
        <family val="2"/>
      </rPr>
      <t xml:space="preserve">
identify the benefits and risks of giving personal information and device access to different software
understand how and why people use their information and online presence to create a virtual image of themselves as a user.    
</t>
    </r>
  </si>
  <si>
    <t>1. Photograph of their work shown on-screen via casting.
2. Swipe/enter a simple 4-digit pin on a tablet/device.</t>
  </si>
  <si>
    <t>2. and 3. (Common Sense Media) Does it matter who has your data? - Lesson 2 
Create CVs and use recruitment tools.
Evaluate the risks and benefits of using online tools to aid employment prospects and the need to be mindful of personal data submitted.                                                                 
[Explore how websites and companies collect data online and use it to personalise content for their users. Consider companies’ motives in doing so.]</t>
  </si>
  <si>
    <r>
      <t xml:space="preserve">select preferred items on digital media, including items to create, </t>
    </r>
    <r>
      <rPr>
        <i/>
        <sz val="10"/>
        <rFont val="Arial"/>
        <family val="2"/>
      </rPr>
      <t>e.g. choose draw/paint icon on website or platform</t>
    </r>
    <r>
      <rPr>
        <sz val="10"/>
        <rFont val="Arial"/>
        <family val="2"/>
      </rPr>
      <t xml:space="preserve">
identify the preferred items of others, </t>
    </r>
    <r>
      <rPr>
        <i/>
        <sz val="10"/>
        <rFont val="Arial"/>
        <family val="2"/>
      </rPr>
      <t>e.g. find icon for website another learner likes.</t>
    </r>
  </si>
  <si>
    <r>
      <t xml:space="preserve">acknowledge age restrictions and suitability of digital media and devices, </t>
    </r>
    <r>
      <rPr>
        <i/>
        <sz val="10"/>
        <rFont val="Arial"/>
        <family val="2"/>
      </rPr>
      <t xml:space="preserve">e.g. locate and begin to understand PEGI ratings and age restriction guidelines 
</t>
    </r>
    <r>
      <rPr>
        <sz val="10"/>
        <rFont val="Arial"/>
        <family val="2"/>
      </rPr>
      <t xml:space="preserve">
identify physical and emotional effects of playing/watching inappropriate content/games.  </t>
    </r>
  </si>
  <si>
    <t>think critically about the different purposes and contexts of digital image editing
take reasonable steps to avoid health problems caused by the use of technology and suggest strategies to prevent or reduce the problems (physical and psychological) 
explain how to access support from professionals and organisations
understand the legal responsibilities for disposal of technology and the environmental impact of doing so.</t>
  </si>
  <si>
    <t>1. Use an electronic keyboard to make sounds.
1. Use a tablet/device to paint or draw/make marks.</t>
  </si>
  <si>
    <r>
      <t xml:space="preserve">cite all sources when researching and explain the importance of this, </t>
    </r>
    <r>
      <rPr>
        <i/>
        <sz val="10"/>
        <rFont val="Arial"/>
        <family val="2"/>
      </rPr>
      <t>e.g. create simple lists for the referencing of digital and offline sources; discuss rights and permissions associated with this</t>
    </r>
    <r>
      <rPr>
        <sz val="10"/>
        <rFont val="Arial"/>
        <family val="2"/>
      </rPr>
      <t xml:space="preserve">
understand that photographs can be edited digitally and the rights and permissions associated with this.</t>
    </r>
  </si>
  <si>
    <r>
      <t xml:space="preserve">understand copyright, licensing, fair use, and the rights they have as creators, </t>
    </r>
    <r>
      <rPr>
        <i/>
        <sz val="10"/>
        <rFont val="Arial"/>
        <family val="2"/>
      </rPr>
      <t>e.g. consider different ways people license their copyrighted work</t>
    </r>
    <r>
      <rPr>
        <sz val="10"/>
        <rFont val="Arial"/>
        <family val="2"/>
      </rPr>
      <t xml:space="preserve">
explain basic copyright laws, </t>
    </r>
    <r>
      <rPr>
        <i/>
        <sz val="10"/>
        <rFont val="Arial"/>
        <family val="2"/>
      </rPr>
      <t>e.g. learn that copyright is a legal system that protects their rights to creative work</t>
    </r>
    <r>
      <rPr>
        <sz val="10"/>
        <rFont val="Arial"/>
        <family val="2"/>
      </rPr>
      <t xml:space="preserve">.
</t>
    </r>
  </si>
  <si>
    <r>
      <t>respond differently to images of familiar people and other images,</t>
    </r>
    <r>
      <rPr>
        <i/>
        <sz val="10"/>
        <rFont val="Arial"/>
        <family val="2"/>
      </rPr>
      <t xml:space="preserve"> e.g. gesture through facial expression or body language when watching images of themselves and friends, and images related to relevant curriculum content on-screen.</t>
    </r>
  </si>
  <si>
    <r>
      <t>find a photograph/symbol/name for themselves and other familiar people,</t>
    </r>
    <r>
      <rPr>
        <i/>
        <sz val="10"/>
        <rFont val="Arial"/>
        <family val="2"/>
      </rPr>
      <t xml:space="preserve"> e.g. find photographs on a digital album.</t>
    </r>
  </si>
  <si>
    <r>
      <t xml:space="preserve">add their name to digital work by using initial letter, </t>
    </r>
    <r>
      <rPr>
        <i/>
        <sz val="10"/>
        <rFont val="Arial"/>
        <family val="2"/>
      </rPr>
      <t>e.g. type the first initial of their name on a keyboard</t>
    </r>
    <r>
      <rPr>
        <sz val="10"/>
        <rFont val="Arial"/>
        <family val="2"/>
      </rPr>
      <t xml:space="preserve">
identify some work that belongs to others,</t>
    </r>
    <r>
      <rPr>
        <i/>
        <sz val="10"/>
        <rFont val="Arial"/>
        <family val="2"/>
      </rPr>
      <t xml:space="preserve"> e.g. find a photograph/picture created by a familiar peer/adult</t>
    </r>
    <r>
      <rPr>
        <sz val="10"/>
        <rFont val="Arial"/>
        <family val="2"/>
      </rPr>
      <t>.</t>
    </r>
  </si>
  <si>
    <r>
      <t xml:space="preserve">add their name to digital work, </t>
    </r>
    <r>
      <rPr>
        <i/>
        <sz val="10"/>
        <rFont val="Arial"/>
        <family val="2"/>
      </rPr>
      <t>e.g. type their first name on a keyboard</t>
    </r>
    <r>
      <rPr>
        <sz val="10"/>
        <rFont val="Arial"/>
        <family val="2"/>
      </rPr>
      <t xml:space="preserve">
find the name of the author on digital work.</t>
    </r>
  </si>
  <si>
    <t xml:space="preserve">1. Use the camera tool on a tablet/device to take a photograph/video and display on a large screen for rest of the class to see. </t>
  </si>
  <si>
    <t>1. On-screen, select own photo to add to their own work.</t>
  </si>
  <si>
    <r>
      <t xml:space="preserve">observe others online, </t>
    </r>
    <r>
      <rPr>
        <i/>
        <sz val="10"/>
        <rFont val="Arial"/>
        <family val="2"/>
      </rPr>
      <t>e.g. watch familiar people with interest on-screen</t>
    </r>
    <r>
      <rPr>
        <sz val="10"/>
        <rFont val="Arial"/>
        <family val="2"/>
      </rPr>
      <t xml:space="preserve">
attract and draw adult attention to something/someone online, </t>
    </r>
    <r>
      <rPr>
        <i/>
        <sz val="10"/>
        <rFont val="Arial"/>
        <family val="2"/>
      </rPr>
      <t>e.g. use sounds/gestures/show excitement to attract others' attention to items on-screen</t>
    </r>
    <r>
      <rPr>
        <sz val="10"/>
        <rFont val="Arial"/>
        <family val="2"/>
      </rPr>
      <t xml:space="preserve">
communicate simple likes/dislikes, </t>
    </r>
    <r>
      <rPr>
        <i/>
        <sz val="10"/>
        <rFont val="Arial"/>
        <family val="2"/>
      </rPr>
      <t>e.g. accept or reject a digital activity offered by an adult</t>
    </r>
    <r>
      <rPr>
        <sz val="10"/>
        <rFont val="Arial"/>
        <family val="2"/>
      </rPr>
      <t xml:space="preserve">.
</t>
    </r>
  </si>
  <si>
    <r>
      <t xml:space="preserve">interact with others online, </t>
    </r>
    <r>
      <rPr>
        <i/>
        <sz val="10"/>
        <rFont val="Arial"/>
        <family val="2"/>
      </rPr>
      <t>e.g. use video chat media</t>
    </r>
    <r>
      <rPr>
        <sz val="10"/>
        <rFont val="Arial"/>
        <family val="2"/>
      </rPr>
      <t xml:space="preserve">
identify their own emotions on-screen and indicate to an adult.
</t>
    </r>
    <r>
      <rPr>
        <strike/>
        <sz val="10"/>
        <color rgb="FFFF0000"/>
        <rFont val="Arial"/>
        <family val="2"/>
      </rPr>
      <t/>
    </r>
  </si>
  <si>
    <r>
      <t xml:space="preserve">identify emotions of others on a range of digital software, </t>
    </r>
    <r>
      <rPr>
        <i/>
        <sz val="10"/>
        <rFont val="Arial"/>
        <family val="2"/>
      </rPr>
      <t>e.g. talk about feelings and begin to recognise emotions; consider how actions and words can affect others; realise that behaviour has consequences; identify when they are angry worried or frightened and know who to ask for help</t>
    </r>
    <r>
      <rPr>
        <sz val="10"/>
        <rFont val="Arial"/>
        <family val="2"/>
      </rPr>
      <t xml:space="preserve">
give reasons for likes/dislikes of on-screen activities.
</t>
    </r>
  </si>
  <si>
    <r>
      <t xml:space="preserve">explain how people can connect with others online, </t>
    </r>
    <r>
      <rPr>
        <i/>
        <sz val="10"/>
        <rFont val="Arial"/>
        <family val="2"/>
      </rPr>
      <t xml:space="preserve">e.g. identify forms of communication (including digital)  </t>
    </r>
    <r>
      <rPr>
        <sz val="10"/>
        <rFont val="Arial"/>
        <family val="2"/>
      </rPr>
      <t xml:space="preserve">        
use appropriate words and feelings, </t>
    </r>
    <r>
      <rPr>
        <i/>
        <sz val="10"/>
        <rFont val="Arial"/>
        <family val="2"/>
      </rPr>
      <t>e.g. discuss words and feelings that could upset people – link to offline personal and social education (PSE) and well-being work</t>
    </r>
    <r>
      <rPr>
        <sz val="10"/>
        <rFont val="Arial"/>
        <family val="2"/>
      </rPr>
      <t xml:space="preserve">.
</t>
    </r>
  </si>
  <si>
    <r>
      <t xml:space="preserve">use digital technology to communicate and connect with others locally and globally, </t>
    </r>
    <r>
      <rPr>
        <i/>
        <sz val="10"/>
        <rFont val="Arial"/>
        <family val="2"/>
      </rPr>
      <t xml:space="preserve">e.g. text, image, photographs, video, newsletters, e-mail, web services
</t>
    </r>
    <r>
      <rPr>
        <i/>
        <sz val="10"/>
        <rFont val="Arial"/>
        <family val="2"/>
      </rPr>
      <t xml:space="preserve">
</t>
    </r>
    <r>
      <rPr>
        <sz val="10"/>
        <rFont val="Arial"/>
        <family val="2"/>
      </rPr>
      <t>interact appropriately with others,</t>
    </r>
    <r>
      <rPr>
        <i/>
        <sz val="10"/>
        <rFont val="Arial"/>
        <family val="2"/>
      </rPr>
      <t xml:space="preserve"> e.g. follow the same rules when communicating face-to-face and online. </t>
    </r>
    <r>
      <rPr>
        <sz val="10"/>
        <rFont val="Arial"/>
        <family val="2"/>
      </rPr>
      <t xml:space="preserve">
</t>
    </r>
  </si>
  <si>
    <r>
      <t xml:space="preserve">explain the similarities and differences between offline and online communications, </t>
    </r>
    <r>
      <rPr>
        <i/>
        <sz val="10"/>
        <rFont val="Arial"/>
        <family val="2"/>
      </rPr>
      <t xml:space="preserve">e.g. follow the same rules when communicating face-to-face and online; discuss how online communication can be misinterpreted </t>
    </r>
    <r>
      <rPr>
        <sz val="10"/>
        <rFont val="Arial"/>
        <family val="2"/>
      </rPr>
      <t xml:space="preserve">
</t>
    </r>
    <r>
      <rPr>
        <sz val="10"/>
        <rFont val="Arial"/>
        <family val="2"/>
      </rPr>
      <t xml:space="preserve">
compose clear and appropriate messages in online communities
</t>
    </r>
    <r>
      <rPr>
        <sz val="10"/>
        <rFont val="Arial"/>
        <family val="2"/>
      </rPr>
      <t xml:space="preserve">
identify different forms of bullying, including cyberbullying, and suggest strategies for dealing with it, </t>
    </r>
    <r>
      <rPr>
        <i/>
        <sz val="10"/>
        <rFont val="Arial"/>
        <family val="2"/>
      </rPr>
      <t>e.g. screenshot, block, report.</t>
    </r>
  </si>
  <si>
    <r>
      <t xml:space="preserve">identify high-risk situations and active strategies to avoid them, </t>
    </r>
    <r>
      <rPr>
        <i/>
        <sz val="10"/>
        <rFont val="Arial"/>
        <family val="2"/>
      </rPr>
      <t xml:space="preserve">e.g. critically evaluate behaviour to limit exposure to high-risk situations   </t>
    </r>
    <r>
      <rPr>
        <sz val="10"/>
        <rFont val="Arial"/>
        <family val="2"/>
      </rPr>
      <t>      
define and identify advanced forms of cyberbullying, how to avoid it and the consequences of such actions  
critically evaluate the behaviours of others online and identify how they could be beneficial or damaging.</t>
    </r>
  </si>
  <si>
    <r>
      <t>demonstrate appropriate online behaviour and apply a range of strategies to protect themselves and others from possible online dangers, bullying and inappropriate behaviour,</t>
    </r>
    <r>
      <rPr>
        <i/>
        <sz val="10"/>
        <rFont val="Arial"/>
        <family val="2"/>
      </rPr>
      <t xml:space="preserve"> e.g. turn off comments on digital media, block users; know how to deal with and report inappropriate content and misuse.</t>
    </r>
    <r>
      <rPr>
        <sz val="10"/>
        <rFont val="Arial"/>
        <family val="2"/>
      </rPr>
      <t xml:space="preserve">
</t>
    </r>
    <r>
      <rPr>
        <i/>
        <sz val="10"/>
        <rFont val="Arial"/>
        <family val="2"/>
      </rPr>
      <t xml:space="preserve">
</t>
    </r>
  </si>
  <si>
    <r>
      <t>demonstrate appropriate online behaviour and apply a range of strategies to protect themselves and others from possible online dangers, bullying and inappropriate behaviour,</t>
    </r>
    <r>
      <rPr>
        <i/>
        <sz val="10"/>
        <rFont val="Arial"/>
        <family val="2"/>
      </rPr>
      <t xml:space="preserve"> e.g. turn off comments on digital media, block users; identify the risks and legal consequences of sending intimate images and content/sexting; recognise language that could be deemed to be offensive (including racist, sexist, homophobic, transphobic) in online activities.  
</t>
    </r>
  </si>
  <si>
    <r>
      <t xml:space="preserve">refine strategies to protect themselves and others from possible online dangers, e.g. when communicating online show an active ability to deal with inappropriate behaviour/misuse while actively minimising risks
filter the communication received, </t>
    </r>
    <r>
      <rPr>
        <i/>
        <sz val="10"/>
        <rFont val="Arial"/>
        <family val="2"/>
      </rPr>
      <t>e.g. sorting out e-mails, deciding whom to follow on social media, etc.; responsibly use digital tools to interact with others using more advanced features</t>
    </r>
    <r>
      <rPr>
        <sz val="10"/>
        <rFont val="Arial"/>
        <family val="2"/>
      </rPr>
      <t xml:space="preserve">
demonstrate a basic knowledge of the legal aspects linked to online behaviour, </t>
    </r>
    <r>
      <rPr>
        <i/>
        <sz val="10"/>
        <rFont val="Arial"/>
        <family val="2"/>
      </rPr>
      <t>e.g. cyberbullying, harassment, false statements and publishing inappropriate content/images without consent</t>
    </r>
    <r>
      <rPr>
        <sz val="10"/>
        <rFont val="Arial"/>
        <family val="2"/>
      </rPr>
      <t>.</t>
    </r>
  </si>
  <si>
    <r>
      <t>communicate their own choices in a variety of places for a selection of objects and interactions,</t>
    </r>
    <r>
      <rPr>
        <i/>
        <sz val="10"/>
        <rFont val="Arial"/>
        <family val="2"/>
      </rPr>
      <t xml:space="preserve"> e.g. choose video/phone/picture to communicate by selecting appropriate device.</t>
    </r>
  </si>
  <si>
    <r>
      <t xml:space="preserve">communicate their own choices for a small selection of objects and interactions, </t>
    </r>
    <r>
      <rPr>
        <i/>
        <sz val="10"/>
        <rFont val="Arial"/>
        <family val="2"/>
      </rPr>
      <t>e.g. choose from phone/video chat by selecting appropriate device.</t>
    </r>
  </si>
  <si>
    <r>
      <t xml:space="preserve">understand that there are different forms of online communication, </t>
    </r>
    <r>
      <rPr>
        <i/>
        <sz val="10"/>
        <rFont val="Arial"/>
        <family val="2"/>
      </rPr>
      <t>e.g. e-mail, messaging, video call.</t>
    </r>
  </si>
  <si>
    <t xml:space="preserve">1. Choose between a bubble tube or wind machine. Or choose between an MP3 player and an electronic keyboard to make music. Or choose between battery operated toys.
2. Give picture or symbol for wave machine in hydropool. Or give picture or symbol for preferred DVD.
</t>
  </si>
  <si>
    <r>
      <t xml:space="preserve">1. Use a tablet/device to select from limited number of photos/symbols, a preferred activity, </t>
    </r>
    <r>
      <rPr>
        <i/>
        <sz val="10"/>
        <rFont val="Arial"/>
        <family val="2"/>
      </rPr>
      <t>e.g. music box/vibrating toys.</t>
    </r>
    <r>
      <rPr>
        <sz val="10"/>
        <rFont val="Arial"/>
        <family val="2"/>
      </rPr>
      <t xml:space="preserve"> 
1. Use an interactive whiteboard to select a preferred action on a website, </t>
    </r>
    <r>
      <rPr>
        <i/>
        <sz val="10"/>
        <rFont val="Arial"/>
        <family val="2"/>
      </rPr>
      <t>e.g. a video clip or audio clip.</t>
    </r>
    <r>
      <rPr>
        <sz val="10"/>
        <rFont val="Arial"/>
        <family val="2"/>
      </rPr>
      <t xml:space="preserve">
1. Choose a preferred toy from a selection of battery operated toys, </t>
    </r>
    <r>
      <rPr>
        <i/>
        <sz val="10"/>
        <rFont val="Arial"/>
        <family val="2"/>
      </rPr>
      <t xml:space="preserve">e.g. cars/robots. </t>
    </r>
  </si>
  <si>
    <t>1. During a video link between classrooms or schools, set up by a teacher, engage in simple conversation or interaction with another learner or adult.</t>
  </si>
  <si>
    <r>
      <t xml:space="preserve">turn take with an attentive adult, </t>
    </r>
    <r>
      <rPr>
        <i/>
        <sz val="10"/>
        <rFont val="Arial"/>
        <family val="2"/>
      </rPr>
      <t>e.g. activating music maker and switch attention to the adult when it is the adult's turn.</t>
    </r>
  </si>
  <si>
    <r>
      <t xml:space="preserve">complete a shared digital activity and be aware of the effect of the input of others, </t>
    </r>
    <r>
      <rPr>
        <i/>
        <sz val="10"/>
        <rFont val="Arial"/>
        <family val="2"/>
      </rPr>
      <t>e.g. completing a jigsaw and noticing the other person has put a piece in the wrong place and moving it.</t>
    </r>
  </si>
  <si>
    <r>
      <t xml:space="preserve">save files to a specific location using an appropriate file name, </t>
    </r>
    <r>
      <rPr>
        <i/>
        <sz val="10"/>
        <rFont val="Arial"/>
        <family val="2"/>
      </rPr>
      <t>e.g. select a file name that would be searchable at a later date</t>
    </r>
    <r>
      <rPr>
        <sz val="10"/>
        <rFont val="Arial"/>
        <family val="2"/>
      </rPr>
      <t xml:space="preserve">
understand the importance of saving work periodically to avoid losing work.</t>
    </r>
  </si>
  <si>
    <r>
      <rPr>
        <sz val="10"/>
        <rFont val="Arial"/>
        <family val="2"/>
      </rPr>
      <t>understand that there are different types of storage</t>
    </r>
    <r>
      <rPr>
        <i/>
        <sz val="10"/>
        <rFont val="Arial"/>
        <family val="2"/>
      </rPr>
      <t xml:space="preserve">, e.g. local, network, online, removable
</t>
    </r>
    <r>
      <rPr>
        <sz val="10"/>
        <rFont val="Arial"/>
        <family val="2"/>
      </rPr>
      <t>manage files and folders locally or online</t>
    </r>
    <r>
      <rPr>
        <i/>
        <sz val="10"/>
        <rFont val="Arial"/>
        <family val="2"/>
      </rPr>
      <t>, e.g. move files to a different folder.</t>
    </r>
  </si>
  <si>
    <t>create and share hyperlinks to local, network and online files
password-protect a file.</t>
  </si>
  <si>
    <t xml:space="preserve">track the changes of a document/view the revision history and restore a previous version where appropriate
take account of file size and type, and understand that storage drives may have a limited storage space.
</t>
  </si>
  <si>
    <t>effectively plan with increasing complexity
search efficiently for information and evaluate the reliability of sources of information, justifying opinions and reasons for choices; reference work using appropriate methods.</t>
  </si>
  <si>
    <r>
      <t xml:space="preserve">identify a success criterion in response to questions, </t>
    </r>
    <r>
      <rPr>
        <i/>
        <sz val="10"/>
        <rFont val="Arial"/>
        <family val="2"/>
      </rPr>
      <t>e.g. success criteria may include ensuring the subject is in the middle of the image when taking a photograph</t>
    </r>
    <r>
      <rPr>
        <sz val="10"/>
        <rFont val="Arial"/>
        <family val="2"/>
      </rPr>
      <t xml:space="preserve">
find information with a variety of sources, </t>
    </r>
    <r>
      <rPr>
        <i/>
        <sz val="10"/>
        <rFont val="Arial"/>
        <family val="2"/>
      </rPr>
      <t>e.g. suggest technology as a source of information and explore familiar image/symbol-based websites or apps</t>
    </r>
    <r>
      <rPr>
        <sz val="10"/>
        <rFont val="Arial"/>
        <family val="2"/>
      </rPr>
      <t>.</t>
    </r>
  </si>
  <si>
    <t>interact with technology in order to produce an image, sound or video output
show a preference for different multimedia components including image, sound and video.</t>
  </si>
  <si>
    <r>
      <t xml:space="preserve">1. and 2. </t>
    </r>
    <r>
      <rPr>
        <b/>
        <sz val="10"/>
        <rFont val="Arial"/>
        <family val="2"/>
      </rPr>
      <t>Text</t>
    </r>
    <r>
      <rPr>
        <sz val="10"/>
        <rFont val="Arial"/>
        <family val="2"/>
      </rPr>
      <t xml:space="preserve">
Recognise that the letter selected on an input device such as a keyboard is the same that appears in output such as on-screen.
</t>
    </r>
    <r>
      <rPr>
        <b/>
        <sz val="10"/>
        <rFont val="Arial"/>
        <family val="2"/>
      </rPr>
      <t>Images</t>
    </r>
    <r>
      <rPr>
        <sz val="10"/>
        <rFont val="Arial"/>
        <family val="2"/>
      </rPr>
      <t xml:space="preserve">
Select an image from a choice of four in order to view the image full screen.
</t>
    </r>
    <r>
      <rPr>
        <b/>
        <sz val="10"/>
        <rFont val="Arial"/>
        <family val="2"/>
      </rPr>
      <t>Audio</t>
    </r>
    <r>
      <rPr>
        <sz val="10"/>
        <rFont val="Arial"/>
        <family val="2"/>
      </rPr>
      <t xml:space="preserve">
Start and stop music.</t>
    </r>
  </si>
  <si>
    <r>
      <t xml:space="preserve">1. and 2. </t>
    </r>
    <r>
      <rPr>
        <b/>
        <sz val="10"/>
        <rFont val="Arial"/>
        <family val="2"/>
      </rPr>
      <t>Text</t>
    </r>
    <r>
      <rPr>
        <sz val="10"/>
        <rFont val="Arial"/>
        <family val="2"/>
      </rPr>
      <t xml:space="preserve">
Manipulate text boxes on-screen, by moving, resizing and duplicating. Use tables to structure information in a document or presentation.
</t>
    </r>
    <r>
      <rPr>
        <b/>
        <sz val="10"/>
        <rFont val="Arial"/>
        <family val="2"/>
      </rPr>
      <t>Images</t>
    </r>
    <r>
      <rPr>
        <sz val="10"/>
        <rFont val="Arial"/>
        <family val="2"/>
      </rPr>
      <t xml:space="preserve">
Digitise hand-drawn pictures and include in a presentation.
</t>
    </r>
    <r>
      <rPr>
        <b/>
        <sz val="10"/>
        <rFont val="Arial"/>
        <family val="2"/>
      </rPr>
      <t>Audio</t>
    </r>
    <r>
      <rPr>
        <sz val="10"/>
        <rFont val="Arial"/>
        <family val="2"/>
      </rPr>
      <t xml:space="preserve">
Record and edit audio clips.
</t>
    </r>
    <r>
      <rPr>
        <b/>
        <sz val="10"/>
        <rFont val="Arial"/>
        <family val="2"/>
      </rPr>
      <t>Video</t>
    </r>
    <r>
      <rPr>
        <sz val="10"/>
        <rFont val="Arial"/>
        <family val="2"/>
      </rPr>
      <t xml:space="preserve">
Simple editing (trimming) of video, which includes long shot, mid shot, close up. Use a greenscreen to place learners in front of different backdrops.</t>
    </r>
  </si>
  <si>
    <t>comment on their own work in response to specific question(s)
spontaneously make a change to their own work/self-correct own work.</t>
  </si>
  <si>
    <r>
      <t>give an opinion about their own and others' work and suggest improvements independently and collaboratively,</t>
    </r>
    <r>
      <rPr>
        <i/>
        <sz val="10"/>
        <rFont val="Arial"/>
        <family val="2"/>
      </rPr>
      <t xml:space="preserve"> e.g. check through their work and correct their spelling/use a spellchecker; decide if the red line underneath words point to misspelt words; use suggested spellings where appropriate</t>
    </r>
    <r>
      <rPr>
        <sz val="10"/>
        <rFont val="Arial"/>
        <family val="2"/>
      </rPr>
      <t xml:space="preserve">
give reasons for choices made, </t>
    </r>
    <r>
      <rPr>
        <i/>
        <sz val="10"/>
        <rFont val="Arial"/>
        <family val="2"/>
      </rPr>
      <t>e.g. discuss the benefits and limitations of a spellchecker especially with Welsh language documents</t>
    </r>
    <r>
      <rPr>
        <sz val="10"/>
        <rFont val="Arial"/>
        <family val="2"/>
      </rPr>
      <t xml:space="preserve">.  </t>
    </r>
  </si>
  <si>
    <r>
      <t xml:space="preserve">explain reasons for layout and content of own work, </t>
    </r>
    <r>
      <rPr>
        <i/>
        <sz val="10"/>
        <rFont val="Arial"/>
        <family val="2"/>
      </rPr>
      <t>e.g. evaluate the presentation for audience and appropriateness</t>
    </r>
    <r>
      <rPr>
        <sz val="10"/>
        <rFont val="Arial"/>
        <family val="2"/>
      </rPr>
      <t xml:space="preserve">
comment on reasons for layout
invite feedback/responses from others
create groups and share work between them to allow review of work.</t>
    </r>
  </si>
  <si>
    <r>
      <t xml:space="preserve">evaluate own and others' work and justify content for audience, </t>
    </r>
    <r>
      <rPr>
        <i/>
        <sz val="10"/>
        <rFont val="Arial"/>
        <family val="2"/>
      </rPr>
      <t>e.g. comment on others' work in relation to layout and content</t>
    </r>
    <r>
      <rPr>
        <sz val="10"/>
        <rFont val="Arial"/>
        <family val="2"/>
      </rPr>
      <t xml:space="preserve">
respond to feedback.</t>
    </r>
  </si>
  <si>
    <r>
      <t xml:space="preserve">justify the reasons for choices and explain the advantages and disadvantages of the different outputs, </t>
    </r>
    <r>
      <rPr>
        <i/>
        <sz val="10"/>
        <rFont val="Arial"/>
        <family val="2"/>
      </rPr>
      <t>e.g. produce a basic evaluation report including justification for layout and content</t>
    </r>
    <r>
      <rPr>
        <sz val="10"/>
        <rFont val="Arial"/>
        <family val="2"/>
      </rPr>
      <t xml:space="preserve">
suggest and make improvements depending on feedback and self-evaluation. </t>
    </r>
  </si>
  <si>
    <t>justify the reasons for choices and explain the advantages and disadvantages of the different outputs
suggest and make improvements depending on feedback and self-evaluation that are relevant for audience and purpose.</t>
  </si>
  <si>
    <r>
      <t xml:space="preserve">justify reasoning to critical audiences in terms of layout and content, </t>
    </r>
    <r>
      <rPr>
        <i/>
        <sz val="10"/>
        <rFont val="Arial"/>
        <family val="2"/>
      </rPr>
      <t>e.g. produce a detailed evaluation report including justification for layout and content</t>
    </r>
    <r>
      <rPr>
        <sz val="10"/>
        <rFont val="Arial"/>
        <family val="2"/>
      </rPr>
      <t xml:space="preserve">
refer appropriately to sources of information used
make detailed and specific changes based upon feedback and self-evaluation, as relevant. </t>
    </r>
  </si>
  <si>
    <t>justify reasoning to critical audiences in terms of layout and content
refer appropriately to sources of information used
make detailed and specific changes based upon feedback and self-evaluation, as relevant. </t>
  </si>
  <si>
    <t>use a range of appropriate cause and effect devices
copy actions, demonstrating a start and finish
remember learned responses over an extended period of time.</t>
  </si>
  <si>
    <t>use a range of devices to create a desired effect
show a growing awareness of sequences and patterns
follow one-step instructions.</t>
  </si>
  <si>
    <t xml:space="preserve">use a range of devices for different purposes
copy simple patterns and sequences
follow two-step instructions.
</t>
  </si>
  <si>
    <r>
      <t>explain to others how a designed solution works,</t>
    </r>
    <r>
      <rPr>
        <i/>
        <sz val="10"/>
        <rFont val="Arial"/>
        <family val="2"/>
      </rPr>
      <t xml:space="preserve"> e.g. explain a design for a simple playground game and test, correcting any issues that arise
</t>
    </r>
    <r>
      <rPr>
        <sz val="10"/>
        <rFont val="Arial"/>
        <family val="2"/>
      </rPr>
      <t xml:space="preserve">
predict the outcome of simple sequences of instructions,</t>
    </r>
    <r>
      <rPr>
        <i/>
        <sz val="10"/>
        <rFont val="Arial"/>
        <family val="2"/>
      </rPr>
      <t xml:space="preserve"> e.g. predict what will happen if instructions are followed accurately
</t>
    </r>
    <r>
      <rPr>
        <sz val="10"/>
        <rFont val="Arial"/>
        <family val="2"/>
      </rPr>
      <t xml:space="preserve">
create a simple solution that tests an idea, </t>
    </r>
    <r>
      <rPr>
        <i/>
        <sz val="10"/>
        <rFont val="Arial"/>
        <family val="2"/>
      </rPr>
      <t>e.g. predict what would happen if it went wrong such as the sequence of waking up to go to school.</t>
    </r>
  </si>
  <si>
    <r>
      <t xml:space="preserve">represent a solution symbolically, </t>
    </r>
    <r>
      <rPr>
        <i/>
        <sz val="10"/>
        <rFont val="Arial"/>
        <family val="2"/>
      </rPr>
      <t xml:space="preserve">e.g. the order of waking up, through a diagram or flow chart, </t>
    </r>
    <r>
      <rPr>
        <sz val="10"/>
        <rFont val="Arial"/>
        <family val="2"/>
      </rPr>
      <t xml:space="preserve">and find the variables in the solution
detect and correct mistakes in sequences of instructions, </t>
    </r>
    <r>
      <rPr>
        <i/>
        <sz val="10"/>
        <rFont val="Arial"/>
        <family val="2"/>
      </rPr>
      <t xml:space="preserve">e.g. identify mistakes in a solution that would case it to fail (debug)
</t>
    </r>
    <r>
      <rPr>
        <sz val="10"/>
        <rFont val="Arial"/>
        <family val="2"/>
      </rPr>
      <t xml:space="preserve">
identify repetitions or loops in a sequence, </t>
    </r>
    <r>
      <rPr>
        <i/>
        <sz val="10"/>
        <rFont val="Arial"/>
        <family val="2"/>
      </rPr>
      <t>e.g. identify where to shorten a set of instructions by repeating steps, for instance when learning a new song.</t>
    </r>
  </si>
  <si>
    <r>
      <t xml:space="preserve">identify patterns and opportunities for re-using code (instructions), </t>
    </r>
    <r>
      <rPr>
        <i/>
        <sz val="10"/>
        <rFont val="Arial"/>
        <family val="2"/>
      </rPr>
      <t xml:space="preserve">e.g. parts of a method or instruction list that can be used to solve similar problems in different situations and/or systems
</t>
    </r>
    <r>
      <rPr>
        <sz val="10"/>
        <rFont val="Arial"/>
        <family val="2"/>
      </rPr>
      <t>apply logical reasoning to a problem to formulate a solution,</t>
    </r>
    <r>
      <rPr>
        <i/>
        <sz val="10"/>
        <rFont val="Arial"/>
        <family val="2"/>
      </rPr>
      <t xml:space="preserve"> e.g. explain and justify how and why a solution to a problem is suitable
</t>
    </r>
    <r>
      <rPr>
        <sz val="10"/>
        <rFont val="Arial"/>
        <family val="2"/>
      </rPr>
      <t xml:space="preserve">
modify a given flow chart to change rules of an algorithm, </t>
    </r>
    <r>
      <rPr>
        <i/>
        <sz val="10"/>
        <rFont val="Arial"/>
        <family val="2"/>
      </rPr>
      <t>e.g. adjust conditions of actions in a flow chart, for instance changing the boundaries of a counter in a loop to change how the program functions</t>
    </r>
    <r>
      <rPr>
        <sz val="10"/>
        <rFont val="Arial"/>
        <family val="2"/>
      </rPr>
      <t xml:space="preserve">
change an algorithm and predict the outcome.</t>
    </r>
  </si>
  <si>
    <r>
      <t>identify different parts of a process,</t>
    </r>
    <r>
      <rPr>
        <i/>
        <sz val="10"/>
        <rFont val="Arial"/>
        <family val="2"/>
      </rPr>
      <t xml:space="preserve"> e.g. variables, loops, case statements and comments
</t>
    </r>
    <r>
      <rPr>
        <sz val="10"/>
        <rFont val="Arial"/>
        <family val="2"/>
      </rPr>
      <t xml:space="preserve">predict process outcome after modifying inputs, </t>
    </r>
    <r>
      <rPr>
        <i/>
        <sz val="10"/>
        <rFont val="Arial"/>
        <family val="2"/>
      </rPr>
      <t xml:space="preserve">e.g. predicting the effect of changing/editing a set of instructions
</t>
    </r>
    <r>
      <rPr>
        <sz val="10"/>
        <rFont val="Arial"/>
        <family val="2"/>
      </rPr>
      <t xml:space="preserve">
modify a given flow chart to change the variables of an algorithm,</t>
    </r>
    <r>
      <rPr>
        <i/>
        <sz val="10"/>
        <rFont val="Arial"/>
        <family val="2"/>
      </rPr>
      <t xml:space="preserve"> e.g. add a process or a counter to it that would increment or decrement values.
</t>
    </r>
  </si>
  <si>
    <r>
      <t>decompose complex processes and determine the actions of individual parts,</t>
    </r>
    <r>
      <rPr>
        <i/>
        <sz val="10"/>
        <rFont val="Arial"/>
        <family val="2"/>
      </rPr>
      <t xml:space="preserve"> e.g. multiple WHILE, FOR and IF in either text-based or block-based programming environments
</t>
    </r>
    <r>
      <rPr>
        <sz val="10"/>
        <rFont val="Arial"/>
        <family val="2"/>
      </rPr>
      <t xml:space="preserve">follow given written instructions or flow charts to determine the function or output of a process
recognise that algorithms are language agnostic
follow and develop logical solutions, </t>
    </r>
    <r>
      <rPr>
        <i/>
        <sz val="10"/>
        <rFont val="Arial"/>
        <family val="2"/>
      </rPr>
      <t xml:space="preserve">e.g. demonstrate how a problem could be solved selecting a suitable method to illustrate
</t>
    </r>
    <r>
      <rPr>
        <sz val="10"/>
        <rFont val="Arial"/>
        <family val="2"/>
      </rPr>
      <t xml:space="preserve">detect and correct simple errors in algorithms, </t>
    </r>
    <r>
      <rPr>
        <i/>
        <sz val="10"/>
        <rFont val="Arial"/>
        <family val="2"/>
      </rPr>
      <t xml:space="preserve">e.g. can identify and correct where a syntax error will occur, for instance missing equal signs, variable names spelled incorrectly. 
</t>
    </r>
    <r>
      <rPr>
        <sz val="10"/>
        <rFont val="Arial"/>
        <family val="2"/>
      </rPr>
      <t xml:space="preserve">
</t>
    </r>
  </si>
  <si>
    <t xml:space="preserve">independently create and design models and explain how they represent real-world problems, e.g. selecting and correctly using an appropriate method for illustrating a problem, such as a flow chart or spreadsheet
follow and develop logical solutions to determine actions and outputs of a program/process, e.g. follow pseudocode or a flow chart to come to an outcome, develop a written sequence of steps that could be followed.
</t>
  </si>
  <si>
    <r>
      <t xml:space="preserve">Control a floor robot, programmable toy, or a microwave when cooking.
</t>
    </r>
    <r>
      <rPr>
        <sz val="10"/>
        <color theme="9" tint="-0.249977111117893"/>
        <rFont val="Arial"/>
        <family val="2"/>
      </rPr>
      <t>1. SEND Bee-Bot Basics.
Learners learn to create short sequences of instructions to begin to control a floor robot.</t>
    </r>
    <r>
      <rPr>
        <sz val="10"/>
        <rFont val="Arial"/>
        <family val="2"/>
      </rPr>
      <t xml:space="preserve">
2. Follow verbal instructions from others to get to hidden treasure in a pirates game. 
2. Follow verbal instructions from others to recreate a constructed model.
3. Create and record instructions for others to follow in a mini beast hunt.
</t>
    </r>
    <r>
      <rPr>
        <sz val="10"/>
        <color theme="9" tint="-0.249977111117893"/>
        <rFont val="Arial"/>
        <family val="2"/>
      </rPr>
      <t>4. (Barefoot) River crossing. 
Learners solve the traditional problem of a farmer trying to get a chicken, a fox and corn across a river by acting it out. Developing their logical reasoning skills.</t>
    </r>
  </si>
  <si>
    <r>
      <t xml:space="preserve">1.  Explain the game and rules to others including win/lose conditions.
</t>
    </r>
    <r>
      <rPr>
        <sz val="10"/>
        <color theme="9" tint="-0.249977111117893"/>
        <rFont val="Arial"/>
        <family val="2"/>
      </rPr>
      <t xml:space="preserve">1. (Barefoot) World map logic 
Learners use logical reasoning to explain their predictions before programming and testing their commands to see if they are correct. </t>
    </r>
    <r>
      <rPr>
        <sz val="10"/>
        <rFont val="Arial"/>
        <family val="2"/>
      </rPr>
      <t xml:space="preserve">
2. Predicting what will happen when a set of instructions on how to care for a plant is followed. 
</t>
    </r>
    <r>
      <rPr>
        <sz val="10"/>
        <color theme="9" tint="-0.249977111117893"/>
        <rFont val="Arial"/>
        <family val="2"/>
      </rPr>
      <t>2. (Barefoot) Spelling rules 
Learners explore graphemes for a particular phoneme (its spelling rules) using logical reasoning to predict the rules.</t>
    </r>
    <r>
      <rPr>
        <sz val="10"/>
        <rFont val="Arial"/>
        <family val="2"/>
      </rPr>
      <t xml:space="preserve">
3. Create instructions to make a sandwich. What would happen if the spread was on the outside of the bread?
</t>
    </r>
    <r>
      <rPr>
        <sz val="10"/>
        <color theme="9" tint="-0.249977111117893"/>
        <rFont val="Arial"/>
        <family val="2"/>
      </rPr>
      <t xml:space="preserve">3. (Barefoot) Bee-Bot Basics: Programming using Bee-Bots
Learners design and solve challenges using a programmable toy. </t>
    </r>
  </si>
  <si>
    <r>
      <t xml:space="preserve">1. Make a flow chart for brushing teeth, preparing breakfast.
</t>
    </r>
    <r>
      <rPr>
        <sz val="10"/>
        <color theme="9" tint="-0.249977111117893"/>
        <rFont val="Arial"/>
        <family val="2"/>
      </rPr>
      <t xml:space="preserve">1. (Barefoot) Sharing sweets </t>
    </r>
    <r>
      <rPr>
        <sz val="10"/>
        <rFont val="Arial"/>
        <family val="2"/>
      </rPr>
      <t xml:space="preserve">
</t>
    </r>
    <r>
      <rPr>
        <sz val="10"/>
        <color theme="9" tint="-0.249977111117893"/>
        <rFont val="Arial"/>
        <family val="2"/>
      </rPr>
      <t>Learners will work out a simple algorithm, a set of instructions on how to share objects, and compare the similarities and differences between them. </t>
    </r>
    <r>
      <rPr>
        <sz val="10"/>
        <rFont val="Arial"/>
        <family val="2"/>
      </rPr>
      <t xml:space="preserve">
2. Give a set of instructions in the wrong order,</t>
    </r>
    <r>
      <rPr>
        <i/>
        <sz val="10"/>
        <rFont val="Arial"/>
        <family val="2"/>
      </rPr>
      <t xml:space="preserve"> e.g. watering a plant, melting chocolate or sequencing a story in the wrong order.</t>
    </r>
    <r>
      <rPr>
        <sz val="10"/>
        <rFont val="Arial"/>
        <family val="2"/>
      </rPr>
      <t xml:space="preserve">
</t>
    </r>
    <r>
      <rPr>
        <sz val="10"/>
        <color theme="9" tint="-0.249977111117893"/>
        <rFont val="Arial"/>
        <family val="2"/>
      </rPr>
      <t xml:space="preserve">
2. (Barefoot) Introduction to decompotition Unplugged; Tut, clap or jive</t>
    </r>
    <r>
      <rPr>
        <sz val="10"/>
        <rFont val="Arial"/>
        <family val="2"/>
      </rPr>
      <t xml:space="preserve">
</t>
    </r>
    <r>
      <rPr>
        <sz val="10"/>
        <color theme="9" tint="-0.249977111117893"/>
        <rFont val="Arial"/>
        <family val="2"/>
      </rPr>
      <t xml:space="preserve">An unplugged activity where learners create handclapping, hand tutting or hand jive sequences of movements. Learners will detect and correct a set of instructions. </t>
    </r>
  </si>
  <si>
    <r>
      <t>1. Model a variety of simple scenarios involving the preparation of food/drinks that includes repetition, where instructions for making a sandwich for one person adapts to making sandwiches for four people. 
2. Could observe a set of traffic lights and note down the pattern of the lights and then different states (</t>
    </r>
    <r>
      <rPr>
        <i/>
        <sz val="10"/>
        <rFont val="Arial"/>
        <family val="2"/>
      </rPr>
      <t>e.g. red light on for 15 seconds</t>
    </r>
    <r>
      <rPr>
        <sz val="10"/>
        <rFont val="Arial"/>
        <family val="2"/>
      </rPr>
      <t xml:space="preserve">) using timer variable for seconds. This could then be modelled in a flow chart.
</t>
    </r>
    <r>
      <rPr>
        <sz val="10"/>
        <color theme="9" tint="-0.249977111117893"/>
        <rFont val="Arial"/>
        <family val="2"/>
      </rPr>
      <t>2. (Barefoot) Shapes and crystal flowers 
Learners learn about repitition (loops) by creating programs to draw patterns made of simple shapes (using scratch).</t>
    </r>
    <r>
      <rPr>
        <sz val="10"/>
        <rFont val="Arial"/>
        <family val="2"/>
      </rPr>
      <t xml:space="preserve">
</t>
    </r>
  </si>
  <si>
    <r>
      <t xml:space="preserve">2. Develop a solution to a problem and demonstrate what would happen if the instructions were in the wrong order. This could be further illustrated by coming up with actual examples of what would make the solution fail and how they could test it suitably. Imagine if two sets of traffic were allowed to travel at the same time without some element of control, or one way system.
</t>
    </r>
    <r>
      <rPr>
        <sz val="10"/>
        <color theme="9" tint="-0.249977111117893"/>
        <rFont val="Arial"/>
        <family val="2"/>
      </rPr>
      <t>2. (Barefoot)  Logical number sequences 
Learners explain the rules for a number sequence and predict what comes next.</t>
    </r>
  </si>
  <si>
    <r>
      <rPr>
        <b/>
        <sz val="10"/>
        <rFont val="Arial"/>
        <family val="2"/>
      </rPr>
      <t>Physical education/Dance</t>
    </r>
    <r>
      <rPr>
        <u/>
        <sz val="10"/>
        <rFont val="Arial"/>
        <family val="2"/>
      </rPr>
      <t xml:space="preserve"> </t>
    </r>
    <r>
      <rPr>
        <sz val="10"/>
        <rFont val="Arial"/>
        <family val="2"/>
      </rPr>
      <t xml:space="preserve">
Look at a sequence of steps for a dance or performance and identify different parts of it. What would the performance look like if the order were changed around? 
</t>
    </r>
    <r>
      <rPr>
        <b/>
        <sz val="10"/>
        <rFont val="Arial"/>
        <family val="2"/>
      </rPr>
      <t>Physical education</t>
    </r>
    <r>
      <rPr>
        <sz val="10"/>
        <rFont val="Arial"/>
        <family val="2"/>
      </rPr>
      <t xml:space="preserve">
Look at sport movements and explain how small changes can affect overall movement. 
</t>
    </r>
    <r>
      <rPr>
        <b/>
        <sz val="10"/>
        <rFont val="Arial"/>
        <family val="2"/>
      </rPr>
      <t>Geography</t>
    </r>
    <r>
      <rPr>
        <u/>
        <sz val="10"/>
        <rFont val="Arial"/>
        <family val="2"/>
      </rPr>
      <t xml:space="preserve"> </t>
    </r>
    <r>
      <rPr>
        <sz val="10"/>
        <rFont val="Arial"/>
        <family val="2"/>
      </rPr>
      <t xml:space="preserve">
Explore a flow chart which examines the effect of global warming with inputs such as the amount of carbon dioxide produced, deforestation, etc., and modify the inputs and variable values. 
 </t>
    </r>
    <r>
      <rPr>
        <u/>
        <sz val="10"/>
        <rFont val="Arial"/>
        <family val="2"/>
      </rPr>
      <t xml:space="preserve">
</t>
    </r>
    <r>
      <rPr>
        <b/>
        <sz val="10"/>
        <rFont val="Arial"/>
        <family val="2"/>
      </rPr>
      <t>Languages</t>
    </r>
    <r>
      <rPr>
        <sz val="10"/>
        <rFont val="Arial"/>
        <family val="2"/>
      </rPr>
      <t xml:space="preserve">
Come to a conclusion of what country you are in by looking at a flow chart that asks questions as inputs on things like currency, landmarks, travel times to get there, etc. 
</t>
    </r>
    <r>
      <rPr>
        <b/>
        <sz val="10"/>
        <rFont val="Arial"/>
        <family val="2"/>
      </rPr>
      <t>Mathematics</t>
    </r>
    <r>
      <rPr>
        <u/>
        <sz val="10"/>
        <rFont val="Arial"/>
        <family val="2"/>
      </rPr>
      <t xml:space="preserve"> </t>
    </r>
    <r>
      <rPr>
        <sz val="10"/>
        <rFont val="Arial"/>
        <family val="2"/>
      </rPr>
      <t xml:space="preserve">
Look at an algorithm to predict the formula for the area or circumference of a circle. 
 </t>
    </r>
    <r>
      <rPr>
        <u/>
        <sz val="10"/>
        <rFont val="Arial"/>
        <family val="2"/>
      </rPr>
      <t xml:space="preserve">
</t>
    </r>
    <r>
      <rPr>
        <b/>
        <sz val="10"/>
        <rFont val="Arial"/>
        <family val="2"/>
      </rPr>
      <t>ICT</t>
    </r>
    <r>
      <rPr>
        <sz val="10"/>
        <rFont val="Arial"/>
        <family val="2"/>
      </rPr>
      <t xml:space="preserve">
Demonstrate appropriate basic commenting of code to explain functionality to a third party, using appropriate language conventions,</t>
    </r>
    <r>
      <rPr>
        <i/>
        <sz val="10"/>
        <rFont val="Arial"/>
        <family val="2"/>
      </rPr>
      <t xml:space="preserve"> e.g. # in Python.</t>
    </r>
    <r>
      <rPr>
        <sz val="10"/>
        <rFont val="Arial"/>
        <family val="2"/>
      </rPr>
      <t xml:space="preserve"> 
Model a solution that replicates a calculator to take in two operands and an operator. Explaining what would be the result of getting the operators the wrong way around or the operands mixed up. During the design of this solution using a flow chart, inputs could be tested for accuracy before potentially coding the solution. 
</t>
    </r>
    <r>
      <rPr>
        <b/>
        <sz val="10"/>
        <rFont val="Arial"/>
        <family val="2"/>
      </rPr>
      <t>Science</t>
    </r>
    <r>
      <rPr>
        <u/>
        <sz val="10"/>
        <rFont val="Arial"/>
        <family val="2"/>
      </rPr>
      <t xml:space="preserve"> </t>
    </r>
    <r>
      <rPr>
        <sz val="10"/>
        <rFont val="Arial"/>
        <family val="2"/>
      </rPr>
      <t xml:space="preserve">
Change a method or step in a method, predict results in light of changes, such as science experiments. Compose an experiment and demonstrate in a flow chart change variables either theoretical or with experimental data and predict the outcome.</t>
    </r>
  </si>
  <si>
    <r>
      <rPr>
        <b/>
        <sz val="10"/>
        <rFont val="Arial"/>
        <family val="2"/>
      </rPr>
      <t>Physical education</t>
    </r>
    <r>
      <rPr>
        <sz val="10"/>
        <rFont val="Arial"/>
        <family val="2"/>
      </rPr>
      <t xml:space="preserve">
Identify parts of a performance that could be extracted and inserted into a separate sequence. Explain what the possibilities and outcomes are of modifying a performance. 
</t>
    </r>
    <r>
      <rPr>
        <b/>
        <sz val="10"/>
        <rFont val="Arial"/>
        <family val="2"/>
      </rPr>
      <t>Drama/Media</t>
    </r>
    <r>
      <rPr>
        <u/>
        <sz val="10"/>
        <rFont val="Arial"/>
        <family val="2"/>
      </rPr>
      <t xml:space="preserve"> </t>
    </r>
    <r>
      <rPr>
        <sz val="10"/>
        <rFont val="Arial"/>
        <family val="2"/>
      </rPr>
      <t xml:space="preserve">
Set piece in film production, sequence sets and acts in the filming process so filming can be done in location order rather than chronological order. 
 </t>
    </r>
    <r>
      <rPr>
        <u/>
        <sz val="10"/>
        <rFont val="Arial"/>
        <family val="2"/>
      </rPr>
      <t xml:space="preserve">
</t>
    </r>
    <r>
      <rPr>
        <b/>
        <sz val="10"/>
        <rFont val="Arial"/>
        <family val="2"/>
      </rPr>
      <t>Food technology</t>
    </r>
    <r>
      <rPr>
        <sz val="10"/>
        <rFont val="Arial"/>
        <family val="2"/>
      </rPr>
      <t xml:space="preserve">  
Large scale food production and flow charts. Recipes large or small scale seeing similarities and differences with the two recipes and could apply numerical quantitative reasoning, i.e. proportional, linear. 
</t>
    </r>
    <r>
      <rPr>
        <b/>
        <sz val="10"/>
        <rFont val="Arial"/>
        <family val="2"/>
      </rPr>
      <t>Geography</t>
    </r>
    <r>
      <rPr>
        <u/>
        <sz val="10"/>
        <rFont val="Arial"/>
        <family val="2"/>
      </rPr>
      <t xml:space="preserve"> </t>
    </r>
    <r>
      <rPr>
        <sz val="10"/>
        <rFont val="Arial"/>
        <family val="2"/>
      </rPr>
      <t xml:space="preserve">
Using visual evidence such as water features on a map, determine where a country is located and what the impact is on the country. 
Produce travel itineraries and journeys and predict the time/monetary cost of adding or removing points of interest.
</t>
    </r>
    <r>
      <rPr>
        <b/>
        <sz val="10"/>
        <rFont val="Arial"/>
        <family val="2"/>
      </rPr>
      <t xml:space="preserve">History </t>
    </r>
    <r>
      <rPr>
        <sz val="10"/>
        <rFont val="Arial"/>
        <family val="2"/>
      </rPr>
      <t xml:space="preserve">
Identify historical events and processes and discuss what changes could have been made to any of the events and predict an alternative outcome, </t>
    </r>
    <r>
      <rPr>
        <i/>
        <sz val="10"/>
        <rFont val="Arial"/>
        <family val="2"/>
      </rPr>
      <t xml:space="preserve">e.g. First World War.  </t>
    </r>
    <r>
      <rPr>
        <sz val="10"/>
        <rFont val="Arial"/>
        <family val="2"/>
      </rPr>
      <t xml:space="preserve">
</t>
    </r>
    <r>
      <rPr>
        <b/>
        <sz val="10"/>
        <rFont val="Arial"/>
        <family val="2"/>
      </rPr>
      <t>Languages</t>
    </r>
    <r>
      <rPr>
        <sz val="10"/>
        <rFont val="Arial"/>
        <family val="2"/>
      </rPr>
      <t xml:space="preserve">
Identify patterns in translation and attempt to produce instructions/code to solve translation problems. Can also provide rules for translation. 
</t>
    </r>
    <r>
      <rPr>
        <b/>
        <sz val="10"/>
        <rFont val="Arial"/>
        <family val="2"/>
      </rPr>
      <t>Mathematics</t>
    </r>
    <r>
      <rPr>
        <u/>
        <sz val="10"/>
        <rFont val="Arial"/>
        <family val="2"/>
      </rPr>
      <t xml:space="preserve"> </t>
    </r>
    <r>
      <rPr>
        <sz val="10"/>
        <rFont val="Arial"/>
        <family val="2"/>
      </rPr>
      <t xml:space="preserve">
Investigate to solve a problem where algorithms are used to process information, </t>
    </r>
    <r>
      <rPr>
        <i/>
        <sz val="10"/>
        <rFont val="Arial"/>
        <family val="2"/>
      </rPr>
      <t>e.g. calculating volume based on measurements and then using this in comparing volumes of different shapes.</t>
    </r>
    <r>
      <rPr>
        <sz val="10"/>
        <rFont val="Arial"/>
        <family val="2"/>
      </rPr>
      <t xml:space="preserve"> 
Explain rationale within mathematics reasoning task. 
Using an algorithm,</t>
    </r>
    <r>
      <rPr>
        <i/>
        <sz val="10"/>
        <rFont val="Arial"/>
        <family val="2"/>
      </rPr>
      <t xml:space="preserve"> e.g. multi-step function machines which examine the effects of changing the variables, for instance, y = 4x2 + 3x, what happens if we change the 3, what happens if we change the 4?</t>
    </r>
    <r>
      <rPr>
        <sz val="10"/>
        <rFont val="Arial"/>
        <family val="2"/>
      </rPr>
      <t xml:space="preserve">
</t>
    </r>
    <r>
      <rPr>
        <b/>
        <sz val="10"/>
        <rFont val="Arial"/>
        <family val="2"/>
      </rPr>
      <t>ICT</t>
    </r>
    <r>
      <rPr>
        <sz val="10"/>
        <rFont val="Arial"/>
        <family val="2"/>
      </rPr>
      <t xml:space="preserve">
Develop a written/coded set of rules for a 'rock, paper, scissors' game. There are a number of possible permutations when two people play this game and these could all be modelled in a number of if statements to determine a winner. What would happen if one of the permutations were removed or omitted altogether? Using a complete test table with all possible combinations on a developed flow chart would highlight errors prior to programming fully. 
</t>
    </r>
    <r>
      <rPr>
        <b/>
        <sz val="10"/>
        <rFont val="Arial"/>
        <family val="2"/>
      </rPr>
      <t xml:space="preserve">Science </t>
    </r>
    <r>
      <rPr>
        <sz val="10"/>
        <rFont val="Arial"/>
        <family val="2"/>
      </rPr>
      <t xml:space="preserve">
Develop formula or equation based on experimental data. 
Develop an algorithm for organism/living things, classification or chemical compounds.
</t>
    </r>
  </si>
  <si>
    <r>
      <rPr>
        <b/>
        <sz val="10"/>
        <rFont val="Arial"/>
        <family val="2"/>
      </rPr>
      <t xml:space="preserve">Food technology </t>
    </r>
    <r>
      <rPr>
        <sz val="10"/>
        <rFont val="Arial"/>
        <family val="2"/>
      </rPr>
      <t xml:space="preserve">
Investigate the possible different procedures of a drinks vending machine that allow it to vend a variety of drinks from the same machine.
</t>
    </r>
    <r>
      <rPr>
        <b/>
        <sz val="10"/>
        <rFont val="Arial"/>
        <family val="2"/>
      </rPr>
      <t>Geography</t>
    </r>
    <r>
      <rPr>
        <sz val="10"/>
        <rFont val="Arial"/>
        <family val="2"/>
      </rPr>
      <t xml:space="preserve"> 
Immigration management. What are the key stages in the dealing with mass immigration? What stages work well and why? Could you reuse these in other models?
What are the different stages involved in combating coastal erosion and what benefits do they offer in the order that they are done?
</t>
    </r>
    <r>
      <rPr>
        <b/>
        <sz val="10"/>
        <rFont val="Arial"/>
        <family val="2"/>
      </rPr>
      <t>Languages</t>
    </r>
    <r>
      <rPr>
        <sz val="10"/>
        <rFont val="Arial"/>
        <family val="2"/>
      </rPr>
      <t xml:space="preserve"> 
Write a report on the justification of writing code to analyse data, etc. Part of evaluation in Welsh Bac investigation or science experiment write-up. 
Justify using code, rules or data sets in report writing.    
</t>
    </r>
    <r>
      <rPr>
        <b/>
        <sz val="10"/>
        <rFont val="Arial"/>
        <family val="2"/>
      </rPr>
      <t>Mathematics</t>
    </r>
    <r>
      <rPr>
        <u/>
        <sz val="10"/>
        <rFont val="Arial"/>
        <family val="2"/>
      </rPr>
      <t xml:space="preserve"> </t>
    </r>
    <r>
      <rPr>
        <sz val="10"/>
        <rFont val="Arial"/>
        <family val="2"/>
      </rPr>
      <t xml:space="preserve">
Utilise spreadsheet functions to solve a large/complex statistical problem.
</t>
    </r>
    <r>
      <rPr>
        <b/>
        <sz val="10"/>
        <rFont val="Arial"/>
        <family val="2"/>
      </rPr>
      <t xml:space="preserve">ICT/Science </t>
    </r>
    <r>
      <rPr>
        <sz val="10"/>
        <rFont val="Arial"/>
        <family val="2"/>
      </rPr>
      <t xml:space="preserve">
When solving a large problem, we generally break it down into smaller parts, solve those individually, and in doing so the whole problem is solved. Learners could be involved in a large project involving multiple tasks that need completing or problems that need solving. Can they explain why some tasks were completed before others (could use a Gantt chart critical path to explain). If learners are to demonstrate this using code, can they produce a solution to a problem using functions or procedures that are isolated from the rest of the program and run (called) when they are required.</t>
    </r>
  </si>
  <si>
    <r>
      <t xml:space="preserve">match identical objects or pictures independently
understand that one item can be represented by another means, </t>
    </r>
    <r>
      <rPr>
        <i/>
        <sz val="10"/>
        <rFont val="Arial"/>
        <family val="2"/>
      </rPr>
      <t xml:space="preserve">e.g. familiar object to a photograph of that object.	</t>
    </r>
    <r>
      <rPr>
        <sz val="10"/>
        <rFont val="Arial"/>
        <family val="2"/>
      </rPr>
      <t xml:space="preserve">
</t>
    </r>
  </si>
  <si>
    <r>
      <t xml:space="preserve">match non-identical objects or pictures
identify items that do not belong to a set
separate objects that share a specified attribute, </t>
    </r>
    <r>
      <rPr>
        <i/>
        <sz val="10"/>
        <rFont val="Arial"/>
        <family val="2"/>
      </rPr>
      <t>e.g. big/little, blue/green</t>
    </r>
    <r>
      <rPr>
        <sz val="10"/>
        <rFont val="Arial"/>
        <family val="2"/>
      </rPr>
      <t>.</t>
    </r>
  </si>
  <si>
    <r>
      <t>begin to interpret information/data by making direct comparisons,</t>
    </r>
    <r>
      <rPr>
        <i/>
        <sz val="10"/>
        <rFont val="Arial"/>
        <family val="2"/>
      </rPr>
      <t xml:space="preserve"> e.g. explain why one group/set is different to another set</t>
    </r>
    <r>
      <rPr>
        <sz val="10"/>
        <rFont val="Arial"/>
        <family val="2"/>
      </rPr>
      <t xml:space="preserve">
</t>
    </r>
    <r>
      <rPr>
        <sz val="10"/>
        <rFont val="Arial"/>
        <family val="2"/>
      </rPr>
      <t xml:space="preserve">
classify objects using one criterion
</t>
    </r>
    <r>
      <rPr>
        <sz val="10"/>
        <rFont val="Arial"/>
        <family val="2"/>
      </rPr>
      <t xml:space="preserve">
create a simple pictogram using suitable software.</t>
    </r>
  </si>
  <si>
    <r>
      <t>collect and organise data into groups,</t>
    </r>
    <r>
      <rPr>
        <i/>
        <sz val="10"/>
        <rFont val="Arial"/>
        <family val="2"/>
      </rPr>
      <t xml:space="preserve"> e.g. gather data by voting or sorting and represent in pictures, objects or drawings
</t>
    </r>
    <r>
      <rPr>
        <sz val="10"/>
        <rFont val="Arial"/>
        <family val="2"/>
      </rPr>
      <t xml:space="preserve">
extract information from simple tables and graphs, </t>
    </r>
    <r>
      <rPr>
        <i/>
        <sz val="10"/>
        <rFont val="Arial"/>
        <family val="2"/>
      </rPr>
      <t xml:space="preserve">e.g. answer questions on table graph
</t>
    </r>
    <r>
      <rPr>
        <sz val="10"/>
        <rFont val="Arial"/>
        <family val="2"/>
      </rPr>
      <t xml:space="preserve">
record data collected in a variety of suitable formats, </t>
    </r>
    <r>
      <rPr>
        <i/>
        <sz val="10"/>
        <rFont val="Arial"/>
        <family val="2"/>
      </rPr>
      <t>e.g. lists, tables, block graphs and pictograms.</t>
    </r>
  </si>
  <si>
    <r>
      <t xml:space="preserve">1. Match foods in a supermarket to photographs on a shopping list. 
1. Put small PE equipment away by matching, </t>
    </r>
    <r>
      <rPr>
        <i/>
        <sz val="10"/>
        <rFont val="Arial"/>
        <family val="2"/>
      </rPr>
      <t>e.g. ball to box with photograph of balls, hoop to box with photograph of hoops.</t>
    </r>
    <r>
      <rPr>
        <sz val="10"/>
        <rFont val="Arial"/>
        <family val="2"/>
      </rPr>
      <t xml:space="preserve">
2. Match cutlery to photograph placemat to set the table. Or use toy foods in a role-play kitchen or shop.</t>
    </r>
  </si>
  <si>
    <r>
      <t xml:space="preserve">1. Find and put collection of cups all in the same cupboard.
2. Separate sets of objects, </t>
    </r>
    <r>
      <rPr>
        <i/>
        <sz val="10"/>
        <rFont val="Arial"/>
        <family val="2"/>
      </rPr>
      <t>e.g. pigs/not pigs, lions/not lions when playing with toy farm/zoo.</t>
    </r>
    <r>
      <rPr>
        <sz val="10"/>
        <rFont val="Arial"/>
        <family val="2"/>
      </rPr>
      <t xml:space="preserve">
</t>
    </r>
    <r>
      <rPr>
        <sz val="10"/>
        <color theme="9" tint="-0.249977111117893"/>
        <rFont val="Arial"/>
        <family val="2"/>
      </rPr>
      <t xml:space="preserve">2.  (Barefoot) Sorting objects 
</t>
    </r>
    <r>
      <rPr>
        <i/>
        <sz val="10"/>
        <color theme="9" tint="-0.249977111117893"/>
        <rFont val="Arial"/>
        <family val="2"/>
      </rPr>
      <t xml:space="preserve">
</t>
    </r>
    <r>
      <rPr>
        <sz val="10"/>
        <color theme="9" tint="-0.249977111117893"/>
        <rFont val="Arial"/>
        <family val="2"/>
      </rPr>
      <t>Learners sort objects according to their features and develop their ability to spot patterns.</t>
    </r>
    <r>
      <rPr>
        <sz val="10"/>
        <rFont val="Arial"/>
        <family val="2"/>
      </rPr>
      <t xml:space="preserve">
3. Find all the red cars/black dogs on a toy garage/farm set.</t>
    </r>
  </si>
  <si>
    <r>
      <t xml:space="preserve">1. Sorting vegetables and fruit into groups giving reasons for their groupings. 
2. Outdoor education – on a nature walk collect items and select, </t>
    </r>
    <r>
      <rPr>
        <i/>
        <sz val="10"/>
        <rFont val="Arial"/>
        <family val="2"/>
      </rPr>
      <t>e.g. all the plants.</t>
    </r>
    <r>
      <rPr>
        <sz val="10"/>
        <rFont val="Arial"/>
        <family val="2"/>
      </rPr>
      <t xml:space="preserve">
</t>
    </r>
    <r>
      <rPr>
        <sz val="10"/>
        <color theme="9" tint="-0.249977111117893"/>
        <rFont val="Arial"/>
        <family val="2"/>
      </rPr>
      <t xml:space="preserve">2. (Barefoot) Pattern unplugged; Elephants, Cats and Cars
Learners work on spotting patterns in sets of pictures and think of general statements to describe similarities and differences. </t>
    </r>
    <r>
      <rPr>
        <i/>
        <sz val="10"/>
        <rFont val="Arial"/>
        <family val="2"/>
      </rPr>
      <t xml:space="preserve">
</t>
    </r>
  </si>
  <si>
    <r>
      <t xml:space="preserve">1. </t>
    </r>
    <r>
      <rPr>
        <b/>
        <sz val="10"/>
        <rFont val="Arial"/>
        <family val="2"/>
      </rPr>
      <t>Database</t>
    </r>
    <r>
      <rPr>
        <sz val="10"/>
        <rFont val="Arial"/>
        <family val="2"/>
      </rPr>
      <t xml:space="preserve">
Interrogate a database using search and sort filters, </t>
    </r>
    <r>
      <rPr>
        <i/>
        <sz val="10"/>
        <rFont val="Arial"/>
        <family val="2"/>
      </rPr>
      <t>e.g. sorting on a particular field or record.</t>
    </r>
    <r>
      <rPr>
        <sz val="10"/>
        <rFont val="Arial"/>
        <family val="2"/>
      </rPr>
      <t xml:space="preserve">
Create a database, </t>
    </r>
    <r>
      <rPr>
        <i/>
        <sz val="10"/>
        <rFont val="Arial"/>
        <family val="2"/>
      </rPr>
      <t>e.g. collect, prepare and create a database ensuring accuracy of entry and editing mistakes</t>
    </r>
    <r>
      <rPr>
        <sz val="10"/>
        <rFont val="Arial"/>
        <family val="2"/>
      </rPr>
      <t xml:space="preserve">.
Perform simple manipulations of a database, </t>
    </r>
    <r>
      <rPr>
        <i/>
        <sz val="10"/>
        <rFont val="Arial"/>
        <family val="2"/>
      </rPr>
      <t>e.g. adding a field.</t>
    </r>
    <r>
      <rPr>
        <sz val="10"/>
        <rFont val="Arial"/>
        <family val="2"/>
      </rPr>
      <t xml:space="preserve">
Perform searches on larger databases and online databases.
</t>
    </r>
    <r>
      <rPr>
        <b/>
        <sz val="10"/>
        <rFont val="Arial"/>
        <family val="2"/>
      </rPr>
      <t>Spreadsheet</t>
    </r>
    <r>
      <rPr>
        <sz val="10"/>
        <rFont val="Arial"/>
        <family val="2"/>
      </rPr>
      <t xml:space="preserve">
Create a spreadsheet with a variety of data and use simple formulas, </t>
    </r>
    <r>
      <rPr>
        <i/>
        <sz val="10"/>
        <rFont val="Arial"/>
        <family val="2"/>
      </rPr>
      <t>e.g. sum, +, -, *, /.</t>
    </r>
    <r>
      <rPr>
        <sz val="10"/>
        <rFont val="Arial"/>
        <family val="2"/>
      </rPr>
      <t xml:space="preserve">
Explore patterns and relationships and make simple predictions about changing variables in data, </t>
    </r>
    <r>
      <rPr>
        <i/>
        <sz val="10"/>
        <rFont val="Arial"/>
        <family val="2"/>
      </rPr>
      <t>e.g. such as selling twice as many apples.</t>
    </r>
    <r>
      <rPr>
        <sz val="10"/>
        <rFont val="Arial"/>
        <family val="2"/>
      </rPr>
      <t xml:space="preserve">
</t>
    </r>
  </si>
  <si>
    <r>
      <t xml:space="preserve">1. </t>
    </r>
    <r>
      <rPr>
        <b/>
        <sz val="10"/>
        <rFont val="Arial"/>
        <family val="2"/>
      </rPr>
      <t>Database</t>
    </r>
    <r>
      <rPr>
        <sz val="10"/>
        <rFont val="Arial"/>
        <family val="2"/>
      </rPr>
      <t xml:space="preserve">
Create and organise a database with a variety of fields to record results. 
Search using two or more criteria for a specific purpose.
Add and remove data fields to improve quality.
Use the results from searches and represent the information appropriately,</t>
    </r>
    <r>
      <rPr>
        <i/>
        <sz val="10"/>
        <rFont val="Arial"/>
        <family val="2"/>
      </rPr>
      <t xml:space="preserve"> e.g. carry out relevant searches using =, &gt;, &lt;, &gt;=, &lt;=, &lt;&gt; and represent searched information in relation to task.</t>
    </r>
    <r>
      <rPr>
        <sz val="10"/>
        <rFont val="Arial"/>
        <family val="2"/>
      </rPr>
      <t xml:space="preserve">
</t>
    </r>
    <r>
      <rPr>
        <b/>
        <sz val="10"/>
        <rFont val="Arial"/>
        <family val="2"/>
      </rPr>
      <t>Spreadsheet</t>
    </r>
    <r>
      <rPr>
        <sz val="10"/>
        <rFont val="Arial"/>
        <family val="2"/>
      </rPr>
      <t xml:space="preserve">
Create spreadsheets with increasing complexities and test hypothesis, </t>
    </r>
    <r>
      <rPr>
        <i/>
        <sz val="10"/>
        <rFont val="Arial"/>
        <family val="2"/>
      </rPr>
      <t>e.g. create spreadsheets with simple formulae (+ - * / , sum, max, min, average).</t>
    </r>
    <r>
      <rPr>
        <sz val="10"/>
        <rFont val="Arial"/>
        <family val="2"/>
      </rPr>
      <t xml:space="preserve">
'What if' – predict outcome of change of single data items, perform changes and record actual outcome. </t>
    </r>
  </si>
  <si>
    <r>
      <t xml:space="preserve">1. </t>
    </r>
    <r>
      <rPr>
        <b/>
        <sz val="10"/>
        <rFont val="Arial"/>
        <family val="2"/>
      </rPr>
      <t>Database</t>
    </r>
    <r>
      <rPr>
        <sz val="10"/>
        <rFont val="Arial"/>
        <family val="2"/>
      </rPr>
      <t xml:space="preserve">
Construct frequency tables for a given set of data, grouped where appropriate.
Perform wildcard search, </t>
    </r>
    <r>
      <rPr>
        <i/>
        <sz val="10"/>
        <rFont val="Arial"/>
        <family val="2"/>
      </rPr>
      <t>e.g. -, ?, *.</t>
    </r>
    <r>
      <rPr>
        <sz val="10"/>
        <rFont val="Arial"/>
        <family val="2"/>
      </rPr>
      <t xml:space="preserve">
Perform complex searches related to natural language queries designed by the learners.
</t>
    </r>
    <r>
      <rPr>
        <b/>
        <sz val="10"/>
        <rFont val="Arial"/>
        <family val="2"/>
      </rPr>
      <t>Spreadsheet</t>
    </r>
    <r>
      <rPr>
        <sz val="10"/>
        <rFont val="Arial"/>
        <family val="2"/>
      </rPr>
      <t xml:space="preserve">
Construct frequency tables.
Use decision functions, </t>
    </r>
    <r>
      <rPr>
        <i/>
        <sz val="10"/>
        <rFont val="Arial"/>
        <family val="2"/>
      </rPr>
      <t>e.g. If, Vlookup, COUNTIF and multiple IF.</t>
    </r>
    <r>
      <rPr>
        <sz val="10"/>
        <rFont val="Arial"/>
        <family val="2"/>
      </rPr>
      <t xml:space="preserve">
Represent data visually from a secondary source and/or experiment.</t>
    </r>
  </si>
  <si>
    <t>Storing and sharing – Classroom task ideas</t>
  </si>
  <si>
    <t>2. Shouts or vocalises when favourite character appears on-screen.
3. Hits the screen to make something happen which gains a specific response from an adult.</t>
  </si>
  <si>
    <r>
      <t xml:space="preserve">demonstrate how part of a solution might need repetition
represent a simple solution in a flow chart that contains a looping element, </t>
    </r>
    <r>
      <rPr>
        <i/>
        <sz val="10"/>
        <rFont val="Arial"/>
        <family val="2"/>
      </rPr>
      <t xml:space="preserve">e.g. identify where a repeat or loop may work in a flow chart, for instance traffic lights, and select variables.
</t>
    </r>
  </si>
  <si>
    <r>
      <rPr>
        <b/>
        <sz val="10"/>
        <rFont val="Arial"/>
        <family val="2"/>
      </rPr>
      <t>Physical education</t>
    </r>
    <r>
      <rPr>
        <sz val="10"/>
        <rFont val="Arial"/>
        <family val="2"/>
      </rPr>
      <t xml:space="preserve">
Examine repetition and recursion in dance moves and in musical scores. 
</t>
    </r>
    <r>
      <rPr>
        <b/>
        <sz val="10"/>
        <rFont val="Arial"/>
        <family val="2"/>
      </rPr>
      <t xml:space="preserve">Food technology </t>
    </r>
    <r>
      <rPr>
        <sz val="10"/>
        <rFont val="Arial"/>
        <family val="2"/>
      </rPr>
      <t xml:space="preserve">
Break down individual parts of a recipe and determine what each part does. Follow a recipe to a successful outcome. 
</t>
    </r>
    <r>
      <rPr>
        <b/>
        <sz val="10"/>
        <rFont val="Arial"/>
        <family val="2"/>
      </rPr>
      <t>Religious education</t>
    </r>
    <r>
      <rPr>
        <sz val="10"/>
        <rFont val="Arial"/>
        <family val="2"/>
      </rPr>
      <t xml:space="preserve"> 
Create flow charts to show a sequence of possible events in making moral choices, to investigate alternative history 'what if', </t>
    </r>
    <r>
      <rPr>
        <i/>
        <sz val="10"/>
        <rFont val="Arial"/>
        <family val="2"/>
      </rPr>
      <t xml:space="preserve">e.g. decisions made during the First World War, etc. </t>
    </r>
    <r>
      <rPr>
        <sz val="10"/>
        <rFont val="Arial"/>
        <family val="2"/>
      </rPr>
      <t xml:space="preserve">
</t>
    </r>
    <r>
      <rPr>
        <b/>
        <sz val="10"/>
        <rFont val="Arial"/>
        <family val="2"/>
      </rPr>
      <t>Languages</t>
    </r>
    <r>
      <rPr>
        <sz val="10"/>
        <rFont val="Arial"/>
        <family val="2"/>
      </rPr>
      <t xml:space="preserve">
Produce a set of instructions to direct someone to a location (left, right, straight on, etc.). This can then be turned into using different languages to describe one function of a robot,</t>
    </r>
    <r>
      <rPr>
        <i/>
        <sz val="10"/>
        <rFont val="Arial"/>
        <family val="2"/>
      </rPr>
      <t xml:space="preserve"> e.g. forward, back, turn left, repeat, etc.</t>
    </r>
    <r>
      <rPr>
        <sz val="10"/>
        <rFont val="Arial"/>
        <family val="2"/>
      </rPr>
      <t xml:space="preserve">, in different languages. 
</t>
    </r>
    <r>
      <rPr>
        <b/>
        <sz val="10"/>
        <rFont val="Arial"/>
        <family val="2"/>
      </rPr>
      <t>Mathematics</t>
    </r>
    <r>
      <rPr>
        <u/>
        <sz val="10"/>
        <rFont val="Arial"/>
        <family val="2"/>
      </rPr>
      <t xml:space="preserve"> </t>
    </r>
    <r>
      <rPr>
        <sz val="10"/>
        <rFont val="Arial"/>
        <family val="2"/>
      </rPr>
      <t xml:space="preserve">
Dry-run an algorithm as part of an application in substitution. 
</t>
    </r>
    <r>
      <rPr>
        <b/>
        <sz val="10"/>
        <rFont val="Arial"/>
        <family val="2"/>
      </rPr>
      <t>ICT</t>
    </r>
    <r>
      <rPr>
        <u/>
        <sz val="10"/>
        <rFont val="Arial"/>
        <family val="2"/>
      </rPr>
      <t xml:space="preserve"> </t>
    </r>
    <r>
      <rPr>
        <sz val="10"/>
        <rFont val="Arial"/>
        <family val="2"/>
      </rPr>
      <t xml:space="preserve"> 
Given a complex solution to a problem, for instance pseudocode or a flow chart, learners can not only follow it but can also explain the individual components of the solution. This could be a large flow chart that takes in class test scores and produces percentage success at the end. They could then demonstrate how this could be improved by taking names in as input and outputting names and scores for individuals when the algorithm ends. 
</t>
    </r>
    <r>
      <rPr>
        <b/>
        <sz val="10"/>
        <rFont val="Arial"/>
        <family val="2"/>
      </rPr>
      <t>Science</t>
    </r>
    <r>
      <rPr>
        <u/>
        <sz val="10"/>
        <rFont val="Arial"/>
        <family val="2"/>
      </rPr>
      <t xml:space="preserve"> </t>
    </r>
    <r>
      <rPr>
        <sz val="10"/>
        <rFont val="Arial"/>
        <family val="2"/>
      </rPr>
      <t xml:space="preserve">
Decompose chemical and physical processes and determine action of each part, where possible demonstrate/model on computer programme. 
Basic vector diagrams for directions.</t>
    </r>
  </si>
  <si>
    <t>Notes</t>
  </si>
  <si>
    <r>
      <t xml:space="preserve">use different forms of digital communication, </t>
    </r>
    <r>
      <rPr>
        <i/>
        <sz val="10"/>
        <rFont val="Arial"/>
        <family val="2"/>
      </rPr>
      <t>e.g. experience and participate in simple voice, video or text communications.</t>
    </r>
  </si>
  <si>
    <r>
      <t xml:space="preserve">understand simple encryption and the purpose of encryption, </t>
    </r>
    <r>
      <rPr>
        <i/>
        <sz val="10"/>
        <rFont val="Arial"/>
        <family val="2"/>
      </rPr>
      <t>e.g. to send sensitive data more securely</t>
    </r>
    <r>
      <rPr>
        <sz val="10"/>
        <rFont val="Arial"/>
        <family val="2"/>
      </rPr>
      <t xml:space="preserve">
use relevant hyperlinks and account for the appropriate file management technique, </t>
    </r>
    <r>
      <rPr>
        <i/>
        <sz val="10"/>
        <rFont val="Arial"/>
        <family val="2"/>
      </rPr>
      <t>e.g. some file storage systems will utilise dynamic hyperlinks so that if a file location is changed, the link remains intact, whereas changing file location in other systems could result in a broken hyperlink</t>
    </r>
    <r>
      <rPr>
        <sz val="10"/>
        <rFont val="Arial"/>
        <family val="2"/>
      </rPr>
      <t>.</t>
    </r>
  </si>
  <si>
    <r>
      <t>follow a sequence of steps to solve a problem,</t>
    </r>
    <r>
      <rPr>
        <i/>
        <sz val="10"/>
        <rFont val="Arial"/>
        <family val="2"/>
      </rPr>
      <t xml:space="preserve"> e.g. predict and explain what actions are needed to make something happen
</t>
    </r>
    <r>
      <rPr>
        <sz val="10"/>
        <rFont val="Arial"/>
        <family val="2"/>
      </rPr>
      <t xml:space="preserve">
break down a problem into separate parts to make it easier to understand
create and record written instructions that others understand and can follow
change instructions to achieve a different outcome.</t>
    </r>
  </si>
  <si>
    <r>
      <t>collate and group given data using simple words,</t>
    </r>
    <r>
      <rPr>
        <i/>
        <sz val="10"/>
        <rFont val="Arial"/>
        <family val="2"/>
      </rPr>
      <t xml:space="preserve"> e.g. sort pictures/words</t>
    </r>
    <r>
      <rPr>
        <sz val="10"/>
        <rFont val="Arial"/>
        <family val="2"/>
      </rPr>
      <t xml:space="preserve">
classify an object using more than one criterion, </t>
    </r>
    <r>
      <rPr>
        <i/>
        <sz val="10"/>
        <rFont val="Arial"/>
        <family val="2"/>
      </rPr>
      <t>e.g. labelling group/set</t>
    </r>
    <r>
      <rPr>
        <sz val="10"/>
        <rFont val="Arial"/>
        <family val="2"/>
      </rPr>
      <t xml:space="preserve">
record data collected in a suitable format, </t>
    </r>
    <r>
      <rPr>
        <i/>
        <sz val="10"/>
        <rFont val="Arial"/>
        <family val="2"/>
      </rPr>
      <t>e.g. use tally charts, pictograms and block graphs in simple a computing package.</t>
    </r>
  </si>
  <si>
    <r>
      <t xml:space="preserve">cite all sources when researching and explain the importance of this, </t>
    </r>
    <r>
      <rPr>
        <i/>
        <sz val="10"/>
        <rFont val="Arial"/>
        <family val="2"/>
      </rPr>
      <t>e.g. create simple lists for the referencing of digital and offline sources; discuss the rights and permissions associated with this</t>
    </r>
    <r>
      <rPr>
        <sz val="10"/>
        <rFont val="Arial"/>
        <family val="2"/>
      </rPr>
      <t xml:space="preserve">
understand that photographs can be edited digitally and discuss rights and permissions associated with this.</t>
    </r>
  </si>
  <si>
    <r>
      <t xml:space="preserve">explain reasons for layout and content of own work, </t>
    </r>
    <r>
      <rPr>
        <i/>
        <sz val="10"/>
        <rFont val="Arial"/>
        <family val="2"/>
      </rPr>
      <t>e.g. evaluate the presentation for audience and appropriateness</t>
    </r>
    <r>
      <rPr>
        <sz val="10"/>
        <rFont val="Arial"/>
        <family val="2"/>
      </rPr>
      <t xml:space="preserve">
ensure output is appropriate for specific purpose
comment on reasons for layout and content
invite feedback/responses from others, </t>
    </r>
    <r>
      <rPr>
        <i/>
        <sz val="10"/>
        <rFont val="Arial"/>
        <family val="2"/>
      </rPr>
      <t>e.g. use 'Comment' in Word Online/Excel Online for asking questions or adding suggestions</t>
    </r>
    <r>
      <rPr>
        <sz val="10"/>
        <rFont val="Arial"/>
        <family val="2"/>
      </rPr>
      <t xml:space="preserve">
create groups and share work between them to allow review of work.</t>
    </r>
  </si>
  <si>
    <t>Overview sheet</t>
  </si>
  <si>
    <t>Summary</t>
  </si>
  <si>
    <t>This tool has been developed by digital pioneer schools. The tool lets you cross-reference elements of the DCF with your current teaching in subjects and years. As you add your information the tool shows your levels of DCF coverage, helping you plan to cover the full range of skills within each element over the course of a year. It will also help you plan to spread your coverage more evenly across the school.</t>
  </si>
  <si>
    <r>
      <t xml:space="preserve">identify their own work/that of others, </t>
    </r>
    <r>
      <rPr>
        <i/>
        <sz val="10"/>
        <rFont val="Arial"/>
        <family val="2"/>
      </rPr>
      <t>e.g. show recognition that a piece of work is theirs when viewed on-screen</t>
    </r>
    <r>
      <rPr>
        <sz val="10"/>
        <rFont val="Arial"/>
        <family val="2"/>
      </rPr>
      <t xml:space="preserve">
understand that some devices require a simple password/action to access them, </t>
    </r>
    <r>
      <rPr>
        <i/>
        <sz val="10"/>
        <rFont val="Arial"/>
        <family val="2"/>
      </rPr>
      <t>e.g. swipe a device to activate it.</t>
    </r>
    <r>
      <rPr>
        <sz val="10"/>
        <rFont val="Arial"/>
        <family val="2"/>
      </rPr>
      <t xml:space="preserve">
</t>
    </r>
  </si>
  <si>
    <r>
      <t xml:space="preserve">1. Complete the final steps in a sequence of getting dressed or making toast.
2. Follow picture or symbol sequence to make a simple snack.
3. When following instructions to make a sandwich adjust spreading of the butter to cover the whole slice.
4. Give a single instruction to a programmable toy, observe what has happened and </t>
    </r>
    <r>
      <rPr>
        <b/>
        <sz val="10"/>
        <rFont val="Arial"/>
        <family val="2"/>
      </rPr>
      <t>then</t>
    </r>
    <r>
      <rPr>
        <sz val="10"/>
        <rFont val="Arial"/>
        <family val="2"/>
      </rPr>
      <t xml:space="preserve"> decide what instruction to give to move to the next given destination.
</t>
    </r>
    <r>
      <rPr>
        <sz val="10"/>
        <color theme="9" tint="-0.249977111117893"/>
        <rFont val="Arial"/>
        <family val="2"/>
      </rPr>
      <t xml:space="preserve">4. (Barefoot) Creating patterms.
</t>
    </r>
    <r>
      <rPr>
        <i/>
        <sz val="10"/>
        <color theme="9" tint="-0.249977111117893"/>
        <rFont val="Arial"/>
        <family val="2"/>
      </rPr>
      <t xml:space="preserve">
</t>
    </r>
    <r>
      <rPr>
        <sz val="10"/>
        <color theme="9" tint="-0.249977111117893"/>
        <rFont val="Arial"/>
        <family val="2"/>
      </rPr>
      <t>Learners look for patterns, complete sequences and create their own patterns to develop their understanding of simple algorithms.</t>
    </r>
  </si>
  <si>
    <r>
      <t xml:space="preserve">understand how to protect themselves from online identity theft, </t>
    </r>
    <r>
      <rPr>
        <i/>
        <sz val="10"/>
        <rFont val="Arial"/>
        <family val="2"/>
      </rPr>
      <t>e.g. security symbols such as a padlock, phishing, scam websites</t>
    </r>
    <r>
      <rPr>
        <sz val="10"/>
        <rFont val="Arial"/>
        <family val="2"/>
      </rPr>
      <t xml:space="preserve">
understand that information put online leaves a digital footprint or trail, </t>
    </r>
    <r>
      <rPr>
        <i/>
        <sz val="10"/>
        <rFont val="Arial"/>
        <family val="2"/>
      </rPr>
      <t>e.g. to aid identity theft</t>
    </r>
    <r>
      <rPr>
        <sz val="10"/>
        <rFont val="Arial"/>
        <family val="2"/>
      </rPr>
      <t xml:space="preserve">
identify risks and benefits of installing software, </t>
    </r>
    <r>
      <rPr>
        <i/>
        <sz val="10"/>
        <rFont val="Arial"/>
        <family val="2"/>
      </rPr>
      <t>e.g. identify possible risks of installing free and paid for software, for instance free software could download viruses to the device/computer.</t>
    </r>
    <r>
      <rPr>
        <sz val="10"/>
        <rFont val="Arial"/>
        <family val="2"/>
      </rPr>
      <t xml:space="preserve">
</t>
    </r>
  </si>
  <si>
    <r>
      <t xml:space="preserve">talk about the impact that the digital content created can have, </t>
    </r>
    <r>
      <rPr>
        <i/>
        <sz val="10"/>
        <rFont val="Arial"/>
        <family val="2"/>
      </rPr>
      <t>e.g. think critically about the information shared online; be aware of appropriate and inappropriate text, photographs and videos and the impact of sharing these online</t>
    </r>
    <r>
      <rPr>
        <sz val="10"/>
        <rFont val="Arial"/>
        <family val="2"/>
      </rPr>
      <t xml:space="preserve">
explain why it is important to discuss their use of technology with an adult, </t>
    </r>
    <r>
      <rPr>
        <i/>
        <sz val="10"/>
        <rFont val="Arial"/>
        <family val="2"/>
      </rPr>
      <t>e.g. discuss aspects of positive and negative reputation </t>
    </r>
    <r>
      <rPr>
        <sz val="10"/>
        <rFont val="Arial"/>
        <family val="2"/>
      </rPr>
      <t xml:space="preserve">
maintain secure passwords on a regular basis applying the characteristics of strong passwords and refrain from using the same password more than once. </t>
    </r>
  </si>
  <si>
    <r>
      <t xml:space="preserve">begin to identify and explain the advantages and disadvantages of digital media and devices on their lives, </t>
    </r>
    <r>
      <rPr>
        <i/>
        <sz val="10"/>
        <rFont val="Arial"/>
        <family val="2"/>
      </rPr>
      <t xml:space="preserve">e.g. on their physical and mental well-being.
</t>
    </r>
    <r>
      <rPr>
        <sz val="10"/>
        <rFont val="Arial"/>
        <family val="2"/>
      </rPr>
      <t/>
    </r>
  </si>
  <si>
    <r>
      <t>explain how giving credit is a sign of respect
explain when and how it is acceptable to use the work of others</t>
    </r>
    <r>
      <rPr>
        <i/>
        <sz val="10"/>
        <rFont val="Arial"/>
        <family val="2"/>
      </rPr>
      <t>.</t>
    </r>
    <r>
      <rPr>
        <sz val="10"/>
        <rFont val="Arial"/>
        <family val="2"/>
      </rPr>
      <t xml:space="preserve">
</t>
    </r>
  </si>
  <si>
    <r>
      <t xml:space="preserve">simply explain that digital technology can be used to communicate and connect with others locally and globally, </t>
    </r>
    <r>
      <rPr>
        <i/>
        <sz val="10"/>
        <rFont val="Arial"/>
        <family val="2"/>
      </rPr>
      <t>e.g. text, image, photographs, video, newsletters, e-mail, web services</t>
    </r>
    <r>
      <rPr>
        <i/>
        <sz val="10"/>
        <rFont val="Arial"/>
        <family val="2"/>
      </rPr>
      <t xml:space="preserve">
</t>
    </r>
    <r>
      <rPr>
        <sz val="10"/>
        <rFont val="Arial"/>
        <family val="2"/>
      </rPr>
      <t>begin to identify similarities and differences between online and offline communication,</t>
    </r>
    <r>
      <rPr>
        <i/>
        <sz val="10"/>
        <rFont val="Arial"/>
        <family val="2"/>
      </rPr>
      <t xml:space="preserve"> e.g follow same rules when communicating face-to-face and online
</t>
    </r>
    <r>
      <rPr>
        <sz val="10"/>
        <rFont val="Arial"/>
        <family val="2"/>
      </rPr>
      <t>use appropriate words and feelings,</t>
    </r>
    <r>
      <rPr>
        <i/>
        <sz val="10"/>
        <rFont val="Arial"/>
        <family val="2"/>
      </rPr>
      <t xml:space="preserve"> e.g. discuss words, and acts.</t>
    </r>
  </si>
  <si>
    <t>work together with a partner/partners on a piece of digital work.</t>
  </si>
  <si>
    <r>
      <t xml:space="preserve">indicate a preference within a digital task, </t>
    </r>
    <r>
      <rPr>
        <i/>
        <sz val="10"/>
        <rFont val="Arial"/>
        <family val="2"/>
      </rPr>
      <t>e.g. select preferred DVD or music from picture on-screen.</t>
    </r>
  </si>
  <si>
    <r>
      <t xml:space="preserve">show awareness of what is needed to complete a digital task, </t>
    </r>
    <r>
      <rPr>
        <i/>
        <sz val="10"/>
        <rFont val="Arial"/>
        <family val="2"/>
      </rPr>
      <t>e.g. use given digital equipment to do a familiar task such as draw a picture/take a photograph</t>
    </r>
    <r>
      <rPr>
        <sz val="10"/>
        <rFont val="Arial"/>
        <family val="2"/>
      </rPr>
      <t xml:space="preserve">
use an icon on-screen to access a specific application or website, </t>
    </r>
    <r>
      <rPr>
        <i/>
        <sz val="10"/>
        <rFont val="Arial"/>
        <family val="2"/>
      </rPr>
      <t>e.g. select music CD or video DVD from on-screen icons, preferred website page, etc.</t>
    </r>
  </si>
  <si>
    <r>
      <t xml:space="preserve">choose what is needed to complete a digital task from given options, </t>
    </r>
    <r>
      <rPr>
        <i/>
        <sz val="10"/>
        <rFont val="Arial"/>
        <family val="2"/>
      </rPr>
      <t>e.g. select camera to take a photograph, keyboard to make music</t>
    </r>
    <r>
      <rPr>
        <sz val="10"/>
        <rFont val="Arial"/>
        <family val="2"/>
      </rPr>
      <t xml:space="preserve">
navigate through a series of icons/images to find the desired item (information/software/media), </t>
    </r>
    <r>
      <rPr>
        <i/>
        <sz val="10"/>
        <rFont val="Arial"/>
        <family val="2"/>
      </rPr>
      <t>e.g. scroll through familiar website/software to find familiar activity</t>
    </r>
    <r>
      <rPr>
        <sz val="10"/>
        <rFont val="Arial"/>
        <family val="2"/>
      </rPr>
      <t>.</t>
    </r>
  </si>
  <si>
    <r>
      <t xml:space="preserve">respond to and ask some questions such as why, what, how and where in relation to the digital task, </t>
    </r>
    <r>
      <rPr>
        <i/>
        <sz val="10"/>
        <rFont val="Arial"/>
        <family val="2"/>
      </rPr>
      <t>e.g. in response to questions decide what digital equipment to use</t>
    </r>
    <r>
      <rPr>
        <sz val="10"/>
        <rFont val="Arial"/>
        <family val="2"/>
      </rPr>
      <t xml:space="preserve">
navigate through a piece of software using an internal menu to find desired item.
</t>
    </r>
  </si>
  <si>
    <r>
      <t xml:space="preserve">plan how to complete a digital task in relation to identified success criteria
use keywords to search for specific information to solve a problem, </t>
    </r>
    <r>
      <rPr>
        <i/>
        <sz val="10"/>
        <rFont val="Arial"/>
        <family val="2"/>
      </rPr>
      <t xml:space="preserve">e.g. type keywords into a search engine and explain how their choice of website helps to solve the problem. </t>
    </r>
  </si>
  <si>
    <t>intentionally create different letters and symbols, image, sound or video outputs
choose preferred multimedia component from a limited choice of image, sound and video.</t>
  </si>
  <si>
    <t xml:space="preserve">create output for different purposes using different multimedia components including letters and symbols, image, sound, animation or video. 
</t>
  </si>
  <si>
    <r>
      <t xml:space="preserve">create and edit multimedia components
</t>
    </r>
    <r>
      <rPr>
        <sz val="10"/>
        <rFont val="Arial"/>
        <family val="2"/>
      </rPr>
      <t>organise a range of text, image, sound, animation and video for selected purposes.</t>
    </r>
  </si>
  <si>
    <r>
      <t xml:space="preserve">create and modify multimedia components using a range of software
</t>
    </r>
    <r>
      <rPr>
        <sz val="10"/>
        <rFont val="Arial"/>
        <family val="2"/>
      </rPr>
      <t>modify and present a range of text, image, sound, animation and video for selected purposes. </t>
    </r>
  </si>
  <si>
    <t>complete patterns and sequences
follow a simple sequence of instructions
create one-step instructions and identify the next step.</t>
  </si>
  <si>
    <t>control devices by giving them instructions
listen to and follow a sequence of instructions from others
create verbal instructions
attempt alternative approaches to solve a problem or achieve a goal.</t>
  </si>
  <si>
    <r>
      <t xml:space="preserve">identify the positive and negative influences of technology on the environment, </t>
    </r>
    <r>
      <rPr>
        <i/>
        <sz val="10"/>
        <rFont val="Arial"/>
        <family val="2"/>
      </rPr>
      <t xml:space="preserve">e.g. consider the different ways free time is spent and begin to find a balance between active learning and digital activities
</t>
    </r>
    <r>
      <rPr>
        <sz val="10"/>
        <rFont val="Arial"/>
        <family val="2"/>
      </rPr>
      <t xml:space="preserve">
explain the importance of balancing game and screen time with other parts of their lives.</t>
    </r>
  </si>
  <si>
    <t xml:space="preserve">understand the advantages, disadvantages, permissions and purposes of altering an image digitally and the reasons for this.
</t>
  </si>
  <si>
    <r>
      <t xml:space="preserve">understand that copying the work of others and presenting it as their own is called 'plagiarism', </t>
    </r>
    <r>
      <rPr>
        <i/>
        <sz val="10"/>
        <rFont val="Arial"/>
        <family val="2"/>
      </rPr>
      <t xml:space="preserve">e.g. begin to consider consequences of plagiarism </t>
    </r>
    <r>
      <rPr>
        <sz val="10"/>
        <rFont val="Arial"/>
        <family val="2"/>
      </rPr>
      <t xml:space="preserve">
recognise watermarks and copyright symbols, </t>
    </r>
    <r>
      <rPr>
        <i/>
        <sz val="10"/>
        <rFont val="Arial"/>
        <family val="2"/>
      </rPr>
      <t>e.g. recognise watermarks on a variety of media, know the reasons for using watermarks and explore how watermarks can be added in different software</t>
    </r>
    <r>
      <rPr>
        <sz val="10"/>
        <rFont val="Arial"/>
        <family val="2"/>
      </rPr>
      <t xml:space="preserve">.
</t>
    </r>
  </si>
  <si>
    <r>
      <t xml:space="preserve">manage and use a growing range of online communication accounts and the features offered within each, </t>
    </r>
    <r>
      <rPr>
        <i/>
        <sz val="10"/>
        <rFont val="Arial"/>
        <family val="2"/>
      </rPr>
      <t>e.g. e-mail accounts, messaging accounts, etc.</t>
    </r>
  </si>
  <si>
    <r>
      <t xml:space="preserve">back up files to a second or third storage device, </t>
    </r>
    <r>
      <rPr>
        <i/>
        <sz val="10"/>
        <rFont val="Arial"/>
        <family val="2"/>
      </rPr>
      <t xml:space="preserve">e.g. removable storage device, network drive (locally or online)
</t>
    </r>
    <r>
      <rPr>
        <sz val="10"/>
        <rFont val="Arial"/>
        <family val="2"/>
      </rPr>
      <t>search for a specific file
upload files from a local drive to online storage.</t>
    </r>
  </si>
  <si>
    <r>
      <t xml:space="preserve">plan work independently before beginning the digital task
extend strategies for finding information; store previous searches and results for future use, </t>
    </r>
    <r>
      <rPr>
        <i/>
        <sz val="10"/>
        <rFont val="Arial"/>
        <family val="2"/>
      </rPr>
      <t>e.g. reference through hyperlinks and bookmark a website</t>
    </r>
    <r>
      <rPr>
        <sz val="10"/>
        <rFont val="Arial"/>
        <family val="2"/>
      </rPr>
      <t>.</t>
    </r>
  </si>
  <si>
    <r>
      <t xml:space="preserve">select and use effective planning techniques
search for necessary information and assess the quality of the information found; assess sources of information to determine if they are reliable and reference valid sources, </t>
    </r>
    <r>
      <rPr>
        <i/>
        <sz val="10"/>
        <rFont val="Arial"/>
        <family val="2"/>
      </rPr>
      <t>e.g. search a range of sources and critically evaluate search findings</t>
    </r>
    <r>
      <rPr>
        <sz val="10"/>
        <rFont val="Arial"/>
        <family val="2"/>
      </rPr>
      <t xml:space="preserve">. 
</t>
    </r>
  </si>
  <si>
    <r>
      <t xml:space="preserve">select and use a variety of effective planning techniques
search a variety of sources using relevant search techniques with increased complexity; organise previous searches and information for improved functionality and reference using appropriate methods, </t>
    </r>
    <r>
      <rPr>
        <i/>
        <sz val="10"/>
        <rFont val="Arial"/>
        <family val="2"/>
      </rPr>
      <t>e.g. begin to categorise and group searches to make information handling more efficient; ensure that information sources are current, reliable and valid</t>
    </r>
    <r>
      <rPr>
        <sz val="10"/>
        <rFont val="Arial"/>
        <family val="2"/>
      </rPr>
      <t xml:space="preserve">.
</t>
    </r>
  </si>
  <si>
    <r>
      <t xml:space="preserve">select and use a variety of effective planning techniques
evaluate the reliability of sources of information, justify opinions and reasons for choices and reference using appropriate methods
use a range of complex searches independently, </t>
    </r>
    <r>
      <rPr>
        <i/>
        <sz val="10"/>
        <rFont val="Arial"/>
        <family val="2"/>
      </rPr>
      <t>e.g. and/or/+/-/not</t>
    </r>
    <r>
      <rPr>
        <sz val="10"/>
        <rFont val="Arial"/>
        <family val="2"/>
      </rPr>
      <t>.</t>
    </r>
  </si>
  <si>
    <r>
      <t xml:space="preserve">combine a range of multimedia components to produce an appropriate outcome
</t>
    </r>
    <r>
      <rPr>
        <sz val="10"/>
        <rFont val="Arial"/>
        <family val="2"/>
      </rPr>
      <t>create, collect and combine a range of text, image, sound, animation and video for selected purposes.</t>
    </r>
  </si>
  <si>
    <r>
      <t xml:space="preserve">1., 2. and 3. </t>
    </r>
    <r>
      <rPr>
        <b/>
        <sz val="10"/>
        <rFont val="Arial"/>
        <family val="2"/>
      </rPr>
      <t>Text</t>
    </r>
    <r>
      <rPr>
        <sz val="10"/>
        <rFont val="Arial"/>
        <family val="2"/>
      </rPr>
      <t xml:space="preserve">
Mail merge.
</t>
    </r>
    <r>
      <rPr>
        <b/>
        <sz val="10"/>
        <rFont val="Arial"/>
        <family val="2"/>
      </rPr>
      <t>Animation</t>
    </r>
    <r>
      <rPr>
        <sz val="10"/>
        <rFont val="Arial"/>
        <family val="2"/>
      </rPr>
      <t xml:space="preserve">
Animation, </t>
    </r>
    <r>
      <rPr>
        <i/>
        <sz val="10"/>
        <rFont val="Arial"/>
        <family val="2"/>
      </rPr>
      <t>e.g. control, frame rate, 3D.</t>
    </r>
  </si>
  <si>
    <t xml:space="preserve">develop own success criteria to plan a digital task
find relevant information using different keywords and search techniques
select an appropriate website from search results and begin to consider if the content is reliable.
</t>
  </si>
  <si>
    <r>
      <t xml:space="preserve">use a range of software to produce and refine multimedia components
</t>
    </r>
    <r>
      <rPr>
        <sz val="10"/>
        <rFont val="Arial"/>
        <family val="2"/>
      </rPr>
      <t>select and combine a range of text, image, sound, animation and video to produce an outcome for a selected purpose; use software tools to enhance the outcomes for specific audiences.</t>
    </r>
  </si>
  <si>
    <r>
      <t xml:space="preserve">use many features of a range of software to produce and refine multimedia components
</t>
    </r>
    <r>
      <rPr>
        <sz val="10"/>
        <rFont val="Arial"/>
        <family val="2"/>
      </rPr>
      <t>use software tools to create and enhance text, image, sound, animation and video components; combine the components to produce appropriate outcomes for a range of audiences and purposes.</t>
    </r>
  </si>
  <si>
    <r>
      <t xml:space="preserve">use many features of a range of software to produce and refine multimedia components
</t>
    </r>
    <r>
      <rPr>
        <sz val="10"/>
        <rFont val="Arial"/>
        <family val="2"/>
      </rPr>
      <t xml:space="preserve">use software tools to create and enhance text, image, sound, animation and video components; combine the components to produce appropriate outcomes for a range of audiences and purposes
</t>
    </r>
    <r>
      <rPr>
        <sz val="10"/>
        <rFont val="Arial"/>
        <family val="2"/>
      </rPr>
      <t>explore and develop formal text document structures for given purposes.</t>
    </r>
  </si>
  <si>
    <t>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t>
  </si>
  <si>
    <r>
      <t>begin to create data sets and extract information from them with tables, charts, spreadsheets and databases.</t>
    </r>
    <r>
      <rPr>
        <u/>
        <sz val="10"/>
        <rFont val="Arial"/>
        <family val="2"/>
      </rPr>
      <t xml:space="preserve">
</t>
    </r>
    <r>
      <rPr>
        <strike/>
        <sz val="10"/>
        <rFont val="Arial"/>
        <family val="2"/>
      </rPr>
      <t/>
    </r>
  </si>
  <si>
    <r>
      <t>construct, refine and interrogate data sets to test or support an investigation.</t>
    </r>
    <r>
      <rPr>
        <u/>
        <sz val="10"/>
        <rFont val="Arial"/>
        <family val="2"/>
      </rPr>
      <t xml:space="preserve">
</t>
    </r>
  </si>
  <si>
    <r>
      <t xml:space="preserve">Curriculum mapping tool
</t>
    </r>
    <r>
      <rPr>
        <b/>
        <sz val="18"/>
        <color rgb="FFFFFFFF"/>
        <rFont val="Syncopate"/>
      </rPr>
      <t>Guidance for secondary schools</t>
    </r>
  </si>
  <si>
    <r>
      <t>Expresses preference for items not presented by symbolic means</t>
    </r>
    <r>
      <rPr>
        <i/>
        <sz val="10"/>
        <rFont val="Arial"/>
        <family val="2"/>
      </rPr>
      <t xml:space="preserve"> [RfL 41] </t>
    </r>
  </si>
  <si>
    <r>
      <t xml:space="preserve">Communicates choice to attentive adult, </t>
    </r>
    <r>
      <rPr>
        <i/>
        <sz val="10"/>
        <rFont val="Arial"/>
        <family val="2"/>
      </rPr>
      <t>e.g. show through vocalisation or gestures preferred item from choice of two</t>
    </r>
    <r>
      <rPr>
        <sz val="10"/>
        <rFont val="Arial"/>
        <family val="2"/>
      </rPr>
      <t xml:space="preserve"> </t>
    </r>
    <r>
      <rPr>
        <i/>
        <sz val="10"/>
        <rFont val="Arial"/>
        <family val="2"/>
      </rPr>
      <t>[RfL 37]</t>
    </r>
    <r>
      <rPr>
        <sz val="10"/>
        <rFont val="Arial"/>
        <family val="2"/>
      </rPr>
      <t xml:space="preserve">
Expresses preference for items not present via symbolic means </t>
    </r>
    <r>
      <rPr>
        <i/>
        <sz val="10"/>
        <rFont val="Arial"/>
        <family val="2"/>
      </rPr>
      <t>[RfL 41]</t>
    </r>
  </si>
  <si>
    <r>
      <t>Shared attention,</t>
    </r>
    <r>
      <rPr>
        <i/>
        <sz val="10"/>
        <rFont val="Arial"/>
        <family val="2"/>
      </rPr>
      <t xml:space="preserve"> e.g. looks between adult and digital activity [RfL 40]</t>
    </r>
  </si>
  <si>
    <r>
      <t xml:space="preserve">Selects from two or more items, </t>
    </r>
    <r>
      <rPr>
        <i/>
        <sz val="10"/>
        <rFont val="Arial"/>
        <family val="2"/>
      </rPr>
      <t>e.g. reach or look towards preferred item when two or more items are present (mobile device, music player, microphone, etc.) [RfL 36]</t>
    </r>
  </si>
  <si>
    <r>
      <t xml:space="preserve">Intentional exploration of the environment, </t>
    </r>
    <r>
      <rPr>
        <i/>
        <sz val="10"/>
        <rFont val="Arial"/>
        <family val="2"/>
      </rPr>
      <t>e.g. reaches across table to touch moving toy/musical toy</t>
    </r>
    <r>
      <rPr>
        <sz val="10"/>
        <rFont val="Arial"/>
        <family val="2"/>
      </rPr>
      <t xml:space="preserve"> </t>
    </r>
    <r>
      <rPr>
        <i/>
        <sz val="10"/>
        <rFont val="Arial"/>
        <family val="2"/>
      </rPr>
      <t>[RfL 27]</t>
    </r>
    <r>
      <rPr>
        <sz val="10"/>
        <rFont val="Arial"/>
        <family val="2"/>
      </rPr>
      <t xml:space="preserve">
Initiates actions to achieve desired result exerting autonomy in a variety of contexts, </t>
    </r>
    <r>
      <rPr>
        <i/>
        <sz val="10"/>
        <rFont val="Arial"/>
        <family val="2"/>
      </rPr>
      <t>e.g. presses switch to turn on toy, activate music</t>
    </r>
    <r>
      <rPr>
        <sz val="10"/>
        <rFont val="Arial"/>
        <family val="2"/>
      </rPr>
      <t xml:space="preserve"> </t>
    </r>
    <r>
      <rPr>
        <i/>
        <sz val="10"/>
        <rFont val="Arial"/>
        <family val="2"/>
      </rPr>
      <t>[RfL 43]</t>
    </r>
    <r>
      <rPr>
        <sz val="10"/>
        <rFont val="Arial"/>
        <family val="2"/>
      </rPr>
      <t xml:space="preserve">
</t>
    </r>
  </si>
  <si>
    <r>
      <t xml:space="preserve">Intentional exploration of the environment, </t>
    </r>
    <r>
      <rPr>
        <i/>
        <sz val="10"/>
        <rFont val="Arial"/>
        <family val="2"/>
      </rPr>
      <t>e.g. tactile exploration of different environments [RfL 27]</t>
    </r>
  </si>
  <si>
    <r>
      <t xml:space="preserve">contribute to a whole-class or group online communication, </t>
    </r>
    <r>
      <rPr>
        <i/>
        <sz val="10"/>
        <rFont val="Arial"/>
        <family val="2"/>
      </rPr>
      <t>e.g. e-mail or video call.</t>
    </r>
  </si>
  <si>
    <r>
      <t>send a simple online communication from a single user account,</t>
    </r>
    <r>
      <rPr>
        <i/>
        <sz val="10"/>
        <rFont val="Arial"/>
        <family val="2"/>
      </rPr>
      <t xml:space="preserve"> e.g. e-mail (ensuring address is typed accurately) or video call.</t>
    </r>
  </si>
  <si>
    <r>
      <t xml:space="preserve">exchange simple online communication, </t>
    </r>
    <r>
      <rPr>
        <i/>
        <sz val="10"/>
        <rFont val="Arial"/>
        <family val="2"/>
      </rPr>
      <t>e.g. e-mail or video call</t>
    </r>
    <r>
      <rPr>
        <sz val="10"/>
        <rFont val="Arial"/>
        <family val="2"/>
      </rPr>
      <t xml:space="preserve">
explain the advantages of communicating electronically, </t>
    </r>
    <r>
      <rPr>
        <i/>
        <sz val="10"/>
        <rFont val="Arial"/>
        <family val="2"/>
      </rPr>
      <t>e.g. time saving (especially covering large distances almost instantly), resource saving, cost effectiveness, able to have multiple users from different countries communicating simultaneously, content is easily shared/saved/stored/tagged</t>
    </r>
    <r>
      <rPr>
        <sz val="10"/>
        <rFont val="Arial"/>
        <family val="2"/>
      </rPr>
      <t>.</t>
    </r>
  </si>
  <si>
    <r>
      <t>exchange online communication with other learners, making use of a growing range of available features,</t>
    </r>
    <r>
      <rPr>
        <i/>
        <sz val="10"/>
        <rFont val="Arial"/>
        <family val="2"/>
      </rPr>
      <t xml:space="preserve"> e.g. send e-mails with attachments and change formatting (where device allows).</t>
    </r>
  </si>
  <si>
    <r>
      <t xml:space="preserve">exchange online communication, making use of a growing range of available features, </t>
    </r>
    <r>
      <rPr>
        <i/>
        <sz val="10"/>
        <rFont val="Arial"/>
        <family val="2"/>
      </rPr>
      <t>e.g. manage folders within e-mail including using reporting features to filter spam and make use of webcams to facilitate video calls</t>
    </r>
    <r>
      <rPr>
        <sz val="10"/>
        <rFont val="Arial"/>
        <family val="2"/>
      </rPr>
      <t xml:space="preserve"> 
show an understanding of the advantages and disadvantages of different forms of communication and when it is appropriate to use each, </t>
    </r>
    <r>
      <rPr>
        <i/>
        <sz val="10"/>
        <rFont val="Arial"/>
        <family val="2"/>
      </rPr>
      <t>e.g. explain when video conferencing may be more appropriate than e-mail, and vice versa; explain the pros and cons of using instant messaging in social contexts; talk about purpose and audience</t>
    </r>
    <r>
      <rPr>
        <sz val="10"/>
        <rFont val="Arial"/>
        <family val="2"/>
      </rPr>
      <t>.</t>
    </r>
  </si>
  <si>
    <r>
      <t xml:space="preserve">use an online collaborative platform to create or edit a file, </t>
    </r>
    <r>
      <rPr>
        <i/>
        <sz val="10"/>
        <rFont val="Arial"/>
        <family val="2"/>
      </rPr>
      <t>e.g. word processing, presenting tools, spreadsheets.</t>
    </r>
  </si>
  <si>
    <r>
      <t>manage an online file, adding and responding to comments,</t>
    </r>
    <r>
      <rPr>
        <i/>
        <sz val="10"/>
        <rFont val="Arial"/>
        <family val="2"/>
      </rPr>
      <t xml:space="preserve"> e.g. create, share and edit an online file engaging in reflective discussion with teacher and/or peers.</t>
    </r>
  </si>
  <si>
    <r>
      <t xml:space="preserve">work with others to create an online collaborative project for a specific purpose, sharing and appropriately setting permissions for other group members, </t>
    </r>
    <r>
      <rPr>
        <i/>
        <sz val="10"/>
        <rFont val="Arial"/>
        <family val="2"/>
      </rPr>
      <t>e.g. editing, commenting, viewing.</t>
    </r>
  </si>
  <si>
    <r>
      <t xml:space="preserve">work with others to create an online collaborative project for a specific purpose, sharing and appropriately setting permissions for other group members, </t>
    </r>
    <r>
      <rPr>
        <i/>
        <sz val="10"/>
        <rFont val="Arial"/>
        <family val="2"/>
      </rPr>
      <t>e.g. editing, commenting, viewing.</t>
    </r>
    <r>
      <rPr>
        <sz val="10"/>
        <rFont val="Arial"/>
        <family val="2"/>
      </rPr>
      <t xml:space="preserve">
</t>
    </r>
  </si>
  <si>
    <t>independently select and use online collaboration tools to create a project with others.</t>
  </si>
  <si>
    <r>
      <t>independently select and use a range of online collaboration tools to create a project with others,</t>
    </r>
    <r>
      <rPr>
        <i/>
        <sz val="10"/>
        <rFont val="Arial"/>
        <family val="2"/>
      </rPr>
      <t xml:space="preserve"> e.g. make use of online technology to share and present ideas to others.</t>
    </r>
    <r>
      <rPr>
        <sz val="10"/>
        <rFont val="Arial"/>
        <family val="2"/>
      </rPr>
      <t xml:space="preserve">
</t>
    </r>
  </si>
  <si>
    <t>create and edit multimedia components in order to develop text, image, sound, animation and video for a range of tasks.</t>
  </si>
  <si>
    <r>
      <t xml:space="preserve">use identified success criteria as a plan for completion of a digital task
develop strategies for finding information using different keywords and techniques, </t>
    </r>
    <r>
      <rPr>
        <i/>
        <sz val="10"/>
        <rFont val="Arial"/>
        <family val="2"/>
      </rPr>
      <t>e.g. follow a step-by-step set of instructions on how to search effectively for information relevant to a task and select an appropriate website from skimming through a small number of sources</t>
    </r>
    <r>
      <rPr>
        <sz val="10"/>
        <rFont val="Arial"/>
        <family val="2"/>
      </rPr>
      <t xml:space="preserve">.  
</t>
    </r>
  </si>
  <si>
    <t xml:space="preserve">History </t>
  </si>
  <si>
    <t>Design Technology</t>
  </si>
  <si>
    <t>Data and computational thinking – Computational thinking is a combination of scientific enquiry, problem-solving and thinking skills. Before learners can use computers to solve problems they must first understand the problem and the methods of solving them.
Through these elements learners will understand the importance of data and information literacy; they will explore aspects of collection, representation and analysis. Learners will look at how data and information links into our digital world and will provide them with essential skills for the modern, dynamic workplace.</t>
  </si>
  <si>
    <t>Problem-solving and modelling</t>
  </si>
  <si>
    <r>
      <t>Early problem-solving – tries new strategy when old one fails</t>
    </r>
    <r>
      <rPr>
        <i/>
        <sz val="10"/>
        <rFont val="Arial"/>
        <family val="2"/>
      </rPr>
      <t xml:space="preserve"> [RfL 42]</t>
    </r>
    <r>
      <rPr>
        <sz val="10"/>
        <rFont val="Arial"/>
        <family val="2"/>
      </rPr>
      <t xml:space="preserve">
Initiates actions to achieve desired result, </t>
    </r>
    <r>
      <rPr>
        <i/>
        <sz val="10"/>
        <rFont val="Arial"/>
        <family val="2"/>
      </rPr>
      <t>e.g. attempts to gain adult attention to make a request [RfL 43]</t>
    </r>
  </si>
  <si>
    <t>Problem-solving and modelling – classroom task ideas</t>
  </si>
  <si>
    <t>Problem-solving and modelling – Classroom task ideas</t>
  </si>
  <si>
    <r>
      <t xml:space="preserve">talk about everyday use of devices and digital media, </t>
    </r>
    <r>
      <rPr>
        <i/>
        <sz val="10"/>
        <rFont val="Arial"/>
        <family val="2"/>
      </rPr>
      <t>e.g. identify a range of media and digital devices from familiar experiences,  and m</t>
    </r>
    <r>
      <rPr>
        <sz val="10"/>
        <rFont val="Arial"/>
        <family val="2"/>
      </rPr>
      <t xml:space="preserve">ake simple observations about their uses.
</t>
    </r>
  </si>
  <si>
    <r>
      <t xml:space="preserve">Indicate to an adult "more"/"no more", </t>
    </r>
    <r>
      <rPr>
        <i/>
        <sz val="10"/>
        <rFont val="Arial"/>
        <family val="2"/>
      </rPr>
      <t>e.g. use sounds and gestures to request 'more/no more', push item away, turn head to reject, smiling</t>
    </r>
    <r>
      <rPr>
        <sz val="10"/>
        <rFont val="Arial"/>
        <family val="2"/>
      </rPr>
      <t xml:space="preserve"> </t>
    </r>
    <r>
      <rPr>
        <i/>
        <sz val="10"/>
        <rFont val="Arial"/>
        <family val="2"/>
      </rPr>
      <t>[RfL 28]</t>
    </r>
    <r>
      <rPr>
        <sz val="10"/>
        <rFont val="Arial"/>
        <family val="2"/>
      </rPr>
      <t xml:space="preserve">
Attract attention, </t>
    </r>
    <r>
      <rPr>
        <i/>
        <sz val="10"/>
        <rFont val="Arial"/>
        <family val="2"/>
      </rPr>
      <t>e.g. use body language/vocalisation or other method to gain attention</t>
    </r>
    <r>
      <rPr>
        <sz val="10"/>
        <rFont val="Arial"/>
        <family val="2"/>
      </rPr>
      <t xml:space="preserve"> </t>
    </r>
    <r>
      <rPr>
        <i/>
        <sz val="10"/>
        <rFont val="Arial"/>
        <family val="2"/>
      </rPr>
      <t>[RfL 32]</t>
    </r>
    <r>
      <rPr>
        <sz val="10"/>
        <rFont val="Arial"/>
        <family val="2"/>
      </rPr>
      <t xml:space="preserve">
Initiate social game, </t>
    </r>
    <r>
      <rPr>
        <i/>
        <sz val="10"/>
        <rFont val="Arial"/>
        <family val="2"/>
      </rPr>
      <t>e.g. give symbol to adult for foot spa/battery operated toy</t>
    </r>
    <r>
      <rPr>
        <sz val="10"/>
        <rFont val="Arial"/>
        <family val="2"/>
      </rPr>
      <t xml:space="preserve"> </t>
    </r>
    <r>
      <rPr>
        <i/>
        <sz val="10"/>
        <rFont val="Arial"/>
        <family val="2"/>
      </rPr>
      <t>[RfL 33]</t>
    </r>
  </si>
  <si>
    <r>
      <t>save work using a familiar word as a filename,</t>
    </r>
    <r>
      <rPr>
        <i/>
        <sz val="10"/>
        <rFont val="Arial"/>
        <family val="2"/>
      </rPr>
      <t xml:space="preserve"> e.g. child's name/keyword, </t>
    </r>
    <r>
      <rPr>
        <sz val="10"/>
        <rFont val="Arial"/>
        <family val="2"/>
      </rPr>
      <t>and understand that this work can be retrieved</t>
    </r>
    <r>
      <rPr>
        <i/>
        <sz val="10"/>
        <rFont val="Arial"/>
        <family val="2"/>
      </rPr>
      <t>.</t>
    </r>
  </si>
  <si>
    <r>
      <t xml:space="preserve">describe in response to questions some of what has been done in the digital task, </t>
    </r>
    <r>
      <rPr>
        <i/>
        <sz val="10"/>
        <rFont val="Arial"/>
        <family val="2"/>
      </rPr>
      <t>e.g. add comments using recording feature in software.</t>
    </r>
  </si>
  <si>
    <r>
      <t>collect data, enter and begin to analyse in given formats,</t>
    </r>
    <r>
      <rPr>
        <i/>
        <sz val="10"/>
        <rFont val="Arial"/>
        <family val="2"/>
      </rPr>
      <t xml:space="preserve"> e.g. tables, charts, databases and spreadsheets.</t>
    </r>
  </si>
  <si>
    <r>
      <t xml:space="preserve">think critically about the different purposes and contexts of digital image editing, </t>
    </r>
    <r>
      <rPr>
        <i/>
        <sz val="10"/>
        <rFont val="Arial"/>
        <family val="2"/>
      </rPr>
      <t>e.g. explore the benefits and negative points of photograph manipulation; evaluate digitally edited images in terms of context and purpose</t>
    </r>
    <r>
      <rPr>
        <sz val="10"/>
        <rFont val="Arial"/>
        <family val="2"/>
      </rPr>
      <t xml:space="preserve">
take reasonable steps to avoid health problems (physical and psychological) caused by the use of technology
understand the legal responsibilities for disposal of technology and the environmental impact of doing so.</t>
    </r>
  </si>
  <si>
    <r>
      <t xml:space="preserve">understand copyright, licensing, fair use, and the rights they have as creators
explain basic copyright laws, </t>
    </r>
    <r>
      <rPr>
        <i/>
        <sz val="10"/>
        <rFont val="Arial"/>
        <family val="2"/>
      </rPr>
      <t>e.g. explore the ethical and legal ramifications of piracy and plagiarism, and know that they are irresponsible and disrespectful</t>
    </r>
    <r>
      <rPr>
        <sz val="10"/>
        <rFont val="Arial"/>
        <family val="2"/>
      </rPr>
      <t xml:space="preserve">
act responsibly as creators and users of creative work, </t>
    </r>
    <r>
      <rPr>
        <i/>
        <sz val="10"/>
        <rFont val="Arial"/>
        <family val="2"/>
      </rPr>
      <t>e.g. explore decisions that creators make when exercising their creative rights and responsibilities, giving consideration to ethical, real-life issues</t>
    </r>
    <r>
      <rPr>
        <sz val="10"/>
        <rFont val="Arial"/>
        <family val="2"/>
      </rPr>
      <t>.  </t>
    </r>
  </si>
  <si>
    <r>
      <t xml:space="preserve">explain the legal and ethical dimensions of respecting creative work, </t>
    </r>
    <r>
      <rPr>
        <i/>
        <sz val="10"/>
        <rFont val="Arial"/>
        <family val="2"/>
      </rPr>
      <t xml:space="preserve">e.g. explore the ethical and legal ramifications of piracy and plagiarism, and know that they are irresponsible and disrespectful; apply understanding of the rules to different scenarios.
</t>
    </r>
  </si>
  <si>
    <r>
      <t>understand and reflect on the differences between taking inspiration from the creative work of others and appropriating that work without permission,</t>
    </r>
    <r>
      <rPr>
        <i/>
        <sz val="10"/>
        <rFont val="Arial"/>
        <family val="2"/>
      </rPr>
      <t xml:space="preserve"> e.g. appreciate the key concepts of inspiration, appropriation, copyright and fair use, and examine how they apply to creative work; understand the legal and ethical debates that surround using other people’s creative work; consider the points of view of the original creator, potential audiences, and the broader community when using materials belonging to others.</t>
    </r>
  </si>
  <si>
    <r>
      <t xml:space="preserve">exchange online communication with others, making use of a growing range of available features, </t>
    </r>
    <r>
      <rPr>
        <i/>
        <sz val="10"/>
        <rFont val="Arial"/>
        <family val="2"/>
      </rPr>
      <t>e.g. when e-mailing use search function, manage contacts</t>
    </r>
    <r>
      <rPr>
        <sz val="10"/>
        <rFont val="Arial"/>
        <family val="2"/>
      </rPr>
      <t xml:space="preserve">
show an understanding of the advantages and disadvantages of different forms of communication and when it is appropriate to use each, </t>
    </r>
    <r>
      <rPr>
        <i/>
        <sz val="10"/>
        <rFont val="Arial"/>
        <family val="2"/>
      </rPr>
      <t>e.g. explain when video conferencing may be more appropriate than e-mail, and vice versa; explain the pros and cons of using instant messaging in social contexts; talk about purpose and audience</t>
    </r>
    <r>
      <rPr>
        <sz val="10"/>
        <rFont val="Arial"/>
        <family val="2"/>
      </rPr>
      <t>.</t>
    </r>
  </si>
  <si>
    <t>effectively plan with increasing complexity
consider the benefits and limitations of digital tools and information sources, and of the results they produce, and use these results to inform future judgements about the quality of their work
search efficiently for information and evaluate the reliability of sources of information, justifying opinions and reasons for choices; reference work using appropriate methods.</t>
  </si>
  <si>
    <t>select and use a variety of appropriate software, tools and techniques to create, modify and combine multimedia components
use software tools to create, enhance and combine text, images, sound, animation and video for a range of audiences and purposes 
develop a range of formal text document structures for different audiences and purposes.</t>
  </si>
  <si>
    <r>
      <t xml:space="preserve">design simple sequences of instructions (algorithms) including the use of Boolean values (i.e. yes/no/true/false), </t>
    </r>
    <r>
      <rPr>
        <i/>
        <sz val="10"/>
        <rFont val="Arial"/>
        <family val="2"/>
      </rPr>
      <t xml:space="preserve">e.g. within the algorithm demonstrate the correct use of Boolean values giving an either/or response.
</t>
    </r>
    <r>
      <rPr>
        <sz val="10"/>
        <rFont val="Arial"/>
        <family val="2"/>
      </rPr>
      <t xml:space="preserve">
</t>
    </r>
  </si>
  <si>
    <r>
      <t xml:space="preserve">create, explore and analyse data sets, highlighting relationships within them, </t>
    </r>
    <r>
      <rPr>
        <i/>
        <sz val="10"/>
        <rFont val="Arial"/>
        <family val="2"/>
      </rPr>
      <t>e.g. using tables, charts, spreadsheets and databases.</t>
    </r>
    <r>
      <rPr>
        <u/>
        <sz val="10"/>
        <rFont val="Arial"/>
        <family val="2"/>
      </rPr>
      <t xml:space="preserve">
</t>
    </r>
    <r>
      <rPr>
        <sz val="10"/>
        <rFont val="Arial"/>
        <family val="2"/>
      </rPr>
      <t xml:space="preserve">
</t>
    </r>
    <r>
      <rPr>
        <strike/>
        <sz val="1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</si>
</sst>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0"/>
      <color rgb="FF000000"/>
      <name val="Arial"/>
    </font>
    <font>
      <sz val="10"/>
      <name val="Raleway"/>
    </font>
    <font>
      <b/>
      <sz val="10"/>
      <name val="Raleway"/>
    </font>
    <font>
      <sz val="8"/>
      <name val="Raleway"/>
    </font>
    <font>
      <sz val="10"/>
      <name val="Arial"/>
      <family val="2"/>
    </font>
    <font>
      <b/>
      <sz val="24"/>
      <color rgb="FFFFFFFF"/>
      <name val="Syncopate"/>
    </font>
    <font>
      <b/>
      <sz val="12"/>
      <name val="Raleway"/>
    </font>
    <font>
      <b/>
      <sz val="18"/>
      <color rgb="FFFFFFFF"/>
      <name val="Raleway"/>
    </font>
    <font>
      <b/>
      <sz val="10"/>
      <name val="Arial"/>
      <family val="2"/>
    </font>
    <font>
      <b/>
      <sz val="10"/>
      <color rgb="FFFFFFFF"/>
      <name val="Raleway"/>
    </font>
    <font>
      <sz val="10"/>
      <color rgb="FF000000"/>
      <name val="Raleway"/>
    </font>
    <font>
      <u/>
      <sz val="10"/>
      <color theme="11"/>
      <name val="Arial"/>
      <family val="2"/>
    </font>
    <font>
      <sz val="10"/>
      <color rgb="FF000000"/>
      <name val="Arial"/>
      <family val="2"/>
    </font>
    <font>
      <u/>
      <sz val="10"/>
      <color theme="10"/>
      <name val="Arial"/>
      <family val="2"/>
    </font>
    <font>
      <sz val="10"/>
      <color theme="0"/>
      <name val="Arial"/>
      <family val="2"/>
    </font>
    <font>
      <b/>
      <sz val="10"/>
      <color theme="0"/>
      <name val="Arial"/>
      <family val="2"/>
    </font>
    <font>
      <b/>
      <sz val="11"/>
      <color theme="0"/>
      <name val="Calibri"/>
      <family val="2"/>
      <scheme val="minor"/>
    </font>
    <font>
      <b/>
      <sz val="10"/>
      <color rgb="FFFF0000"/>
      <name val="Arial"/>
      <family val="2"/>
    </font>
    <font>
      <b/>
      <sz val="10"/>
      <color rgb="FFFFFFFF"/>
      <name val="Arial"/>
      <family val="2"/>
    </font>
    <font>
      <i/>
      <sz val="10"/>
      <name val="Arial"/>
      <family val="2"/>
    </font>
    <font>
      <strike/>
      <sz val="10"/>
      <name val="Arial"/>
      <family val="2"/>
    </font>
    <font>
      <strike/>
      <sz val="10"/>
      <color rgb="FFFF0000"/>
      <name val="Arial"/>
      <family val="2"/>
    </font>
    <font>
      <sz val="11"/>
      <color theme="0"/>
      <name val="Calibri"/>
      <family val="2"/>
      <scheme val="minor"/>
    </font>
    <font>
      <sz val="11"/>
      <name val="Calibri"/>
      <family val="2"/>
      <scheme val="minor"/>
    </font>
    <font>
      <sz val="10"/>
      <color rgb="FFFF0000"/>
      <name val="Arial"/>
      <family val="2"/>
    </font>
    <font>
      <u/>
      <sz val="10"/>
      <name val="Arial"/>
      <family val="2"/>
    </font>
    <font>
      <sz val="10"/>
      <color theme="9" tint="-0.249977111117893"/>
      <name val="Arial"/>
      <family val="2"/>
    </font>
    <font>
      <i/>
      <sz val="10"/>
      <color theme="9" tint="-0.249977111117893"/>
      <name val="Arial"/>
      <family val="2"/>
    </font>
    <font>
      <sz val="10"/>
      <color theme="9"/>
      <name val="Arial"/>
      <family val="2"/>
    </font>
    <font>
      <sz val="10"/>
      <color rgb="FFFFC000"/>
      <name val="Arial"/>
      <family val="2"/>
    </font>
    <font>
      <sz val="10"/>
      <color rgb="FF0000FF"/>
      <name val="Arial"/>
      <family val="2"/>
    </font>
    <font>
      <b/>
      <sz val="10"/>
      <color rgb="FF000000"/>
      <name val="Arial"/>
      <family val="2"/>
    </font>
    <font>
      <b/>
      <sz val="8"/>
      <name val="Raleway"/>
    </font>
    <font>
      <b/>
      <sz val="13"/>
      <name val="Arial"/>
      <family val="2"/>
    </font>
    <font>
      <b/>
      <sz val="13"/>
      <color rgb="FF000000"/>
      <name val="Arial"/>
      <family val="2"/>
    </font>
    <font>
      <sz val="16"/>
      <name val="Arial"/>
      <family val="2"/>
    </font>
    <font>
      <sz val="16"/>
      <color rgb="FF000000"/>
      <name val="Arial"/>
      <family val="2"/>
    </font>
    <font>
      <b/>
      <sz val="14"/>
      <name val="Raleway"/>
    </font>
    <font>
      <sz val="14"/>
      <color rgb="FF000000"/>
      <name val="Arial"/>
      <family val="2"/>
    </font>
    <font>
      <sz val="10"/>
      <color rgb="FF002060"/>
      <name val="Arial"/>
      <family val="2"/>
    </font>
    <font>
      <b/>
      <sz val="18"/>
      <color rgb="FFFFFFFF"/>
      <name val="Syncopate"/>
    </font>
    <font>
      <sz val="7"/>
      <name val="Raleway"/>
    </font>
    <font>
      <sz val="7"/>
      <name val="Arial"/>
      <family val="2"/>
    </font>
    <font>
      <sz val="8"/>
      <name val="Arial"/>
      <family val="2"/>
    </font>
  </fonts>
  <fills count="37">
    <fill>
      <patternFill patternType="none"/>
    </fill>
    <fill>
      <patternFill patternType="gray125"/>
    </fill>
    <fill>
      <patternFill patternType="solid">
        <fgColor rgb="FF1C4587"/>
        <bgColor rgb="FF1C4587"/>
      </patternFill>
    </fill>
    <fill>
      <patternFill patternType="solid">
        <fgColor rgb="FF660000"/>
        <bgColor rgb="FF660000"/>
      </patternFill>
    </fill>
    <fill>
      <patternFill patternType="solid">
        <fgColor rgb="FFEA9999"/>
        <bgColor rgb="FFEA9999"/>
      </patternFill>
    </fill>
    <fill>
      <patternFill patternType="solid">
        <fgColor rgb="FFBFBFBF"/>
        <bgColor rgb="FFBFBFBF"/>
      </patternFill>
    </fill>
    <fill>
      <patternFill patternType="solid">
        <fgColor rgb="FFFFFFFF"/>
        <bgColor rgb="FFFFFFFF"/>
      </patternFill>
    </fill>
    <fill>
      <patternFill patternType="solid">
        <fgColor rgb="FF7F6000"/>
        <bgColor rgb="FF7F6000"/>
      </patternFill>
    </fill>
    <fill>
      <patternFill patternType="solid">
        <fgColor rgb="FFFFE599"/>
        <bgColor rgb="FFFFE599"/>
      </patternFill>
    </fill>
    <fill>
      <patternFill patternType="solid">
        <fgColor rgb="FF274E13"/>
        <bgColor rgb="FF274E13"/>
      </patternFill>
    </fill>
    <fill>
      <patternFill patternType="solid">
        <fgColor rgb="FFB6D7A8"/>
        <bgColor rgb="FFB6D7A8"/>
      </patternFill>
    </fill>
    <fill>
      <patternFill patternType="solid">
        <fgColor rgb="FF073763"/>
        <bgColor rgb="FF073763"/>
      </patternFill>
    </fill>
    <fill>
      <patternFill patternType="solid">
        <fgColor rgb="FFA4C2F4"/>
        <bgColor rgb="FFA4C2F4"/>
      </patternFill>
    </fill>
    <fill>
      <patternFill patternType="solid">
        <fgColor rgb="FF002060"/>
        <bgColor indexed="64"/>
      </patternFill>
    </fill>
    <fill>
      <patternFill patternType="solid">
        <fgColor rgb="FF17365D"/>
        <bgColor rgb="FF17365D"/>
      </patternFill>
    </fill>
    <fill>
      <patternFill patternType="solid">
        <fgColor theme="5"/>
        <bgColor theme="2" tint="-0.24994659260841701"/>
      </patternFill>
    </fill>
    <fill>
      <patternFill patternType="solid">
        <fgColor theme="5"/>
        <bgColor rgb="FF17365D"/>
      </patternFill>
    </fill>
    <fill>
      <patternFill patternType="solid">
        <fgColor rgb="FF8DB3E2"/>
        <bgColor rgb="FF8BB2FF"/>
      </patternFill>
    </fill>
    <fill>
      <patternFill patternType="solid">
        <fgColor theme="0" tint="-0.249977111117893"/>
        <bgColor rgb="FFCCCCCC"/>
      </patternFill>
    </fill>
    <fill>
      <patternFill patternType="solid">
        <fgColor theme="0"/>
        <bgColor indexed="64"/>
      </patternFill>
    </fill>
    <fill>
      <patternFill patternType="solid">
        <fgColor theme="0"/>
        <bgColor rgb="FFFFFFFF"/>
      </patternFill>
    </fill>
    <fill>
      <patternFill patternType="solid">
        <fgColor rgb="FFA3D597"/>
        <bgColor rgb="FF6AA84F"/>
      </patternFill>
    </fill>
    <fill>
      <patternFill patternType="solid">
        <fgColor theme="0" tint="-0.249977111117893"/>
        <bgColor indexed="64"/>
      </patternFill>
    </fill>
    <fill>
      <patternFill patternType="solid">
        <fgColor rgb="FFFFC000"/>
        <bgColor rgb="FF6AA84F"/>
      </patternFill>
    </fill>
    <fill>
      <patternFill patternType="solid">
        <fgColor rgb="FFFFC000"/>
        <bgColor indexed="64"/>
      </patternFill>
    </fill>
    <fill>
      <patternFill patternType="solid">
        <fgColor rgb="FF8DB3E2"/>
        <bgColor rgb="FF8DB3E2"/>
      </patternFill>
    </fill>
    <fill>
      <patternFill patternType="solid">
        <fgColor theme="5"/>
        <bgColor indexed="64"/>
      </patternFill>
    </fill>
    <fill>
      <patternFill patternType="solid">
        <fgColor theme="0"/>
        <bgColor rgb="FFBFBFBF"/>
      </patternFill>
    </fill>
    <fill>
      <patternFill patternType="solid">
        <fgColor theme="0" tint="-0.249977111117893"/>
        <bgColor rgb="FF6AA84F"/>
      </patternFill>
    </fill>
    <fill>
      <patternFill patternType="solid">
        <fgColor theme="5"/>
        <bgColor rgb="FF6AA84F"/>
      </patternFill>
    </fill>
    <fill>
      <patternFill patternType="solid">
        <fgColor rgb="FFA3D597"/>
        <bgColor indexed="64"/>
      </patternFill>
    </fill>
    <fill>
      <patternFill patternType="solid">
        <fgColor theme="0"/>
        <bgColor rgb="FF17365D"/>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59999389629810485"/>
        <bgColor rgb="FF6FA8DC"/>
      </patternFill>
    </fill>
  </fills>
  <borders count="3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style="thin">
        <color auto="1"/>
      </left>
      <right style="thin">
        <color rgb="FF000000"/>
      </right>
      <top/>
      <bottom style="thin">
        <color auto="1"/>
      </bottom>
      <diagonal/>
    </border>
    <border>
      <left style="thin">
        <color auto="1"/>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1">
    <xf numFmtId="0" fontId="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308">
    <xf numFmtId="0" fontId="0" fillId="0" borderId="0" xfId="0" applyFont="1" applyAlignment="1"/>
    <xf numFmtId="0" fontId="1" fillId="0" borderId="0" xfId="0" applyFont="1"/>
    <xf numFmtId="0" fontId="2" fillId="0" borderId="0" xfId="0" applyFont="1" applyAlignment="1">
      <alignment horizontal="center" vertical="top" wrapText="1"/>
    </xf>
    <xf numFmtId="0" fontId="2" fillId="0" borderId="0" xfId="0" applyFont="1" applyAlignment="1">
      <alignment horizontal="center" vertical="center" wrapText="1"/>
    </xf>
    <xf numFmtId="0" fontId="4"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vertical="top" wrapText="1"/>
    </xf>
    <xf numFmtId="0" fontId="8" fillId="0" borderId="0" xfId="0" applyFont="1" applyAlignment="1">
      <alignment vertical="center"/>
    </xf>
    <xf numFmtId="0" fontId="9" fillId="0" borderId="0" xfId="0" applyFont="1" applyAlignment="1">
      <alignment horizontal="center" vertical="top" wrapText="1"/>
    </xf>
    <xf numFmtId="0" fontId="4" fillId="0" borderId="0" xfId="0" applyFont="1" applyAlignment="1">
      <alignment horizontal="left" vertical="center" wrapText="1"/>
    </xf>
    <xf numFmtId="0" fontId="10" fillId="6" borderId="8" xfId="0" applyFont="1" applyFill="1" applyBorder="1" applyAlignment="1">
      <alignment horizontal="center" vertical="center"/>
    </xf>
    <xf numFmtId="0" fontId="3" fillId="0" borderId="0" xfId="0" applyFont="1"/>
    <xf numFmtId="0" fontId="2" fillId="4" borderId="12"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0" xfId="0" applyFont="1" applyFill="1" applyAlignment="1">
      <alignment horizontal="center" vertical="center"/>
    </xf>
    <xf numFmtId="0" fontId="6" fillId="0" borderId="8" xfId="0" applyFont="1" applyBorder="1" applyAlignment="1">
      <alignment horizontal="center" vertical="top" wrapText="1"/>
    </xf>
    <xf numFmtId="0" fontId="2" fillId="0" borderId="0" xfId="0" applyFont="1" applyAlignment="1">
      <alignment vertical="top" wrapText="1"/>
    </xf>
    <xf numFmtId="0" fontId="4" fillId="0" borderId="16" xfId="0" applyFont="1" applyBorder="1" applyAlignment="1">
      <alignment horizontal="left" vertical="top" wrapText="1"/>
    </xf>
    <xf numFmtId="0" fontId="4" fillId="6" borderId="16" xfId="0" applyFont="1" applyFill="1" applyBorder="1" applyAlignment="1">
      <alignment horizontal="left" vertical="top" wrapText="1"/>
    </xf>
    <xf numFmtId="0" fontId="14" fillId="13" borderId="0" xfId="0" applyFont="1" applyFill="1" applyBorder="1" applyAlignment="1">
      <alignment vertical="top"/>
    </xf>
    <xf numFmtId="0" fontId="15" fillId="13" borderId="18" xfId="0" applyFont="1" applyFill="1" applyBorder="1" applyAlignment="1">
      <alignment vertical="top"/>
    </xf>
    <xf numFmtId="0" fontId="15" fillId="13" borderId="0" xfId="0" applyFont="1" applyFill="1" applyBorder="1" applyAlignment="1">
      <alignment vertical="top"/>
    </xf>
    <xf numFmtId="0" fontId="16" fillId="13" borderId="18" xfId="0" applyFont="1" applyFill="1" applyBorder="1" applyAlignment="1">
      <alignment vertical="top"/>
    </xf>
    <xf numFmtId="0" fontId="15" fillId="13" borderId="18" xfId="0" applyFont="1" applyFill="1" applyBorder="1" applyAlignment="1">
      <alignment horizontal="left" vertical="top"/>
    </xf>
    <xf numFmtId="0" fontId="16" fillId="13" borderId="18" xfId="0" applyFont="1" applyFill="1" applyBorder="1" applyAlignment="1">
      <alignment horizontal="left" vertical="top"/>
    </xf>
    <xf numFmtId="0" fontId="12" fillId="0" borderId="0" xfId="0" applyFont="1" applyBorder="1" applyAlignment="1"/>
    <xf numFmtId="0" fontId="15" fillId="14" borderId="19" xfId="0" applyFont="1" applyFill="1" applyBorder="1" applyAlignment="1">
      <alignment horizontal="center" vertical="top" wrapText="1"/>
    </xf>
    <xf numFmtId="0" fontId="14" fillId="0" borderId="0" xfId="0" applyFont="1" applyBorder="1" applyAlignment="1"/>
    <xf numFmtId="0" fontId="15" fillId="14" borderId="19" xfId="0" applyFont="1" applyFill="1" applyBorder="1" applyAlignment="1">
      <alignment horizontal="left" vertical="top"/>
    </xf>
    <xf numFmtId="0" fontId="17" fillId="14" borderId="19" xfId="0" applyFont="1" applyFill="1" applyBorder="1" applyAlignment="1">
      <alignment horizontal="left" vertical="top" wrapText="1"/>
    </xf>
    <xf numFmtId="0" fontId="15" fillId="14" borderId="19" xfId="0" applyFont="1" applyFill="1" applyBorder="1" applyAlignment="1">
      <alignment horizontal="left" vertical="top" wrapText="1"/>
    </xf>
    <xf numFmtId="0" fontId="18" fillId="14" borderId="19" xfId="0" applyFont="1" applyFill="1" applyBorder="1" applyAlignment="1">
      <alignment horizontal="left" vertical="top" wrapText="1"/>
    </xf>
    <xf numFmtId="0" fontId="18" fillId="14" borderId="0" xfId="0" applyFont="1" applyFill="1" applyBorder="1" applyAlignment="1">
      <alignment horizontal="left" vertical="top" wrapText="1"/>
    </xf>
    <xf numFmtId="0" fontId="12" fillId="0" borderId="0" xfId="0" applyFont="1" applyBorder="1" applyAlignment="1">
      <alignment horizontal="left"/>
    </xf>
    <xf numFmtId="0" fontId="15" fillId="14" borderId="16" xfId="0" applyFont="1" applyFill="1" applyBorder="1" applyAlignment="1">
      <alignment horizontal="center" vertical="center" textRotation="90"/>
    </xf>
    <xf numFmtId="0" fontId="15" fillId="14" borderId="20" xfId="0" applyFont="1" applyFill="1" applyBorder="1" applyAlignment="1">
      <alignment horizontal="left" vertical="center"/>
    </xf>
    <xf numFmtId="0" fontId="15" fillId="15" borderId="21" xfId="0" applyFont="1" applyFill="1" applyBorder="1" applyAlignment="1">
      <alignment horizontal="left" vertical="center" wrapText="1"/>
    </xf>
    <xf numFmtId="0" fontId="15" fillId="15" borderId="22" xfId="0" applyFont="1" applyFill="1" applyBorder="1" applyAlignment="1">
      <alignment horizontal="left" vertical="center" wrapText="1"/>
    </xf>
    <xf numFmtId="0" fontId="18" fillId="16" borderId="22" xfId="0" applyFont="1" applyFill="1" applyBorder="1" applyAlignment="1">
      <alignment horizontal="left" vertical="center" wrapText="1"/>
    </xf>
    <xf numFmtId="0" fontId="18" fillId="16" borderId="0" xfId="0" applyFont="1" applyFill="1" applyBorder="1" applyAlignment="1">
      <alignment horizontal="left" vertical="center" wrapText="1"/>
    </xf>
    <xf numFmtId="0" fontId="15" fillId="14" borderId="23" xfId="0" applyFont="1" applyFill="1" applyBorder="1" applyAlignment="1">
      <alignment horizontal="center" vertical="center" textRotation="90"/>
    </xf>
    <xf numFmtId="0" fontId="8" fillId="17" borderId="16" xfId="0" applyFont="1" applyFill="1" applyBorder="1" applyAlignment="1">
      <alignment horizontal="left" vertical="top" wrapText="1"/>
    </xf>
    <xf numFmtId="0" fontId="4" fillId="18" borderId="16" xfId="0" applyFont="1" applyFill="1" applyBorder="1" applyAlignment="1">
      <alignment horizontal="left" vertical="top" wrapText="1"/>
    </xf>
    <xf numFmtId="0" fontId="15" fillId="14" borderId="24" xfId="0" applyFont="1" applyFill="1" applyBorder="1" applyAlignment="1">
      <alignment horizontal="center" vertical="top"/>
    </xf>
    <xf numFmtId="0" fontId="4" fillId="22" borderId="19" xfId="0" applyFont="1" applyFill="1" applyBorder="1" applyAlignment="1">
      <alignment horizontal="left" vertical="top" wrapText="1"/>
    </xf>
    <xf numFmtId="0" fontId="4" fillId="23" borderId="19" xfId="0" applyFont="1" applyFill="1" applyBorder="1" applyAlignment="1">
      <alignment horizontal="left" vertical="top" wrapText="1"/>
    </xf>
    <xf numFmtId="49" fontId="4" fillId="23" borderId="19" xfId="0" applyNumberFormat="1" applyFont="1" applyFill="1" applyBorder="1" applyAlignment="1">
      <alignment horizontal="left" vertical="top" wrapText="1"/>
    </xf>
    <xf numFmtId="0" fontId="12" fillId="24" borderId="19" xfId="0" applyFont="1" applyFill="1" applyBorder="1" applyAlignment="1">
      <alignment vertical="center" wrapText="1"/>
    </xf>
    <xf numFmtId="49" fontId="8" fillId="25" borderId="19" xfId="0" applyNumberFormat="1" applyFont="1" applyFill="1" applyBorder="1" applyAlignment="1">
      <alignment horizontal="left" vertical="top" wrapText="1"/>
    </xf>
    <xf numFmtId="0" fontId="4" fillId="19" borderId="19" xfId="0" applyFont="1" applyFill="1" applyBorder="1" applyAlignment="1">
      <alignment horizontal="left" vertical="top" wrapText="1"/>
    </xf>
    <xf numFmtId="49" fontId="4" fillId="19" borderId="19" xfId="0" applyNumberFormat="1" applyFont="1" applyFill="1" applyBorder="1" applyAlignment="1">
      <alignment horizontal="left" vertical="top" wrapText="1"/>
    </xf>
    <xf numFmtId="49" fontId="4" fillId="0" borderId="19" xfId="0" applyNumberFormat="1" applyFont="1" applyBorder="1" applyAlignment="1">
      <alignment horizontal="left" vertical="top" wrapText="1"/>
    </xf>
    <xf numFmtId="49" fontId="4" fillId="0" borderId="19" xfId="0" applyNumberFormat="1" applyFont="1" applyBorder="1" applyAlignment="1">
      <alignment vertical="top" wrapText="1"/>
    </xf>
    <xf numFmtId="0" fontId="4" fillId="0" borderId="19" xfId="0" applyFont="1" applyBorder="1" applyAlignment="1">
      <alignment vertical="top" wrapText="1"/>
    </xf>
    <xf numFmtId="0" fontId="4" fillId="23" borderId="19" xfId="6" applyFont="1" applyFill="1" applyBorder="1" applyAlignment="1">
      <alignment horizontal="left" vertical="top" wrapText="1"/>
    </xf>
    <xf numFmtId="0" fontId="8" fillId="25" borderId="19" xfId="0" applyFont="1" applyFill="1" applyBorder="1" applyAlignment="1">
      <alignment horizontal="left" vertical="top" wrapText="1"/>
    </xf>
    <xf numFmtId="0" fontId="4" fillId="18" borderId="19" xfId="0" applyFont="1" applyFill="1" applyBorder="1" applyAlignment="1">
      <alignment horizontal="left" vertical="top" wrapText="1"/>
    </xf>
    <xf numFmtId="0" fontId="4" fillId="0" borderId="19" xfId="0" applyFont="1" applyBorder="1" applyAlignment="1">
      <alignment horizontal="left" vertical="top" wrapText="1"/>
    </xf>
    <xf numFmtId="0" fontId="4" fillId="0" borderId="21" xfId="0" applyFont="1" applyBorder="1" applyAlignment="1">
      <alignment vertical="top" wrapText="1"/>
    </xf>
    <xf numFmtId="0" fontId="4" fillId="20" borderId="16" xfId="0" applyFont="1" applyFill="1" applyBorder="1" applyAlignment="1">
      <alignment horizontal="left" vertical="top" wrapText="1"/>
    </xf>
    <xf numFmtId="49" fontId="8" fillId="21" borderId="19" xfId="0" applyNumberFormat="1" applyFont="1" applyFill="1" applyBorder="1" applyAlignment="1">
      <alignment horizontal="left" vertical="top" wrapText="1"/>
    </xf>
    <xf numFmtId="49" fontId="4" fillId="21" borderId="19" xfId="0" applyNumberFormat="1" applyFont="1" applyFill="1" applyBorder="1" applyAlignment="1">
      <alignment horizontal="left" vertical="top" wrapText="1"/>
    </xf>
    <xf numFmtId="49" fontId="4" fillId="23" borderId="19" xfId="6" applyNumberFormat="1" applyFont="1" applyFill="1" applyBorder="1" applyAlignment="1">
      <alignment horizontal="left" vertical="top" wrapText="1"/>
    </xf>
    <xf numFmtId="0" fontId="22" fillId="15" borderId="22" xfId="0" applyFont="1" applyFill="1" applyBorder="1" applyAlignment="1">
      <alignment horizontal="left" vertical="center" wrapText="1"/>
    </xf>
    <xf numFmtId="0" fontId="23" fillId="26" borderId="0" xfId="0" applyFont="1" applyFill="1" applyBorder="1" applyAlignment="1">
      <alignment horizontal="left" vertical="top" wrapText="1"/>
    </xf>
    <xf numFmtId="0" fontId="4" fillId="19" borderId="21" xfId="0" applyFont="1" applyFill="1" applyBorder="1" applyAlignment="1">
      <alignment vertical="top" wrapText="1"/>
    </xf>
    <xf numFmtId="0" fontId="15" fillId="14" borderId="27" xfId="0" applyFont="1" applyFill="1" applyBorder="1" applyAlignment="1">
      <alignment horizontal="center" vertical="center" textRotation="90"/>
    </xf>
    <xf numFmtId="0" fontId="8" fillId="21" borderId="26" xfId="0" applyFont="1" applyFill="1" applyBorder="1" applyAlignment="1">
      <alignment horizontal="left" vertical="top" wrapText="1"/>
    </xf>
    <xf numFmtId="0" fontId="8" fillId="25" borderId="26" xfId="0" applyFont="1" applyFill="1" applyBorder="1" applyAlignment="1">
      <alignment horizontal="left" vertical="top" wrapText="1"/>
    </xf>
    <xf numFmtId="0" fontId="4" fillId="19" borderId="19" xfId="0" applyFont="1" applyFill="1" applyBorder="1" applyAlignment="1">
      <alignment vertical="top" wrapText="1"/>
    </xf>
    <xf numFmtId="0" fontId="4" fillId="27" borderId="19" xfId="0" applyFont="1" applyFill="1" applyBorder="1" applyAlignment="1">
      <alignment horizontal="left" vertical="top" wrapText="1"/>
    </xf>
    <xf numFmtId="0" fontId="15" fillId="14" borderId="0" xfId="0" applyFont="1" applyFill="1" applyBorder="1" applyAlignment="1">
      <alignment horizontal="center" vertical="center" textRotation="90"/>
    </xf>
    <xf numFmtId="0" fontId="24" fillId="28" borderId="19" xfId="0" applyFont="1" applyFill="1" applyBorder="1" applyAlignment="1">
      <alignment horizontal="left" vertical="top" wrapText="1"/>
    </xf>
    <xf numFmtId="0" fontId="15" fillId="29" borderId="22" xfId="0" applyFont="1" applyFill="1" applyBorder="1" applyAlignment="1">
      <alignment horizontal="left" vertical="top" wrapText="1"/>
    </xf>
    <xf numFmtId="0" fontId="22" fillId="26" borderId="22" xfId="0" applyFont="1" applyFill="1" applyBorder="1" applyAlignment="1">
      <alignment horizontal="left" vertical="top" wrapText="1"/>
    </xf>
    <xf numFmtId="0" fontId="19" fillId="29" borderId="0" xfId="0" applyFont="1" applyFill="1" applyBorder="1" applyAlignment="1">
      <alignment horizontal="left" vertical="top" wrapText="1"/>
    </xf>
    <xf numFmtId="0" fontId="19" fillId="29" borderId="22" xfId="0" applyFont="1" applyFill="1" applyBorder="1" applyAlignment="1">
      <alignment horizontal="left" vertical="top" wrapText="1"/>
    </xf>
    <xf numFmtId="0" fontId="4" fillId="20" borderId="19" xfId="0" applyFont="1" applyFill="1" applyBorder="1" applyAlignment="1">
      <alignment horizontal="left" vertical="top" wrapText="1"/>
    </xf>
    <xf numFmtId="0" fontId="4" fillId="6" borderId="19" xfId="0" applyFont="1" applyFill="1" applyBorder="1" applyAlignment="1">
      <alignment horizontal="left" vertical="top" wrapText="1"/>
    </xf>
    <xf numFmtId="0" fontId="4" fillId="28" borderId="19" xfId="0" applyFont="1" applyFill="1" applyBorder="1" applyAlignment="1">
      <alignment horizontal="left" vertical="top" wrapText="1"/>
    </xf>
    <xf numFmtId="0" fontId="4" fillId="6" borderId="21" xfId="0" applyFont="1" applyFill="1" applyBorder="1" applyAlignment="1">
      <alignment vertical="top" wrapText="1"/>
    </xf>
    <xf numFmtId="0" fontId="15" fillId="14" borderId="23" xfId="0" applyFont="1" applyFill="1" applyBorder="1" applyAlignment="1">
      <alignment vertical="center" textRotation="90"/>
    </xf>
    <xf numFmtId="0" fontId="8" fillId="30" borderId="19" xfId="0" applyFont="1" applyFill="1" applyBorder="1" applyAlignment="1">
      <alignment horizontal="left" vertical="top" wrapText="1"/>
    </xf>
    <xf numFmtId="0" fontId="15" fillId="14" borderId="19" xfId="0" applyFont="1" applyFill="1" applyBorder="1" applyAlignment="1">
      <alignment vertical="center" textRotation="90"/>
    </xf>
    <xf numFmtId="0" fontId="15" fillId="26" borderId="21" xfId="0" applyFont="1" applyFill="1" applyBorder="1" applyAlignment="1">
      <alignment horizontal="left" vertical="top" wrapText="1"/>
    </xf>
    <xf numFmtId="0" fontId="23" fillId="26" borderId="22" xfId="0" applyFont="1" applyFill="1" applyBorder="1" applyAlignment="1">
      <alignment horizontal="left" vertical="top" wrapText="1"/>
    </xf>
    <xf numFmtId="0" fontId="23" fillId="26" borderId="26" xfId="0" applyFont="1" applyFill="1" applyBorder="1" applyAlignment="1">
      <alignment horizontal="left" vertical="top" wrapText="1"/>
    </xf>
    <xf numFmtId="0" fontId="15" fillId="14" borderId="19" xfId="0" applyFont="1" applyFill="1" applyBorder="1" applyAlignment="1">
      <alignment horizontal="center" vertical="center" textRotation="90"/>
    </xf>
    <xf numFmtId="0" fontId="15" fillId="14" borderId="16" xfId="0" applyFont="1" applyFill="1" applyBorder="1" applyAlignment="1">
      <alignment horizontal="left" vertical="top"/>
    </xf>
    <xf numFmtId="0" fontId="8" fillId="21" borderId="16" xfId="0" applyFont="1" applyFill="1" applyBorder="1" applyAlignment="1">
      <alignment horizontal="left" vertical="top" wrapText="1"/>
    </xf>
    <xf numFmtId="0" fontId="4" fillId="21" borderId="16" xfId="0" applyFont="1" applyFill="1" applyBorder="1" applyAlignment="1">
      <alignment horizontal="left" vertical="top" wrapText="1"/>
    </xf>
    <xf numFmtId="0" fontId="15" fillId="14" borderId="23" xfId="0" applyFont="1" applyFill="1" applyBorder="1" applyAlignment="1">
      <alignment horizontal="left" vertical="top"/>
    </xf>
    <xf numFmtId="0" fontId="8" fillId="25" borderId="16" xfId="0" applyFont="1" applyFill="1" applyBorder="1" applyAlignment="1">
      <alignment horizontal="left" vertical="top" wrapText="1"/>
    </xf>
    <xf numFmtId="0" fontId="4" fillId="19" borderId="16" xfId="0" applyFont="1" applyFill="1" applyBorder="1" applyAlignment="1">
      <alignment horizontal="left" vertical="top" wrapText="1"/>
    </xf>
    <xf numFmtId="0" fontId="15" fillId="14" borderId="21" xfId="0" applyFont="1" applyFill="1" applyBorder="1" applyAlignment="1">
      <alignment horizontal="center" vertical="center" textRotation="90"/>
    </xf>
    <xf numFmtId="0" fontId="15" fillId="14" borderId="19" xfId="0" applyFont="1" applyFill="1" applyBorder="1" applyAlignment="1">
      <alignment horizontal="center" vertical="top"/>
    </xf>
    <xf numFmtId="0" fontId="8" fillId="21" borderId="19" xfId="0" applyFont="1" applyFill="1" applyBorder="1" applyAlignment="1">
      <alignment horizontal="left" vertical="top" wrapText="1"/>
    </xf>
    <xf numFmtId="0" fontId="4" fillId="21" borderId="19" xfId="0" applyFont="1" applyFill="1" applyBorder="1" applyAlignment="1">
      <alignment horizontal="left" vertical="top" wrapText="1"/>
    </xf>
    <xf numFmtId="0" fontId="15" fillId="31" borderId="0" xfId="0" applyFont="1" applyFill="1" applyBorder="1" applyAlignment="1">
      <alignment vertical="center" textRotation="90"/>
    </xf>
    <xf numFmtId="0" fontId="12" fillId="0" borderId="0" xfId="0" applyFont="1" applyBorder="1"/>
    <xf numFmtId="0" fontId="4" fillId="0" borderId="0" xfId="0" applyFont="1" applyFill="1" applyBorder="1" applyAlignment="1">
      <alignment vertical="top" wrapText="1"/>
    </xf>
    <xf numFmtId="0" fontId="15" fillId="31" borderId="0" xfId="0" applyFont="1" applyFill="1" applyBorder="1" applyAlignment="1">
      <alignment horizontal="center" vertical="center" textRotation="90"/>
    </xf>
    <xf numFmtId="0" fontId="14" fillId="0" borderId="0" xfId="0" applyFont="1" applyBorder="1" applyAlignment="1">
      <alignment textRotation="90"/>
    </xf>
    <xf numFmtId="0" fontId="15" fillId="14" borderId="26" xfId="0" applyFont="1" applyFill="1" applyBorder="1" applyAlignment="1">
      <alignment horizontal="center" vertical="top"/>
    </xf>
    <xf numFmtId="0" fontId="12" fillId="13" borderId="0" xfId="0" applyFont="1" applyFill="1" applyBorder="1" applyAlignment="1">
      <alignment vertical="top"/>
    </xf>
    <xf numFmtId="0" fontId="18" fillId="14" borderId="19" xfId="0" applyFont="1" applyFill="1" applyBorder="1" applyAlignment="1">
      <alignment horizontal="center" vertical="top" wrapText="1"/>
    </xf>
    <xf numFmtId="0" fontId="18" fillId="14" borderId="16" xfId="0" applyFont="1" applyFill="1" applyBorder="1" applyAlignment="1">
      <alignment horizontal="left" vertical="top"/>
    </xf>
    <xf numFmtId="0" fontId="18" fillId="14" borderId="19" xfId="0" applyFont="1" applyFill="1" applyBorder="1" applyAlignment="1">
      <alignment horizontal="left" vertical="top"/>
    </xf>
    <xf numFmtId="0" fontId="18" fillId="14" borderId="19" xfId="0" applyFont="1" applyFill="1" applyBorder="1" applyAlignment="1">
      <alignment horizontal="left" vertical="center" wrapText="1"/>
    </xf>
    <xf numFmtId="0" fontId="15" fillId="14" borderId="19" xfId="0" applyFont="1" applyFill="1" applyBorder="1" applyAlignment="1">
      <alignment horizontal="left" vertical="center" wrapText="1"/>
    </xf>
    <xf numFmtId="0" fontId="18" fillId="14" borderId="16" xfId="0" applyFont="1" applyFill="1" applyBorder="1" applyAlignment="1">
      <alignment horizontal="center" vertical="center" textRotation="90"/>
    </xf>
    <xf numFmtId="0" fontId="18" fillId="14" borderId="20" xfId="0" applyFont="1" applyFill="1" applyBorder="1" applyAlignment="1">
      <alignment horizontal="left" vertical="center"/>
    </xf>
    <xf numFmtId="0" fontId="18" fillId="14" borderId="23" xfId="0" applyFont="1" applyFill="1" applyBorder="1" applyAlignment="1">
      <alignment horizontal="center" vertical="center" textRotation="90"/>
    </xf>
    <xf numFmtId="0" fontId="8" fillId="17" borderId="19" xfId="0" applyFont="1" applyFill="1" applyBorder="1" applyAlignment="1">
      <alignment horizontal="left" vertical="top" wrapText="1"/>
    </xf>
    <xf numFmtId="0" fontId="18" fillId="14" borderId="24" xfId="0" applyFont="1" applyFill="1" applyBorder="1" applyAlignment="1">
      <alignment horizontal="center" vertical="top"/>
    </xf>
    <xf numFmtId="0" fontId="18" fillId="14" borderId="23" xfId="0" applyFont="1" applyFill="1" applyBorder="1" applyAlignment="1">
      <alignment horizontal="left" vertical="top"/>
    </xf>
    <xf numFmtId="49" fontId="8" fillId="25" borderId="16" xfId="0" applyNumberFormat="1" applyFont="1" applyFill="1" applyBorder="1" applyAlignment="1">
      <alignment horizontal="left" vertical="top" wrapText="1"/>
    </xf>
    <xf numFmtId="49" fontId="4" fillId="19" borderId="16" xfId="0" applyNumberFormat="1" applyFont="1" applyFill="1" applyBorder="1" applyAlignment="1">
      <alignment horizontal="left" vertical="top" wrapText="1"/>
    </xf>
    <xf numFmtId="49" fontId="4" fillId="20" borderId="16" xfId="0" applyNumberFormat="1" applyFont="1" applyFill="1" applyBorder="1" applyAlignment="1">
      <alignment horizontal="left" vertical="top" wrapText="1"/>
    </xf>
    <xf numFmtId="0" fontId="18" fillId="14" borderId="25" xfId="0" applyFont="1" applyFill="1" applyBorder="1" applyAlignment="1">
      <alignment horizontal="center" vertical="top"/>
    </xf>
    <xf numFmtId="0" fontId="23" fillId="15" borderId="22" xfId="0" applyFont="1" applyFill="1" applyBorder="1" applyAlignment="1">
      <alignment horizontal="left" vertical="center" wrapText="1"/>
    </xf>
    <xf numFmtId="0" fontId="18" fillId="14" borderId="26" xfId="0" applyFont="1" applyFill="1" applyBorder="1" applyAlignment="1">
      <alignment horizontal="center" vertical="top"/>
    </xf>
    <xf numFmtId="0" fontId="18" fillId="14" borderId="20" xfId="0" applyFont="1" applyFill="1" applyBorder="1" applyAlignment="1">
      <alignment horizontal="center" vertical="top"/>
    </xf>
    <xf numFmtId="0" fontId="15" fillId="14" borderId="17" xfId="0" applyFont="1" applyFill="1" applyBorder="1" applyAlignment="1">
      <alignment horizontal="center" vertical="center" textRotation="90"/>
    </xf>
    <xf numFmtId="0" fontId="8" fillId="29" borderId="21" xfId="0" applyFont="1" applyFill="1" applyBorder="1" applyAlignment="1">
      <alignment horizontal="left" vertical="top" wrapText="1"/>
    </xf>
    <xf numFmtId="0" fontId="24" fillId="21" borderId="19" xfId="0" applyFont="1" applyFill="1" applyBorder="1" applyAlignment="1">
      <alignment horizontal="left" vertical="top" wrapText="1"/>
    </xf>
    <xf numFmtId="0" fontId="15" fillId="14" borderId="20" xfId="0" applyFont="1" applyFill="1" applyBorder="1" applyAlignment="1">
      <alignment horizontal="center" vertical="top"/>
    </xf>
    <xf numFmtId="0" fontId="15" fillId="14" borderId="25" xfId="0" applyFont="1" applyFill="1" applyBorder="1" applyAlignment="1">
      <alignment horizontal="center" vertical="top"/>
    </xf>
    <xf numFmtId="0" fontId="12" fillId="0" borderId="27" xfId="0" applyFont="1" applyBorder="1" applyAlignment="1">
      <alignment horizontal="left"/>
    </xf>
    <xf numFmtId="0" fontId="12" fillId="24" borderId="16" xfId="0" applyFont="1" applyFill="1" applyBorder="1" applyAlignment="1">
      <alignment horizontal="center" vertical="center" wrapText="1"/>
    </xf>
    <xf numFmtId="0" fontId="12" fillId="0" borderId="0" xfId="0" applyFont="1" applyBorder="1" applyAlignment="1">
      <alignment horizontal="center"/>
    </xf>
    <xf numFmtId="0" fontId="19" fillId="0" borderId="16" xfId="0" applyFont="1" applyBorder="1" applyAlignment="1">
      <alignment horizontal="left" vertical="top" wrapText="1"/>
    </xf>
    <xf numFmtId="0" fontId="12" fillId="0" borderId="0" xfId="0" applyFont="1" applyBorder="1" applyAlignment="1">
      <alignment wrapText="1"/>
    </xf>
    <xf numFmtId="0" fontId="30" fillId="0" borderId="0" xfId="0" applyFont="1" applyBorder="1" applyAlignment="1">
      <alignment wrapText="1"/>
    </xf>
    <xf numFmtId="0" fontId="31" fillId="0" borderId="0" xfId="0" applyFont="1" applyAlignment="1">
      <alignment horizontal="center" wrapText="1"/>
    </xf>
    <xf numFmtId="0" fontId="12" fillId="0" borderId="0" xfId="0" applyFont="1" applyAlignment="1"/>
    <xf numFmtId="0" fontId="0" fillId="0" borderId="0" xfId="0" applyFont="1" applyAlignment="1"/>
    <xf numFmtId="0" fontId="3" fillId="0" borderId="0" xfId="0" applyFont="1" applyAlignment="1">
      <alignment horizontal="center" vertical="center" wrapText="1"/>
    </xf>
    <xf numFmtId="0" fontId="19" fillId="0" borderId="19" xfId="0" applyFont="1" applyBorder="1" applyAlignment="1">
      <alignment horizontal="left" vertical="top" wrapText="1"/>
    </xf>
    <xf numFmtId="0" fontId="4" fillId="0" borderId="0" xfId="0" applyFont="1" applyBorder="1"/>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xf>
    <xf numFmtId="0" fontId="1" fillId="5"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31" fillId="32" borderId="0" xfId="0" applyFont="1" applyFill="1" applyAlignment="1"/>
    <xf numFmtId="0" fontId="0" fillId="32" borderId="0" xfId="0" applyFont="1" applyFill="1" applyAlignment="1"/>
    <xf numFmtId="0" fontId="12" fillId="33" borderId="0" xfId="0" applyFont="1" applyFill="1" applyAlignment="1"/>
    <xf numFmtId="0" fontId="31" fillId="33" borderId="0" xfId="0" applyFont="1" applyFill="1" applyAlignment="1"/>
    <xf numFmtId="0" fontId="12" fillId="0" borderId="0" xfId="0" applyFont="1" applyFill="1" applyAlignment="1"/>
    <xf numFmtId="0" fontId="0" fillId="0" borderId="0" xfId="0" applyFont="1" applyFill="1" applyAlignment="1"/>
    <xf numFmtId="0" fontId="12" fillId="32" borderId="0" xfId="0" applyFont="1" applyFill="1" applyAlignment="1"/>
    <xf numFmtId="0" fontId="10" fillId="6" borderId="0" xfId="0" applyFont="1" applyFill="1" applyBorder="1" applyAlignment="1">
      <alignment horizontal="center" vertical="center"/>
    </xf>
    <xf numFmtId="0" fontId="10" fillId="6" borderId="0" xfId="0" applyFont="1" applyFill="1" applyBorder="1" applyAlignment="1">
      <alignment horizontal="center" vertical="center" wrapText="1"/>
    </xf>
    <xf numFmtId="0" fontId="3" fillId="0" borderId="0" xfId="0" applyFont="1" applyAlignment="1">
      <alignment horizontal="left" vertical="center" wrapText="1"/>
    </xf>
    <xf numFmtId="0" fontId="2" fillId="4" borderId="19"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2" borderId="19" xfId="0" applyFont="1" applyFill="1" applyBorder="1" applyAlignment="1">
      <alignment horizontal="center" vertical="center" wrapText="1"/>
    </xf>
    <xf numFmtId="0" fontId="3" fillId="34" borderId="0" xfId="0" applyFont="1" applyFill="1" applyAlignment="1">
      <alignment horizontal="center" vertical="center" wrapText="1"/>
    </xf>
    <xf numFmtId="0" fontId="32" fillId="0" borderId="19" xfId="0" applyFont="1" applyBorder="1" applyAlignment="1">
      <alignment horizontal="center" vertical="center" wrapText="1"/>
    </xf>
    <xf numFmtId="0" fontId="33" fillId="0" borderId="0" xfId="0" applyFont="1" applyAlignment="1">
      <alignment horizontal="center"/>
    </xf>
    <xf numFmtId="0" fontId="8" fillId="0" borderId="19" xfId="0" applyFont="1" applyBorder="1" applyAlignment="1">
      <alignment horizontal="center" vertical="center"/>
    </xf>
    <xf numFmtId="0" fontId="0" fillId="0" borderId="19" xfId="0" applyFont="1" applyBorder="1" applyAlignment="1">
      <alignment horizontal="center"/>
    </xf>
    <xf numFmtId="0" fontId="8" fillId="0" borderId="4" xfId="0" applyFont="1" applyBorder="1" applyAlignment="1">
      <alignment horizontal="center" vertical="center" textRotation="90" wrapText="1" shrinkToFit="1"/>
    </xf>
    <xf numFmtId="0" fontId="8" fillId="0" borderId="8" xfId="0" applyFont="1" applyBorder="1" applyAlignment="1">
      <alignment horizontal="center" vertical="center" textRotation="90" wrapText="1" shrinkToFit="1"/>
    </xf>
    <xf numFmtId="0" fontId="2" fillId="0" borderId="19" xfId="0" applyFont="1" applyFill="1" applyBorder="1" applyAlignment="1">
      <alignment horizontal="center" vertical="center" textRotation="90" wrapText="1"/>
    </xf>
    <xf numFmtId="0" fontId="1" fillId="0" borderId="0" xfId="0" applyFont="1" applyAlignment="1">
      <alignment horizontal="center"/>
    </xf>
    <xf numFmtId="0" fontId="1" fillId="0" borderId="19" xfId="0"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Border="1" applyAlignment="1">
      <alignment horizontal="center" vertical="center" wrapText="1"/>
    </xf>
    <xf numFmtId="0" fontId="0" fillId="0" borderId="0" xfId="0" applyFont="1" applyAlignment="1"/>
    <xf numFmtId="0" fontId="2" fillId="8"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0" fillId="13" borderId="18" xfId="0" applyFill="1" applyBorder="1" applyAlignment="1">
      <alignment vertical="top"/>
    </xf>
    <xf numFmtId="0" fontId="3" fillId="0" borderId="19" xfId="0" applyFont="1" applyBorder="1" applyAlignment="1">
      <alignment horizontal="center" vertical="center" wrapText="1"/>
    </xf>
    <xf numFmtId="0" fontId="2" fillId="0" borderId="26" xfId="0" applyFont="1" applyBorder="1" applyAlignment="1">
      <alignment horizontal="center"/>
    </xf>
    <xf numFmtId="0" fontId="4" fillId="0" borderId="7" xfId="0" applyFont="1" applyBorder="1" applyAlignment="1"/>
    <xf numFmtId="0" fontId="0" fillId="0" borderId="0" xfId="0" applyFont="1" applyAlignment="1"/>
    <xf numFmtId="0" fontId="4" fillId="0" borderId="0" xfId="0" applyFont="1" applyBorder="1" applyAlignment="1"/>
    <xf numFmtId="0" fontId="35" fillId="0" borderId="7" xfId="0" applyFont="1" applyBorder="1" applyAlignment="1">
      <alignment horizontal="left"/>
    </xf>
    <xf numFmtId="0" fontId="32" fillId="0" borderId="17" xfId="0" applyFont="1" applyBorder="1" applyAlignment="1">
      <alignment horizontal="center" vertical="center" wrapText="1"/>
    </xf>
    <xf numFmtId="0" fontId="36" fillId="0" borderId="19" xfId="0" applyFont="1" applyBorder="1" applyAlignment="1">
      <alignment horizontal="left"/>
    </xf>
    <xf numFmtId="0" fontId="39" fillId="13" borderId="18" xfId="0" applyFont="1" applyFill="1" applyBorder="1" applyAlignment="1">
      <alignment vertical="top"/>
    </xf>
    <xf numFmtId="0" fontId="35" fillId="0" borderId="0" xfId="0" applyFont="1" applyBorder="1" applyAlignment="1">
      <alignment horizontal="left"/>
    </xf>
    <xf numFmtId="0" fontId="8" fillId="36" borderId="4" xfId="0" applyFont="1" applyFill="1" applyBorder="1" applyAlignment="1">
      <alignment horizontal="center" vertical="center"/>
    </xf>
    <xf numFmtId="0" fontId="4" fillId="35" borderId="9" xfId="0" applyFont="1" applyFill="1" applyBorder="1" applyAlignment="1"/>
    <xf numFmtId="0" fontId="4" fillId="35" borderId="12" xfId="0" applyFont="1" applyFill="1" applyBorder="1" applyAlignment="1"/>
    <xf numFmtId="0" fontId="4" fillId="0" borderId="5" xfId="0" applyFont="1" applyBorder="1" applyAlignment="1">
      <alignment horizontal="lef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10" xfId="0" applyFont="1" applyBorder="1" applyAlignment="1">
      <alignment horizontal="left"/>
    </xf>
    <xf numFmtId="0" fontId="0" fillId="0" borderId="0" xfId="0" applyFont="1" applyAlignment="1">
      <alignment horizontal="left"/>
    </xf>
    <xf numFmtId="0" fontId="4" fillId="0" borderId="11"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5" fillId="2" borderId="1" xfId="0" applyFont="1" applyFill="1" applyBorder="1" applyAlignment="1">
      <alignment horizontal="center" vertical="center" wrapText="1"/>
    </xf>
    <xf numFmtId="0" fontId="4" fillId="0" borderId="2" xfId="0" applyFont="1" applyBorder="1" applyAlignment="1">
      <alignment horizontal="center"/>
    </xf>
    <xf numFmtId="0" fontId="8" fillId="36" borderId="4" xfId="0" applyFont="1" applyFill="1" applyBorder="1" applyAlignment="1">
      <alignment horizontal="center" vertical="center" wrapText="1"/>
    </xf>
    <xf numFmtId="0" fontId="8" fillId="36" borderId="9" xfId="0" applyFont="1" applyFill="1" applyBorder="1" applyAlignment="1">
      <alignment horizontal="center" vertical="center" wrapText="1"/>
    </xf>
    <xf numFmtId="0" fontId="8" fillId="36" borderId="12" xfId="0" applyFont="1" applyFill="1" applyBorder="1" applyAlignment="1">
      <alignment horizontal="center" vertical="center" wrapText="1"/>
    </xf>
    <xf numFmtId="0" fontId="31" fillId="35" borderId="16" xfId="0" applyFont="1" applyFill="1" applyBorder="1" applyAlignment="1">
      <alignment horizontal="center" vertical="center"/>
    </xf>
    <xf numFmtId="0" fontId="31" fillId="35" borderId="23" xfId="0" applyFont="1" applyFill="1" applyBorder="1" applyAlignment="1">
      <alignment horizontal="center" vertical="center"/>
    </xf>
    <xf numFmtId="0" fontId="31" fillId="35" borderId="17" xfId="0" applyFont="1" applyFill="1" applyBorder="1" applyAlignment="1">
      <alignment horizontal="center" vertical="center"/>
    </xf>
    <xf numFmtId="0" fontId="12"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20" xfId="0" applyFont="1" applyBorder="1" applyAlignment="1">
      <alignment horizontal="left" vertical="top" wrapText="1"/>
    </xf>
    <xf numFmtId="0" fontId="0" fillId="0" borderId="27" xfId="0" applyFont="1" applyBorder="1" applyAlignment="1">
      <alignment horizontal="left" vertical="top" wrapText="1"/>
    </xf>
    <xf numFmtId="0" fontId="0" fillId="0" borderId="0" xfId="0" applyFont="1" applyBorder="1" applyAlignment="1">
      <alignment horizontal="left" vertical="top" wrapText="1"/>
    </xf>
    <xf numFmtId="0" fontId="0" fillId="0" borderId="24" xfId="0" applyFont="1" applyBorder="1" applyAlignment="1">
      <alignment horizontal="left" vertical="top" wrapText="1"/>
    </xf>
    <xf numFmtId="0" fontId="0" fillId="0" borderId="35" xfId="0" applyFont="1" applyBorder="1" applyAlignment="1">
      <alignment horizontal="left" vertical="top" wrapText="1"/>
    </xf>
    <xf numFmtId="0" fontId="0" fillId="0" borderId="18" xfId="0" applyFont="1" applyBorder="1" applyAlignment="1">
      <alignment horizontal="left" vertical="top" wrapText="1"/>
    </xf>
    <xf numFmtId="0" fontId="0" fillId="0" borderId="25" xfId="0" applyFont="1" applyBorder="1" applyAlignment="1">
      <alignment horizontal="left" vertical="top" wrapText="1"/>
    </xf>
    <xf numFmtId="0" fontId="34" fillId="0" borderId="19" xfId="0" applyFont="1" applyBorder="1" applyAlignment="1">
      <alignment horizontal="center"/>
    </xf>
    <xf numFmtId="0" fontId="7" fillId="2" borderId="1" xfId="0" applyFont="1" applyFill="1" applyBorder="1" applyAlignment="1">
      <alignment horizontal="center" vertical="center" wrapText="1"/>
    </xf>
    <xf numFmtId="0" fontId="4" fillId="0" borderId="2" xfId="0" applyFont="1" applyBorder="1" applyAlignment="1"/>
    <xf numFmtId="0" fontId="4" fillId="0" borderId="3" xfId="0" applyFont="1" applyBorder="1" applyAlignment="1"/>
    <xf numFmtId="0" fontId="9" fillId="11" borderId="5" xfId="0" applyFont="1" applyFill="1" applyBorder="1" applyAlignment="1">
      <alignment horizontal="center" vertical="center" wrapText="1"/>
    </xf>
    <xf numFmtId="0" fontId="4" fillId="0" borderId="13" xfId="0" applyFont="1" applyBorder="1" applyAlignment="1"/>
    <xf numFmtId="0" fontId="9" fillId="3" borderId="5" xfId="0" applyFont="1" applyFill="1" applyBorder="1" applyAlignment="1">
      <alignment horizontal="center" vertical="center" wrapText="1"/>
    </xf>
    <xf numFmtId="0" fontId="4" fillId="0" borderId="10" xfId="0" applyFont="1" applyBorder="1" applyAlignment="1"/>
    <xf numFmtId="0" fontId="2" fillId="12" borderId="4" xfId="0" applyFont="1" applyFill="1" applyBorder="1" applyAlignment="1">
      <alignment horizontal="center" vertical="center" wrapText="1"/>
    </xf>
    <xf numFmtId="0" fontId="4" fillId="0" borderId="9" xfId="0" applyFont="1" applyBorder="1" applyAlignment="1"/>
    <xf numFmtId="0" fontId="4" fillId="0" borderId="12" xfId="0" applyFont="1" applyBorder="1" applyAlignment="1"/>
    <xf numFmtId="0" fontId="9" fillId="3" borderId="4" xfId="0" applyFont="1" applyFill="1" applyBorder="1" applyAlignment="1">
      <alignment horizontal="center" vertical="top" wrapText="1"/>
    </xf>
    <xf numFmtId="0" fontId="9" fillId="7" borderId="5"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9" fillId="9" borderId="4" xfId="0" applyFont="1" applyFill="1" applyBorder="1" applyAlignment="1">
      <alignment horizontal="center" vertical="top" wrapText="1"/>
    </xf>
    <xf numFmtId="0" fontId="9" fillId="11" borderId="4" xfId="0" applyFont="1" applyFill="1" applyBorder="1" applyAlignment="1">
      <alignment horizontal="center" vertical="top" wrapText="1"/>
    </xf>
    <xf numFmtId="0" fontId="2" fillId="4" borderId="4" xfId="0" applyFont="1" applyFill="1" applyBorder="1" applyAlignment="1">
      <alignment horizontal="center" vertical="center" wrapText="1"/>
    </xf>
    <xf numFmtId="0" fontId="9" fillId="7" borderId="4" xfId="0" applyFont="1" applyFill="1" applyBorder="1" applyAlignment="1">
      <alignment horizontal="center" vertical="top" wrapText="1"/>
    </xf>
    <xf numFmtId="0" fontId="9" fillId="0" borderId="0" xfId="0" applyFont="1" applyFill="1" applyBorder="1" applyAlignment="1">
      <alignment horizontal="center" vertical="center" wrapText="1"/>
    </xf>
    <xf numFmtId="0" fontId="4" fillId="0" borderId="0" xfId="0" applyFont="1" applyFill="1" applyBorder="1" applyAlignment="1"/>
    <xf numFmtId="0" fontId="3" fillId="6" borderId="19" xfId="0" applyFont="1" applyFill="1" applyBorder="1" applyAlignment="1">
      <alignment horizontal="left" vertical="center" wrapText="1"/>
    </xf>
    <xf numFmtId="0" fontId="0" fillId="0" borderId="19" xfId="0" applyFont="1" applyBorder="1" applyAlignment="1">
      <alignment horizontal="left" wrapText="1"/>
    </xf>
    <xf numFmtId="0" fontId="4" fillId="0" borderId="19" xfId="0" applyNumberFormat="1" applyFont="1" applyBorder="1" applyAlignment="1"/>
    <xf numFmtId="0" fontId="0" fillId="0" borderId="19" xfId="0" applyFont="1" applyBorder="1" applyAlignment="1"/>
    <xf numFmtId="0" fontId="3" fillId="6" borderId="24" xfId="0" applyFont="1" applyFill="1" applyBorder="1" applyAlignment="1">
      <alignment horizontal="center" vertical="center" wrapText="1"/>
    </xf>
    <xf numFmtId="0" fontId="0" fillId="0" borderId="24" xfId="0" applyFont="1" applyBorder="1" applyAlignment="1"/>
    <xf numFmtId="0" fontId="0" fillId="0" borderId="25" xfId="0" applyFont="1" applyBorder="1" applyAlignment="1"/>
    <xf numFmtId="0" fontId="3" fillId="6" borderId="19"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6" borderId="19" xfId="0" applyNumberFormat="1" applyFont="1" applyFill="1" applyBorder="1" applyAlignment="1">
      <alignment horizontal="left" vertical="center" wrapText="1"/>
    </xf>
    <xf numFmtId="0" fontId="0" fillId="0" borderId="19" xfId="0" applyFont="1" applyBorder="1" applyAlignment="1">
      <alignment horizontal="left"/>
    </xf>
    <xf numFmtId="0" fontId="4" fillId="0" borderId="19" xfId="0" applyNumberFormat="1" applyFont="1" applyBorder="1" applyAlignment="1">
      <alignment horizontal="left"/>
    </xf>
    <xf numFmtId="0" fontId="3" fillId="0" borderId="7" xfId="0" applyFont="1" applyBorder="1" applyAlignment="1">
      <alignment horizontal="center" vertical="center" wrapText="1"/>
    </xf>
    <xf numFmtId="0" fontId="4" fillId="0" borderId="11" xfId="0" applyFont="1" applyBorder="1" applyAlignment="1"/>
    <xf numFmtId="0" fontId="4" fillId="0" borderId="15" xfId="0" applyFont="1" applyBorder="1" applyAlignment="1"/>
    <xf numFmtId="0" fontId="3" fillId="0" borderId="32" xfId="0" applyFont="1" applyBorder="1" applyAlignment="1">
      <alignment horizontal="center" vertical="center" wrapText="1"/>
    </xf>
    <xf numFmtId="0" fontId="4" fillId="0" borderId="29" xfId="0" applyFont="1" applyBorder="1" applyAlignment="1">
      <alignment vertical="center"/>
    </xf>
    <xf numFmtId="0" fontId="4" fillId="0" borderId="30" xfId="0" applyFont="1" applyBorder="1" applyAlignment="1">
      <alignment vertical="center"/>
    </xf>
    <xf numFmtId="0" fontId="3" fillId="6" borderId="4"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9" xfId="0" applyFont="1" applyBorder="1" applyAlignment="1">
      <alignment horizontal="center" vertical="center" wrapText="1"/>
    </xf>
    <xf numFmtId="0" fontId="4" fillId="0" borderId="9" xfId="0" applyFont="1" applyBorder="1" applyAlignment="1">
      <alignment horizontal="center" wrapText="1"/>
    </xf>
    <xf numFmtId="0" fontId="4" fillId="0" borderId="12" xfId="0" applyFont="1" applyBorder="1" applyAlignment="1">
      <alignment horizontal="center" wrapText="1"/>
    </xf>
    <xf numFmtId="0" fontId="3" fillId="6" borderId="4" xfId="0" applyNumberFormat="1" applyFont="1" applyFill="1" applyBorder="1" applyAlignment="1">
      <alignment horizontal="center" vertical="center" wrapText="1"/>
    </xf>
    <xf numFmtId="0" fontId="4" fillId="0" borderId="9" xfId="0" applyNumberFormat="1" applyFont="1" applyBorder="1" applyAlignment="1"/>
    <xf numFmtId="0" fontId="4" fillId="0" borderId="12" xfId="0" applyNumberFormat="1" applyFont="1" applyBorder="1" applyAlignment="1"/>
    <xf numFmtId="0" fontId="3" fillId="6" borderId="7" xfId="0" applyNumberFormat="1" applyFont="1" applyFill="1" applyBorder="1" applyAlignment="1">
      <alignment horizontal="center" vertical="center" wrapText="1"/>
    </xf>
    <xf numFmtId="0" fontId="4" fillId="0" borderId="11" xfId="0" applyNumberFormat="1" applyFont="1" applyBorder="1" applyAlignment="1"/>
    <xf numFmtId="0" fontId="4" fillId="0" borderId="15" xfId="0" applyNumberFormat="1" applyFont="1" applyBorder="1" applyAlignment="1"/>
    <xf numFmtId="0" fontId="12" fillId="0" borderId="19" xfId="0" applyFont="1" applyBorder="1" applyAlignment="1">
      <alignment horizontal="left"/>
    </xf>
    <xf numFmtId="0" fontId="3" fillId="6" borderId="19"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4" fillId="0" borderId="19" xfId="0" applyFont="1" applyBorder="1" applyAlignment="1"/>
    <xf numFmtId="0" fontId="3" fillId="6" borderId="28" xfId="0" applyFont="1" applyFill="1" applyBorder="1" applyAlignment="1">
      <alignment horizontal="center" vertical="center" wrapText="1"/>
    </xf>
    <xf numFmtId="0" fontId="0" fillId="0" borderId="29" xfId="0" applyFont="1" applyBorder="1" applyAlignment="1">
      <alignment vertical="center"/>
    </xf>
    <xf numFmtId="0" fontId="0" fillId="0" borderId="30" xfId="0" applyFont="1" applyBorder="1" applyAlignment="1">
      <alignment vertical="center"/>
    </xf>
    <xf numFmtId="0" fontId="3" fillId="6" borderId="28" xfId="0" applyFont="1" applyFill="1" applyBorder="1" applyAlignment="1">
      <alignment horizontal="center" vertical="top" wrapText="1"/>
    </xf>
    <xf numFmtId="0" fontId="0" fillId="0" borderId="29" xfId="0" applyFont="1" applyBorder="1" applyAlignment="1">
      <alignment vertical="top"/>
    </xf>
    <xf numFmtId="0" fontId="0" fillId="0" borderId="31" xfId="0" applyFont="1" applyBorder="1" applyAlignment="1">
      <alignment vertical="top"/>
    </xf>
    <xf numFmtId="0" fontId="3" fillId="6" borderId="11" xfId="0" applyFont="1" applyFill="1" applyBorder="1" applyAlignment="1">
      <alignment horizontal="center" vertical="center" wrapText="1"/>
    </xf>
    <xf numFmtId="0" fontId="0" fillId="0" borderId="11" xfId="0" applyFont="1" applyBorder="1" applyAlignment="1"/>
    <xf numFmtId="0" fontId="2" fillId="4" borderId="5" xfId="0" applyFont="1" applyFill="1" applyBorder="1" applyAlignment="1">
      <alignment horizontal="center" vertical="center" wrapText="1"/>
    </xf>
    <xf numFmtId="0" fontId="37" fillId="0" borderId="5" xfId="0" applyFont="1" applyBorder="1" applyAlignment="1">
      <alignment horizontal="center" vertical="top" wrapText="1"/>
    </xf>
    <xf numFmtId="0" fontId="38" fillId="0" borderId="6" xfId="0" applyFont="1" applyBorder="1" applyAlignment="1">
      <alignment horizontal="center"/>
    </xf>
    <xf numFmtId="0" fontId="9" fillId="7" borderId="4" xfId="0" applyFont="1" applyFill="1" applyBorder="1" applyAlignment="1">
      <alignment horizontal="center" vertical="center" textRotation="90" wrapText="1"/>
    </xf>
    <xf numFmtId="0" fontId="4" fillId="0" borderId="9" xfId="0" applyFont="1" applyBorder="1" applyAlignment="1">
      <alignment vertical="center" textRotation="90"/>
    </xf>
    <xf numFmtId="0" fontId="4" fillId="0" borderId="12" xfId="0" applyFont="1" applyBorder="1" applyAlignment="1">
      <alignment vertical="center" textRotation="90"/>
    </xf>
    <xf numFmtId="0" fontId="9" fillId="9" borderId="4" xfId="0" applyFont="1" applyFill="1" applyBorder="1" applyAlignment="1">
      <alignment horizontal="center" vertical="center" textRotation="90" wrapText="1"/>
    </xf>
    <xf numFmtId="0" fontId="9" fillId="11" borderId="4" xfId="0" applyFont="1" applyFill="1" applyBorder="1" applyAlignment="1">
      <alignment horizontal="center" vertical="center" textRotation="90" wrapText="1"/>
    </xf>
    <xf numFmtId="0" fontId="4" fillId="0" borderId="9" xfId="0" applyFont="1" applyBorder="1" applyAlignment="1">
      <alignment horizontal="center" vertical="center" textRotation="90"/>
    </xf>
    <xf numFmtId="0" fontId="4" fillId="0" borderId="12" xfId="0" applyFont="1" applyBorder="1" applyAlignment="1">
      <alignment horizontal="center" vertical="center" textRotation="90"/>
    </xf>
    <xf numFmtId="0" fontId="9" fillId="3" borderId="4" xfId="0" applyFont="1" applyFill="1" applyBorder="1" applyAlignment="1">
      <alignment horizontal="center" vertical="center" textRotation="90" wrapText="1"/>
    </xf>
    <xf numFmtId="0" fontId="41" fillId="6" borderId="17" xfId="0" applyFont="1" applyFill="1" applyBorder="1" applyAlignment="1">
      <alignment horizontal="center" vertical="center" wrapText="1"/>
    </xf>
    <xf numFmtId="0" fontId="42" fillId="0" borderId="19" xfId="0" applyFont="1" applyBorder="1" applyAlignment="1"/>
    <xf numFmtId="0" fontId="43" fillId="0" borderId="19" xfId="0" applyFont="1" applyBorder="1" applyAlignment="1"/>
    <xf numFmtId="0" fontId="37" fillId="0" borderId="1" xfId="0" applyFont="1" applyBorder="1" applyAlignment="1">
      <alignment horizontal="center" vertical="top" wrapText="1"/>
    </xf>
    <xf numFmtId="0" fontId="38" fillId="0" borderId="2" xfId="0" applyFont="1" applyBorder="1" applyAlignment="1"/>
    <xf numFmtId="0" fontId="37" fillId="0" borderId="21" xfId="0" applyFont="1" applyBorder="1" applyAlignment="1">
      <alignment horizontal="center" vertical="top"/>
    </xf>
    <xf numFmtId="0" fontId="38" fillId="0" borderId="26" xfId="0" applyFont="1" applyBorder="1" applyAlignment="1">
      <alignment horizontal="center"/>
    </xf>
    <xf numFmtId="0" fontId="37" fillId="0" borderId="1" xfId="0" applyFont="1" applyBorder="1" applyAlignment="1">
      <alignment horizontal="center" vertical="top"/>
    </xf>
    <xf numFmtId="0" fontId="37" fillId="0" borderId="19" xfId="0" applyFont="1" applyBorder="1" applyAlignment="1">
      <alignment horizontal="center" vertical="top"/>
    </xf>
    <xf numFmtId="0" fontId="38" fillId="0" borderId="19" xfId="0" applyFont="1" applyBorder="1" applyAlignment="1"/>
    <xf numFmtId="0" fontId="37" fillId="0" borderId="5" xfId="0" applyFont="1" applyBorder="1" applyAlignment="1">
      <alignment horizontal="left" vertical="top"/>
    </xf>
    <xf numFmtId="0" fontId="38" fillId="0" borderId="6" xfId="0" applyFont="1" applyBorder="1" applyAlignment="1">
      <alignment horizontal="left"/>
    </xf>
    <xf numFmtId="0" fontId="38" fillId="0" borderId="7" xfId="0" applyFont="1" applyBorder="1" applyAlignment="1">
      <alignment horizontal="left"/>
    </xf>
    <xf numFmtId="0" fontId="3" fillId="6" borderId="29"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2" fillId="19" borderId="16" xfId="0" applyFont="1" applyFill="1" applyBorder="1" applyAlignment="1">
      <alignment horizontal="left" vertical="center" wrapText="1"/>
    </xf>
    <xf numFmtId="0" fontId="12" fillId="19" borderId="19" xfId="0" applyFont="1" applyFill="1" applyBorder="1" applyAlignment="1">
      <alignment vertical="center" wrapText="1"/>
    </xf>
    <xf numFmtId="0" fontId="4" fillId="21" borderId="19" xfId="6" applyFont="1" applyFill="1" applyBorder="1" applyAlignment="1">
      <alignment horizontal="left" vertical="top" wrapText="1"/>
    </xf>
    <xf numFmtId="49" fontId="4" fillId="21" borderId="19" xfId="6" applyNumberFormat="1" applyFont="1" applyFill="1" applyBorder="1" applyAlignment="1">
      <alignment horizontal="left" vertical="top" wrapText="1"/>
    </xf>
  </cellXfs>
  <cellStyles count="11">
    <cellStyle name="Followed Hyperlink" xfId="10" builtinId="9" hidden="1"/>
    <cellStyle name="Followed Hyperlink" xfId="2" builtinId="9" hidden="1"/>
    <cellStyle name="Followed Hyperlink" xfId="3" builtinId="9" hidden="1"/>
    <cellStyle name="Followed Hyperlink" xfId="8" builtinId="9" hidden="1"/>
    <cellStyle name="Followed Hyperlink" xfId="1" builtinId="9" hidden="1"/>
    <cellStyle name="Followed Hyperlink" xfId="7" builtinId="9" hidden="1"/>
    <cellStyle name="Followed Hyperlink" xfId="5" builtinId="9" hidden="1"/>
    <cellStyle name="Followed Hyperlink" xfId="9" builtinId="9" hidden="1"/>
    <cellStyle name="Followed Hyperlink" xfId="4" builtinId="9" hidden="1"/>
    <cellStyle name="Hyperlink" xfId="6" builtinId="8"/>
    <cellStyle name="Normal" xfId="0" builtinId="0"/>
  </cellStyles>
  <dxfs count="3">
    <dxf>
      <fill>
        <patternFill patternType="solid">
          <fgColor rgb="FFB7E1CD"/>
          <bgColor rgb="FFB7E1CD"/>
        </patternFill>
      </fill>
      <border>
        <left/>
        <right/>
        <top/>
        <bottom/>
      </border>
    </dxf>
    <dxf>
      <fill>
        <patternFill patternType="solid">
          <fgColor rgb="FFFCE8B2"/>
          <bgColor rgb="FFFCE8B2"/>
        </patternFill>
      </fill>
      <border>
        <left/>
        <right/>
        <top/>
        <bottom/>
      </border>
    </dxf>
    <dxf>
      <fill>
        <patternFill patternType="solid">
          <fgColor rgb="FFF4C7C3"/>
          <bgColor rgb="FFF4C7C3"/>
        </patternFill>
      </fill>
      <border>
        <left/>
        <right/>
        <top/>
        <bottom/>
      </border>
    </dxf>
  </dxfs>
  <tableStyles count="0" defaultTableStyle="TableStyleMedium9" defaultPivotStyle="PivotStyleMedium4"/>
  <colors>
    <mruColors>
      <color rgb="FFA3D5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sharedStrings" Target="sharedStrings.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tyles" Target="style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customXml" Target="../customXml/item2.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theme" Target="theme/theme1.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customXml" Target="../customXml/item1.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calcChain" Target="calcChain.xml" Id="rId27" /><Relationship Type="http://schemas.openxmlformats.org/officeDocument/2006/relationships/customXml" Target="../customXml/item3.xml" Id="rId30" /><Relationship Type="http://schemas.openxmlformats.org/officeDocument/2006/relationships/customXml" Target="/customXML/item4.xml" Id="Ra8866167f15c44ff" /></Relationships>
</file>

<file path=xl/drawings/drawing1.xml><?xml version="1.0" encoding="utf-8"?>
<xdr:wsDr xmlns:xdr="http://schemas.openxmlformats.org/drawingml/2006/spreadsheetDrawing" xmlns:a="http://schemas.openxmlformats.org/drawingml/2006/main">
  <xdr:oneCellAnchor>
    <xdr:from>
      <xdr:col>7</xdr:col>
      <xdr:colOff>1288756</xdr:colOff>
      <xdr:row>0</xdr:row>
      <xdr:rowOff>118560</xdr:rowOff>
    </xdr:from>
    <xdr:ext cx="184731" cy="937629"/>
    <xdr:sp macro="" textlink="">
      <xdr:nvSpPr>
        <xdr:cNvPr id="2" name="Rectangle 1">
          <a:extLst>
            <a:ext uri="{FF2B5EF4-FFF2-40B4-BE49-F238E27FC236}">
              <a16:creationId xmlns="" xmlns:a16="http://schemas.microsoft.com/office/drawing/2014/main" id="{00000000-0008-0000-1400-000002000000}"/>
            </a:ext>
          </a:extLst>
        </xdr:cNvPr>
        <xdr:cNvSpPr/>
      </xdr:nvSpPr>
      <xdr:spPr>
        <a:xfrm>
          <a:off x="11245556" y="118560"/>
          <a:ext cx="184731" cy="937629"/>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endParaRPr lang="en-US" sz="5400" b="1" cap="none" spc="150">
            <a:ln w="11430"/>
            <a:solidFill>
              <a:srgbClr val="F8F8F8"/>
            </a:solidFill>
            <a:effectLst>
              <a:outerShdw blurRad="25400" algn="tl" rotWithShape="0">
                <a:srgbClr val="000000">
                  <a:alpha val="43000"/>
                </a:srgbClr>
              </a:outerShdw>
            </a:effectLst>
          </a:endParaRPr>
        </a:p>
      </xdr:txBody>
    </xdr:sp>
    <xdr:clientData/>
  </xdr:oneCellAnchor>
  <xdr:twoCellAnchor>
    <xdr:from>
      <xdr:col>7</xdr:col>
      <xdr:colOff>32005</xdr:colOff>
      <xdr:row>8</xdr:row>
      <xdr:rowOff>907320</xdr:rowOff>
    </xdr:from>
    <xdr:to>
      <xdr:col>7</xdr:col>
      <xdr:colOff>1637648</xdr:colOff>
      <xdr:row>8</xdr:row>
      <xdr:rowOff>907320</xdr:rowOff>
    </xdr:to>
    <xdr:cxnSp macro="">
      <xdr:nvCxnSpPr>
        <xdr:cNvPr id="27" name="Straight Connector 26">
          <a:extLst>
            <a:ext uri="{FF2B5EF4-FFF2-40B4-BE49-F238E27FC236}">
              <a16:creationId xmlns="" xmlns:a16="http://schemas.microsoft.com/office/drawing/2014/main" id="{00000000-0008-0000-1400-00001B000000}"/>
            </a:ext>
          </a:extLst>
        </xdr:cNvPr>
        <xdr:cNvCxnSpPr/>
      </xdr:nvCxnSpPr>
      <xdr:spPr>
        <a:xfrm>
          <a:off x="10141205" y="17150620"/>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8</xdr:col>
      <xdr:colOff>13607</xdr:colOff>
      <xdr:row>8</xdr:row>
      <xdr:rowOff>736146</xdr:rowOff>
    </xdr:from>
    <xdr:to>
      <xdr:col>8</xdr:col>
      <xdr:colOff>1619250</xdr:colOff>
      <xdr:row>8</xdr:row>
      <xdr:rowOff>736146</xdr:rowOff>
    </xdr:to>
    <xdr:cxnSp macro="">
      <xdr:nvCxnSpPr>
        <xdr:cNvPr id="29" name="Straight Connector 28">
          <a:extLst>
            <a:ext uri="{FF2B5EF4-FFF2-40B4-BE49-F238E27FC236}">
              <a16:creationId xmlns="" xmlns:a16="http://schemas.microsoft.com/office/drawing/2014/main" id="{00000000-0008-0000-1400-00001D000000}"/>
            </a:ext>
          </a:extLst>
        </xdr:cNvPr>
        <xdr:cNvCxnSpPr/>
      </xdr:nvCxnSpPr>
      <xdr:spPr>
        <a:xfrm>
          <a:off x="11875407" y="16979446"/>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11</xdr:col>
      <xdr:colOff>13607</xdr:colOff>
      <xdr:row>8</xdr:row>
      <xdr:rowOff>555171</xdr:rowOff>
    </xdr:from>
    <xdr:to>
      <xdr:col>11</xdr:col>
      <xdr:colOff>1619250</xdr:colOff>
      <xdr:row>8</xdr:row>
      <xdr:rowOff>555171</xdr:rowOff>
    </xdr:to>
    <xdr:cxnSp macro="">
      <xdr:nvCxnSpPr>
        <xdr:cNvPr id="30" name="Straight Connector 29">
          <a:extLst>
            <a:ext uri="{FF2B5EF4-FFF2-40B4-BE49-F238E27FC236}">
              <a16:creationId xmlns="" xmlns:a16="http://schemas.microsoft.com/office/drawing/2014/main" id="{00000000-0008-0000-1400-00001E000000}"/>
            </a:ext>
          </a:extLst>
        </xdr:cNvPr>
        <xdr:cNvCxnSpPr/>
      </xdr:nvCxnSpPr>
      <xdr:spPr>
        <a:xfrm>
          <a:off x="17565007" y="16798471"/>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12</xdr:col>
      <xdr:colOff>1701</xdr:colOff>
      <xdr:row>8</xdr:row>
      <xdr:rowOff>1023484</xdr:rowOff>
    </xdr:from>
    <xdr:to>
      <xdr:col>12</xdr:col>
      <xdr:colOff>1607344</xdr:colOff>
      <xdr:row>8</xdr:row>
      <xdr:rowOff>1023484</xdr:rowOff>
    </xdr:to>
    <xdr:cxnSp macro="">
      <xdr:nvCxnSpPr>
        <xdr:cNvPr id="31" name="Straight Connector 30">
          <a:extLst>
            <a:ext uri="{FF2B5EF4-FFF2-40B4-BE49-F238E27FC236}">
              <a16:creationId xmlns="" xmlns:a16="http://schemas.microsoft.com/office/drawing/2014/main" id="{00000000-0008-0000-1400-00001F000000}"/>
            </a:ext>
          </a:extLst>
        </xdr:cNvPr>
        <xdr:cNvCxnSpPr/>
      </xdr:nvCxnSpPr>
      <xdr:spPr>
        <a:xfrm>
          <a:off x="19267601" y="17266784"/>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13</xdr:col>
      <xdr:colOff>19050</xdr:colOff>
      <xdr:row>8</xdr:row>
      <xdr:rowOff>1332706</xdr:rowOff>
    </xdr:from>
    <xdr:to>
      <xdr:col>13</xdr:col>
      <xdr:colOff>1624693</xdr:colOff>
      <xdr:row>8</xdr:row>
      <xdr:rowOff>1332706</xdr:rowOff>
    </xdr:to>
    <xdr:cxnSp macro="">
      <xdr:nvCxnSpPr>
        <xdr:cNvPr id="32" name="Straight Connector 31">
          <a:extLst>
            <a:ext uri="{FF2B5EF4-FFF2-40B4-BE49-F238E27FC236}">
              <a16:creationId xmlns="" xmlns:a16="http://schemas.microsoft.com/office/drawing/2014/main" id="{00000000-0008-0000-1400-000020000000}"/>
            </a:ext>
          </a:extLst>
        </xdr:cNvPr>
        <xdr:cNvCxnSpPr/>
      </xdr:nvCxnSpPr>
      <xdr:spPr>
        <a:xfrm>
          <a:off x="20999450" y="17576006"/>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14</xdr:col>
      <xdr:colOff>35947</xdr:colOff>
      <xdr:row>8</xdr:row>
      <xdr:rowOff>1300163</xdr:rowOff>
    </xdr:from>
    <xdr:to>
      <xdr:col>14</xdr:col>
      <xdr:colOff>1646352</xdr:colOff>
      <xdr:row>8</xdr:row>
      <xdr:rowOff>1300163</xdr:rowOff>
    </xdr:to>
    <xdr:cxnSp macro="">
      <xdr:nvCxnSpPr>
        <xdr:cNvPr id="33" name="Straight Connector 32">
          <a:extLst>
            <a:ext uri="{FF2B5EF4-FFF2-40B4-BE49-F238E27FC236}">
              <a16:creationId xmlns="" xmlns:a16="http://schemas.microsoft.com/office/drawing/2014/main" id="{00000000-0008-0000-1400-000021000000}"/>
            </a:ext>
          </a:extLst>
        </xdr:cNvPr>
        <xdr:cNvCxnSpPr/>
      </xdr:nvCxnSpPr>
      <xdr:spPr>
        <a:xfrm>
          <a:off x="22730847" y="17543463"/>
          <a:ext cx="1610405"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15</xdr:col>
      <xdr:colOff>8165</xdr:colOff>
      <xdr:row>8</xdr:row>
      <xdr:rowOff>1207634</xdr:rowOff>
    </xdr:from>
    <xdr:to>
      <xdr:col>15</xdr:col>
      <xdr:colOff>1613808</xdr:colOff>
      <xdr:row>8</xdr:row>
      <xdr:rowOff>1207634</xdr:rowOff>
    </xdr:to>
    <xdr:cxnSp macro="">
      <xdr:nvCxnSpPr>
        <xdr:cNvPr id="34" name="Straight Connector 33">
          <a:extLst>
            <a:ext uri="{FF2B5EF4-FFF2-40B4-BE49-F238E27FC236}">
              <a16:creationId xmlns="" xmlns:a16="http://schemas.microsoft.com/office/drawing/2014/main" id="{00000000-0008-0000-1400-000022000000}"/>
            </a:ext>
          </a:extLst>
        </xdr:cNvPr>
        <xdr:cNvCxnSpPr/>
      </xdr:nvCxnSpPr>
      <xdr:spPr>
        <a:xfrm>
          <a:off x="24417565" y="17450934"/>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16</xdr:col>
      <xdr:colOff>0</xdr:colOff>
      <xdr:row>8</xdr:row>
      <xdr:rowOff>748393</xdr:rowOff>
    </xdr:from>
    <xdr:to>
      <xdr:col>16</xdr:col>
      <xdr:colOff>1605643</xdr:colOff>
      <xdr:row>8</xdr:row>
      <xdr:rowOff>748393</xdr:rowOff>
    </xdr:to>
    <xdr:cxnSp macro="">
      <xdr:nvCxnSpPr>
        <xdr:cNvPr id="35" name="Straight Connector 34">
          <a:extLst>
            <a:ext uri="{FF2B5EF4-FFF2-40B4-BE49-F238E27FC236}">
              <a16:creationId xmlns="" xmlns:a16="http://schemas.microsoft.com/office/drawing/2014/main" id="{00000000-0008-0000-1400-000023000000}"/>
            </a:ext>
          </a:extLst>
        </xdr:cNvPr>
        <xdr:cNvCxnSpPr/>
      </xdr:nvCxnSpPr>
      <xdr:spPr>
        <a:xfrm>
          <a:off x="26123900" y="16991693"/>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16</xdr:col>
      <xdr:colOff>23133</xdr:colOff>
      <xdr:row>8</xdr:row>
      <xdr:rowOff>2212861</xdr:rowOff>
    </xdr:from>
    <xdr:to>
      <xdr:col>16</xdr:col>
      <xdr:colOff>1627415</xdr:colOff>
      <xdr:row>8</xdr:row>
      <xdr:rowOff>2212861</xdr:rowOff>
    </xdr:to>
    <xdr:cxnSp macro="">
      <xdr:nvCxnSpPr>
        <xdr:cNvPr id="36" name="Straight Connector 35">
          <a:extLst>
            <a:ext uri="{FF2B5EF4-FFF2-40B4-BE49-F238E27FC236}">
              <a16:creationId xmlns="" xmlns:a16="http://schemas.microsoft.com/office/drawing/2014/main" id="{00000000-0008-0000-1400-000024000000}"/>
            </a:ext>
          </a:extLst>
        </xdr:cNvPr>
        <xdr:cNvCxnSpPr/>
      </xdr:nvCxnSpPr>
      <xdr:spPr>
        <a:xfrm>
          <a:off x="26147033" y="18456161"/>
          <a:ext cx="1604282"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17</xdr:col>
      <xdr:colOff>9525</xdr:colOff>
      <xdr:row>8</xdr:row>
      <xdr:rowOff>1538288</xdr:rowOff>
    </xdr:from>
    <xdr:to>
      <xdr:col>17</xdr:col>
      <xdr:colOff>1615168</xdr:colOff>
      <xdr:row>8</xdr:row>
      <xdr:rowOff>1538288</xdr:rowOff>
    </xdr:to>
    <xdr:cxnSp macro="">
      <xdr:nvCxnSpPr>
        <xdr:cNvPr id="37" name="Straight Connector 36">
          <a:extLst>
            <a:ext uri="{FF2B5EF4-FFF2-40B4-BE49-F238E27FC236}">
              <a16:creationId xmlns="" xmlns:a16="http://schemas.microsoft.com/office/drawing/2014/main" id="{00000000-0008-0000-1400-000025000000}"/>
            </a:ext>
          </a:extLst>
        </xdr:cNvPr>
        <xdr:cNvCxnSpPr/>
      </xdr:nvCxnSpPr>
      <xdr:spPr>
        <a:xfrm>
          <a:off x="27835225" y="17781588"/>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18</xdr:col>
      <xdr:colOff>35945</xdr:colOff>
      <xdr:row>8</xdr:row>
      <xdr:rowOff>1821770</xdr:rowOff>
    </xdr:from>
    <xdr:to>
      <xdr:col>18</xdr:col>
      <xdr:colOff>1646350</xdr:colOff>
      <xdr:row>8</xdr:row>
      <xdr:rowOff>1821770</xdr:rowOff>
    </xdr:to>
    <xdr:cxnSp macro="">
      <xdr:nvCxnSpPr>
        <xdr:cNvPr id="38" name="Straight Connector 37">
          <a:extLst>
            <a:ext uri="{FF2B5EF4-FFF2-40B4-BE49-F238E27FC236}">
              <a16:creationId xmlns="" xmlns:a16="http://schemas.microsoft.com/office/drawing/2014/main" id="{00000000-0008-0000-1400-000026000000}"/>
            </a:ext>
          </a:extLst>
        </xdr:cNvPr>
        <xdr:cNvCxnSpPr/>
      </xdr:nvCxnSpPr>
      <xdr:spPr>
        <a:xfrm>
          <a:off x="29576145" y="18065070"/>
          <a:ext cx="1610405"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18</xdr:col>
      <xdr:colOff>17689</xdr:colOff>
      <xdr:row>8</xdr:row>
      <xdr:rowOff>2612571</xdr:rowOff>
    </xdr:from>
    <xdr:to>
      <xdr:col>18</xdr:col>
      <xdr:colOff>1624693</xdr:colOff>
      <xdr:row>8</xdr:row>
      <xdr:rowOff>2612571</xdr:rowOff>
    </xdr:to>
    <xdr:cxnSp macro="">
      <xdr:nvCxnSpPr>
        <xdr:cNvPr id="39" name="Straight Connector 38">
          <a:extLst>
            <a:ext uri="{FF2B5EF4-FFF2-40B4-BE49-F238E27FC236}">
              <a16:creationId xmlns="" xmlns:a16="http://schemas.microsoft.com/office/drawing/2014/main" id="{00000000-0008-0000-1400-000027000000}"/>
            </a:ext>
          </a:extLst>
        </xdr:cNvPr>
        <xdr:cNvCxnSpPr/>
      </xdr:nvCxnSpPr>
      <xdr:spPr>
        <a:xfrm>
          <a:off x="29557889" y="18855871"/>
          <a:ext cx="1607004"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18</xdr:col>
      <xdr:colOff>19049</xdr:colOff>
      <xdr:row>8</xdr:row>
      <xdr:rowOff>3593420</xdr:rowOff>
    </xdr:from>
    <xdr:to>
      <xdr:col>18</xdr:col>
      <xdr:colOff>1624692</xdr:colOff>
      <xdr:row>8</xdr:row>
      <xdr:rowOff>3593420</xdr:rowOff>
    </xdr:to>
    <xdr:cxnSp macro="">
      <xdr:nvCxnSpPr>
        <xdr:cNvPr id="40" name="Straight Connector 39">
          <a:extLst>
            <a:ext uri="{FF2B5EF4-FFF2-40B4-BE49-F238E27FC236}">
              <a16:creationId xmlns="" xmlns:a16="http://schemas.microsoft.com/office/drawing/2014/main" id="{00000000-0008-0000-1400-000028000000}"/>
            </a:ext>
          </a:extLst>
        </xdr:cNvPr>
        <xdr:cNvCxnSpPr/>
      </xdr:nvCxnSpPr>
      <xdr:spPr>
        <a:xfrm>
          <a:off x="29559249" y="19836720"/>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xdr:col>
      <xdr:colOff>42523</xdr:colOff>
      <xdr:row>10</xdr:row>
      <xdr:rowOff>1209675</xdr:rowOff>
    </xdr:from>
    <xdr:to>
      <xdr:col>3</xdr:col>
      <xdr:colOff>1768929</xdr:colOff>
      <xdr:row>10</xdr:row>
      <xdr:rowOff>1211035</xdr:rowOff>
    </xdr:to>
    <xdr:cxnSp macro="">
      <xdr:nvCxnSpPr>
        <xdr:cNvPr id="41" name="Straight Connector 40">
          <a:extLst>
            <a:ext uri="{FF2B5EF4-FFF2-40B4-BE49-F238E27FC236}">
              <a16:creationId xmlns="" xmlns:a16="http://schemas.microsoft.com/office/drawing/2014/main" id="{00000000-0008-0000-1400-000029000000}"/>
            </a:ext>
          </a:extLst>
        </xdr:cNvPr>
        <xdr:cNvCxnSpPr/>
      </xdr:nvCxnSpPr>
      <xdr:spPr>
        <a:xfrm>
          <a:off x="2900023" y="24183975"/>
          <a:ext cx="1726406" cy="136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xdr:col>
      <xdr:colOff>43543</xdr:colOff>
      <xdr:row>10</xdr:row>
      <xdr:rowOff>2024404</xdr:rowOff>
    </xdr:from>
    <xdr:to>
      <xdr:col>3</xdr:col>
      <xdr:colOff>1768929</xdr:colOff>
      <xdr:row>10</xdr:row>
      <xdr:rowOff>2027464</xdr:rowOff>
    </xdr:to>
    <xdr:cxnSp macro="">
      <xdr:nvCxnSpPr>
        <xdr:cNvPr id="42" name="Straight Connector 41">
          <a:extLst>
            <a:ext uri="{FF2B5EF4-FFF2-40B4-BE49-F238E27FC236}">
              <a16:creationId xmlns="" xmlns:a16="http://schemas.microsoft.com/office/drawing/2014/main" id="{00000000-0008-0000-1400-00002A000000}"/>
            </a:ext>
          </a:extLst>
        </xdr:cNvPr>
        <xdr:cNvCxnSpPr/>
      </xdr:nvCxnSpPr>
      <xdr:spPr>
        <a:xfrm>
          <a:off x="2901043" y="24998704"/>
          <a:ext cx="1725386" cy="306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5</xdr:col>
      <xdr:colOff>27214</xdr:colOff>
      <xdr:row>10</xdr:row>
      <xdr:rowOff>571500</xdr:rowOff>
    </xdr:from>
    <xdr:to>
      <xdr:col>5</xdr:col>
      <xdr:colOff>1632857</xdr:colOff>
      <xdr:row>10</xdr:row>
      <xdr:rowOff>571500</xdr:rowOff>
    </xdr:to>
    <xdr:cxnSp macro="">
      <xdr:nvCxnSpPr>
        <xdr:cNvPr id="43" name="Straight Connector 42">
          <a:extLst>
            <a:ext uri="{FF2B5EF4-FFF2-40B4-BE49-F238E27FC236}">
              <a16:creationId xmlns="" xmlns:a16="http://schemas.microsoft.com/office/drawing/2014/main" id="{00000000-0008-0000-1400-00002B000000}"/>
            </a:ext>
          </a:extLst>
        </xdr:cNvPr>
        <xdr:cNvCxnSpPr/>
      </xdr:nvCxnSpPr>
      <xdr:spPr>
        <a:xfrm>
          <a:off x="6555014" y="23545800"/>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5</xdr:col>
      <xdr:colOff>27214</xdr:colOff>
      <xdr:row>10</xdr:row>
      <xdr:rowOff>1741715</xdr:rowOff>
    </xdr:from>
    <xdr:to>
      <xdr:col>5</xdr:col>
      <xdr:colOff>1632857</xdr:colOff>
      <xdr:row>10</xdr:row>
      <xdr:rowOff>1741715</xdr:rowOff>
    </xdr:to>
    <xdr:cxnSp macro="">
      <xdr:nvCxnSpPr>
        <xdr:cNvPr id="44" name="Straight Connector 43">
          <a:extLst>
            <a:ext uri="{FF2B5EF4-FFF2-40B4-BE49-F238E27FC236}">
              <a16:creationId xmlns="" xmlns:a16="http://schemas.microsoft.com/office/drawing/2014/main" id="{00000000-0008-0000-1400-00002C000000}"/>
            </a:ext>
          </a:extLst>
        </xdr:cNvPr>
        <xdr:cNvCxnSpPr/>
      </xdr:nvCxnSpPr>
      <xdr:spPr>
        <a:xfrm>
          <a:off x="6555014" y="24716015"/>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6</xdr:col>
      <xdr:colOff>0</xdr:colOff>
      <xdr:row>10</xdr:row>
      <xdr:rowOff>0</xdr:rowOff>
    </xdr:from>
    <xdr:to>
      <xdr:col>6</xdr:col>
      <xdr:colOff>1605643</xdr:colOff>
      <xdr:row>10</xdr:row>
      <xdr:rowOff>0</xdr:rowOff>
    </xdr:to>
    <xdr:cxnSp macro="">
      <xdr:nvCxnSpPr>
        <xdr:cNvPr id="45" name="Straight Connector 44">
          <a:extLst>
            <a:ext uri="{FF2B5EF4-FFF2-40B4-BE49-F238E27FC236}">
              <a16:creationId xmlns="" xmlns:a16="http://schemas.microsoft.com/office/drawing/2014/main" id="{00000000-0008-0000-1400-00002D000000}"/>
            </a:ext>
          </a:extLst>
        </xdr:cNvPr>
        <xdr:cNvCxnSpPr/>
      </xdr:nvCxnSpPr>
      <xdr:spPr>
        <a:xfrm>
          <a:off x="8394700" y="22974300"/>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6</xdr:col>
      <xdr:colOff>29936</xdr:colOff>
      <xdr:row>10</xdr:row>
      <xdr:rowOff>604157</xdr:rowOff>
    </xdr:from>
    <xdr:to>
      <xdr:col>7</xdr:col>
      <xdr:colOff>0</xdr:colOff>
      <xdr:row>10</xdr:row>
      <xdr:rowOff>610960</xdr:rowOff>
    </xdr:to>
    <xdr:cxnSp macro="">
      <xdr:nvCxnSpPr>
        <xdr:cNvPr id="47" name="Straight Connector 46">
          <a:extLst>
            <a:ext uri="{FF2B5EF4-FFF2-40B4-BE49-F238E27FC236}">
              <a16:creationId xmlns="" xmlns:a16="http://schemas.microsoft.com/office/drawing/2014/main" id="{00000000-0008-0000-1400-00002F000000}"/>
            </a:ext>
          </a:extLst>
        </xdr:cNvPr>
        <xdr:cNvCxnSpPr/>
      </xdr:nvCxnSpPr>
      <xdr:spPr>
        <a:xfrm flipV="1">
          <a:off x="8424636" y="23578457"/>
          <a:ext cx="1684564" cy="6803"/>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6</xdr:col>
      <xdr:colOff>1655990</xdr:colOff>
      <xdr:row>10</xdr:row>
      <xdr:rowOff>2029165</xdr:rowOff>
    </xdr:from>
    <xdr:to>
      <xdr:col>7</xdr:col>
      <xdr:colOff>1601561</xdr:colOff>
      <xdr:row>10</xdr:row>
      <xdr:rowOff>2029165</xdr:rowOff>
    </xdr:to>
    <xdr:cxnSp macro="">
      <xdr:nvCxnSpPr>
        <xdr:cNvPr id="48" name="Straight Connector 47">
          <a:extLst>
            <a:ext uri="{FF2B5EF4-FFF2-40B4-BE49-F238E27FC236}">
              <a16:creationId xmlns="" xmlns:a16="http://schemas.microsoft.com/office/drawing/2014/main" id="{00000000-0008-0000-1400-000030000000}"/>
            </a:ext>
          </a:extLst>
        </xdr:cNvPr>
        <xdr:cNvCxnSpPr/>
      </xdr:nvCxnSpPr>
      <xdr:spPr>
        <a:xfrm>
          <a:off x="10050690" y="25003465"/>
          <a:ext cx="1660071"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8</xdr:col>
      <xdr:colOff>13607</xdr:colOff>
      <xdr:row>10</xdr:row>
      <xdr:rowOff>911679</xdr:rowOff>
    </xdr:from>
    <xdr:to>
      <xdr:col>8</xdr:col>
      <xdr:colOff>1619250</xdr:colOff>
      <xdr:row>10</xdr:row>
      <xdr:rowOff>911679</xdr:rowOff>
    </xdr:to>
    <xdr:cxnSp macro="">
      <xdr:nvCxnSpPr>
        <xdr:cNvPr id="49" name="Straight Connector 48">
          <a:extLst>
            <a:ext uri="{FF2B5EF4-FFF2-40B4-BE49-F238E27FC236}">
              <a16:creationId xmlns="" xmlns:a16="http://schemas.microsoft.com/office/drawing/2014/main" id="{00000000-0008-0000-1400-000031000000}"/>
            </a:ext>
          </a:extLst>
        </xdr:cNvPr>
        <xdr:cNvCxnSpPr/>
      </xdr:nvCxnSpPr>
      <xdr:spPr>
        <a:xfrm>
          <a:off x="11875407" y="23885979"/>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11</xdr:col>
      <xdr:colOff>36740</xdr:colOff>
      <xdr:row>10</xdr:row>
      <xdr:rowOff>1551214</xdr:rowOff>
    </xdr:from>
    <xdr:to>
      <xdr:col>11</xdr:col>
      <xdr:colOff>1642383</xdr:colOff>
      <xdr:row>10</xdr:row>
      <xdr:rowOff>1551214</xdr:rowOff>
    </xdr:to>
    <xdr:cxnSp macro="">
      <xdr:nvCxnSpPr>
        <xdr:cNvPr id="50" name="Straight Connector 49">
          <a:extLst>
            <a:ext uri="{FF2B5EF4-FFF2-40B4-BE49-F238E27FC236}">
              <a16:creationId xmlns="" xmlns:a16="http://schemas.microsoft.com/office/drawing/2014/main" id="{00000000-0008-0000-1400-000032000000}"/>
            </a:ext>
          </a:extLst>
        </xdr:cNvPr>
        <xdr:cNvCxnSpPr/>
      </xdr:nvCxnSpPr>
      <xdr:spPr>
        <a:xfrm>
          <a:off x="17588140" y="24525514"/>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11</xdr:col>
      <xdr:colOff>27214</xdr:colOff>
      <xdr:row>10</xdr:row>
      <xdr:rowOff>2217964</xdr:rowOff>
    </xdr:from>
    <xdr:to>
      <xdr:col>11</xdr:col>
      <xdr:colOff>1632857</xdr:colOff>
      <xdr:row>10</xdr:row>
      <xdr:rowOff>2217964</xdr:rowOff>
    </xdr:to>
    <xdr:cxnSp macro="">
      <xdr:nvCxnSpPr>
        <xdr:cNvPr id="51" name="Straight Connector 50">
          <a:extLst>
            <a:ext uri="{FF2B5EF4-FFF2-40B4-BE49-F238E27FC236}">
              <a16:creationId xmlns="" xmlns:a16="http://schemas.microsoft.com/office/drawing/2014/main" id="{00000000-0008-0000-1400-000033000000}"/>
            </a:ext>
          </a:extLst>
        </xdr:cNvPr>
        <xdr:cNvCxnSpPr/>
      </xdr:nvCxnSpPr>
      <xdr:spPr>
        <a:xfrm>
          <a:off x="17578614" y="25192264"/>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5</xdr:col>
      <xdr:colOff>1793875</xdr:colOff>
      <xdr:row>20</xdr:row>
      <xdr:rowOff>1059089</xdr:rowOff>
    </xdr:from>
    <xdr:to>
      <xdr:col>6</xdr:col>
      <xdr:colOff>1646918</xdr:colOff>
      <xdr:row>20</xdr:row>
      <xdr:rowOff>1063625</xdr:rowOff>
    </xdr:to>
    <xdr:cxnSp macro="">
      <xdr:nvCxnSpPr>
        <xdr:cNvPr id="68" name="Straight Connector 67">
          <a:extLst>
            <a:ext uri="{FF2B5EF4-FFF2-40B4-BE49-F238E27FC236}">
              <a16:creationId xmlns="" xmlns:a16="http://schemas.microsoft.com/office/drawing/2014/main" id="{00000000-0008-0000-1400-000044000000}"/>
            </a:ext>
          </a:extLst>
        </xdr:cNvPr>
        <xdr:cNvCxnSpPr/>
      </xdr:nvCxnSpPr>
      <xdr:spPr>
        <a:xfrm>
          <a:off x="8321675" y="49230189"/>
          <a:ext cx="1719943" cy="4536"/>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7</xdr:col>
      <xdr:colOff>39914</xdr:colOff>
      <xdr:row>20</xdr:row>
      <xdr:rowOff>1065439</xdr:rowOff>
    </xdr:from>
    <xdr:to>
      <xdr:col>7</xdr:col>
      <xdr:colOff>1645557</xdr:colOff>
      <xdr:row>20</xdr:row>
      <xdr:rowOff>1065439</xdr:rowOff>
    </xdr:to>
    <xdr:cxnSp macro="">
      <xdr:nvCxnSpPr>
        <xdr:cNvPr id="69" name="Straight Connector 68">
          <a:extLst>
            <a:ext uri="{FF2B5EF4-FFF2-40B4-BE49-F238E27FC236}">
              <a16:creationId xmlns="" xmlns:a16="http://schemas.microsoft.com/office/drawing/2014/main" id="{00000000-0008-0000-1400-000045000000}"/>
            </a:ext>
          </a:extLst>
        </xdr:cNvPr>
        <xdr:cNvCxnSpPr/>
      </xdr:nvCxnSpPr>
      <xdr:spPr>
        <a:xfrm>
          <a:off x="10149114" y="49236539"/>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8</xdr:col>
      <xdr:colOff>24832</xdr:colOff>
      <xdr:row>20</xdr:row>
      <xdr:rowOff>1089253</xdr:rowOff>
    </xdr:from>
    <xdr:to>
      <xdr:col>8</xdr:col>
      <xdr:colOff>1630475</xdr:colOff>
      <xdr:row>20</xdr:row>
      <xdr:rowOff>1089253</xdr:rowOff>
    </xdr:to>
    <xdr:cxnSp macro="">
      <xdr:nvCxnSpPr>
        <xdr:cNvPr id="70" name="Straight Connector 69">
          <a:extLst>
            <a:ext uri="{FF2B5EF4-FFF2-40B4-BE49-F238E27FC236}">
              <a16:creationId xmlns="" xmlns:a16="http://schemas.microsoft.com/office/drawing/2014/main" id="{00000000-0008-0000-1400-000046000000}"/>
            </a:ext>
          </a:extLst>
        </xdr:cNvPr>
        <xdr:cNvCxnSpPr/>
      </xdr:nvCxnSpPr>
      <xdr:spPr>
        <a:xfrm>
          <a:off x="11886632" y="49260353"/>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12</xdr:col>
      <xdr:colOff>16328</xdr:colOff>
      <xdr:row>20</xdr:row>
      <xdr:rowOff>1417864</xdr:rowOff>
    </xdr:from>
    <xdr:to>
      <xdr:col>12</xdr:col>
      <xdr:colOff>1621971</xdr:colOff>
      <xdr:row>20</xdr:row>
      <xdr:rowOff>1417864</xdr:rowOff>
    </xdr:to>
    <xdr:cxnSp macro="">
      <xdr:nvCxnSpPr>
        <xdr:cNvPr id="75" name="Straight Connector 74">
          <a:extLst>
            <a:ext uri="{FF2B5EF4-FFF2-40B4-BE49-F238E27FC236}">
              <a16:creationId xmlns="" xmlns:a16="http://schemas.microsoft.com/office/drawing/2014/main" id="{00000000-0008-0000-1400-00004B000000}"/>
            </a:ext>
          </a:extLst>
        </xdr:cNvPr>
        <xdr:cNvCxnSpPr/>
      </xdr:nvCxnSpPr>
      <xdr:spPr>
        <a:xfrm>
          <a:off x="19282228" y="49588964"/>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xdr:col>
      <xdr:colOff>0</xdr:colOff>
      <xdr:row>22</xdr:row>
      <xdr:rowOff>0</xdr:rowOff>
    </xdr:from>
    <xdr:to>
      <xdr:col>3</xdr:col>
      <xdr:colOff>1605643</xdr:colOff>
      <xdr:row>22</xdr:row>
      <xdr:rowOff>0</xdr:rowOff>
    </xdr:to>
    <xdr:cxnSp macro="">
      <xdr:nvCxnSpPr>
        <xdr:cNvPr id="85" name="Straight Connector 84">
          <a:extLst>
            <a:ext uri="{FF2B5EF4-FFF2-40B4-BE49-F238E27FC236}">
              <a16:creationId xmlns="" xmlns:a16="http://schemas.microsoft.com/office/drawing/2014/main" id="{00000000-0008-0000-1400-000055000000}"/>
            </a:ext>
          </a:extLst>
        </xdr:cNvPr>
        <xdr:cNvCxnSpPr/>
      </xdr:nvCxnSpPr>
      <xdr:spPr>
        <a:xfrm>
          <a:off x="2857500" y="53467000"/>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xdr:col>
      <xdr:colOff>70757</xdr:colOff>
      <xdr:row>22</xdr:row>
      <xdr:rowOff>900793</xdr:rowOff>
    </xdr:from>
    <xdr:to>
      <xdr:col>3</xdr:col>
      <xdr:colOff>1676400</xdr:colOff>
      <xdr:row>22</xdr:row>
      <xdr:rowOff>900793</xdr:rowOff>
    </xdr:to>
    <xdr:cxnSp macro="">
      <xdr:nvCxnSpPr>
        <xdr:cNvPr id="86" name="Straight Connector 85">
          <a:extLst>
            <a:ext uri="{FF2B5EF4-FFF2-40B4-BE49-F238E27FC236}">
              <a16:creationId xmlns="" xmlns:a16="http://schemas.microsoft.com/office/drawing/2014/main" id="{00000000-0008-0000-1400-000056000000}"/>
            </a:ext>
          </a:extLst>
        </xdr:cNvPr>
        <xdr:cNvCxnSpPr/>
      </xdr:nvCxnSpPr>
      <xdr:spPr>
        <a:xfrm>
          <a:off x="2928257" y="54367793"/>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xdr:col>
      <xdr:colOff>54429</xdr:colOff>
      <xdr:row>22</xdr:row>
      <xdr:rowOff>583406</xdr:rowOff>
    </xdr:from>
    <xdr:to>
      <xdr:col>4</xdr:col>
      <xdr:colOff>1660072</xdr:colOff>
      <xdr:row>22</xdr:row>
      <xdr:rowOff>583406</xdr:rowOff>
    </xdr:to>
    <xdr:cxnSp macro="">
      <xdr:nvCxnSpPr>
        <xdr:cNvPr id="87" name="Straight Connector 86">
          <a:extLst>
            <a:ext uri="{FF2B5EF4-FFF2-40B4-BE49-F238E27FC236}">
              <a16:creationId xmlns="" xmlns:a16="http://schemas.microsoft.com/office/drawing/2014/main" id="{00000000-0008-0000-1400-000057000000}"/>
            </a:ext>
          </a:extLst>
        </xdr:cNvPr>
        <xdr:cNvCxnSpPr/>
      </xdr:nvCxnSpPr>
      <xdr:spPr>
        <a:xfrm>
          <a:off x="4753429" y="54050406"/>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5</xdr:col>
      <xdr:colOff>31977</xdr:colOff>
      <xdr:row>22</xdr:row>
      <xdr:rowOff>561975</xdr:rowOff>
    </xdr:from>
    <xdr:to>
      <xdr:col>5</xdr:col>
      <xdr:colOff>1771650</xdr:colOff>
      <xdr:row>22</xdr:row>
      <xdr:rowOff>562996</xdr:rowOff>
    </xdr:to>
    <xdr:cxnSp macro="">
      <xdr:nvCxnSpPr>
        <xdr:cNvPr id="88" name="Straight Connector 87">
          <a:extLst>
            <a:ext uri="{FF2B5EF4-FFF2-40B4-BE49-F238E27FC236}">
              <a16:creationId xmlns="" xmlns:a16="http://schemas.microsoft.com/office/drawing/2014/main" id="{00000000-0008-0000-1400-000058000000}"/>
            </a:ext>
          </a:extLst>
        </xdr:cNvPr>
        <xdr:cNvCxnSpPr/>
      </xdr:nvCxnSpPr>
      <xdr:spPr>
        <a:xfrm flipV="1">
          <a:off x="6559777" y="54028975"/>
          <a:ext cx="1739673" cy="1021"/>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6</xdr:col>
      <xdr:colOff>2267</xdr:colOff>
      <xdr:row>24</xdr:row>
      <xdr:rowOff>743858</xdr:rowOff>
    </xdr:from>
    <xdr:to>
      <xdr:col>6</xdr:col>
      <xdr:colOff>1626960</xdr:colOff>
      <xdr:row>24</xdr:row>
      <xdr:rowOff>759166</xdr:rowOff>
    </xdr:to>
    <xdr:cxnSp macro="">
      <xdr:nvCxnSpPr>
        <xdr:cNvPr id="102" name="Straight Connector 101">
          <a:extLst>
            <a:ext uri="{FF2B5EF4-FFF2-40B4-BE49-F238E27FC236}">
              <a16:creationId xmlns="" xmlns:a16="http://schemas.microsoft.com/office/drawing/2014/main" id="{00000000-0008-0000-1400-000066000000}"/>
            </a:ext>
          </a:extLst>
        </xdr:cNvPr>
        <xdr:cNvCxnSpPr/>
      </xdr:nvCxnSpPr>
      <xdr:spPr>
        <a:xfrm>
          <a:off x="8396967" y="62453158"/>
          <a:ext cx="1624693" cy="15308"/>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13</xdr:col>
      <xdr:colOff>0</xdr:colOff>
      <xdr:row>24</xdr:row>
      <xdr:rowOff>0</xdr:rowOff>
    </xdr:from>
    <xdr:to>
      <xdr:col>13</xdr:col>
      <xdr:colOff>1605643</xdr:colOff>
      <xdr:row>24</xdr:row>
      <xdr:rowOff>0</xdr:rowOff>
    </xdr:to>
    <xdr:cxnSp macro="">
      <xdr:nvCxnSpPr>
        <xdr:cNvPr id="104" name="Straight Connector 103">
          <a:extLst>
            <a:ext uri="{FF2B5EF4-FFF2-40B4-BE49-F238E27FC236}">
              <a16:creationId xmlns="" xmlns:a16="http://schemas.microsoft.com/office/drawing/2014/main" id="{00000000-0008-0000-1400-000068000000}"/>
            </a:ext>
          </a:extLst>
        </xdr:cNvPr>
        <xdr:cNvCxnSpPr/>
      </xdr:nvCxnSpPr>
      <xdr:spPr>
        <a:xfrm>
          <a:off x="20980400" y="61709300"/>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12</xdr:col>
      <xdr:colOff>1645104</xdr:colOff>
      <xdr:row>24</xdr:row>
      <xdr:rowOff>918482</xdr:rowOff>
    </xdr:from>
    <xdr:to>
      <xdr:col>13</xdr:col>
      <xdr:colOff>1602922</xdr:colOff>
      <xdr:row>24</xdr:row>
      <xdr:rowOff>918482</xdr:rowOff>
    </xdr:to>
    <xdr:cxnSp macro="">
      <xdr:nvCxnSpPr>
        <xdr:cNvPr id="105" name="Straight Connector 104">
          <a:extLst>
            <a:ext uri="{FF2B5EF4-FFF2-40B4-BE49-F238E27FC236}">
              <a16:creationId xmlns="" xmlns:a16="http://schemas.microsoft.com/office/drawing/2014/main" id="{00000000-0008-0000-1400-000069000000}"/>
            </a:ext>
          </a:extLst>
        </xdr:cNvPr>
        <xdr:cNvCxnSpPr/>
      </xdr:nvCxnSpPr>
      <xdr:spPr>
        <a:xfrm>
          <a:off x="20911004" y="62627782"/>
          <a:ext cx="1672318"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14</xdr:col>
      <xdr:colOff>23132</xdr:colOff>
      <xdr:row>24</xdr:row>
      <xdr:rowOff>922904</xdr:rowOff>
    </xdr:from>
    <xdr:to>
      <xdr:col>14</xdr:col>
      <xdr:colOff>1630136</xdr:colOff>
      <xdr:row>24</xdr:row>
      <xdr:rowOff>922904</xdr:rowOff>
    </xdr:to>
    <xdr:cxnSp macro="">
      <xdr:nvCxnSpPr>
        <xdr:cNvPr id="108" name="Straight Connector 107">
          <a:extLst>
            <a:ext uri="{FF2B5EF4-FFF2-40B4-BE49-F238E27FC236}">
              <a16:creationId xmlns="" xmlns:a16="http://schemas.microsoft.com/office/drawing/2014/main" id="{00000000-0008-0000-1400-00006C000000}"/>
            </a:ext>
          </a:extLst>
        </xdr:cNvPr>
        <xdr:cNvCxnSpPr/>
      </xdr:nvCxnSpPr>
      <xdr:spPr>
        <a:xfrm>
          <a:off x="22718032" y="62632204"/>
          <a:ext cx="1607004"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17</xdr:col>
      <xdr:colOff>0</xdr:colOff>
      <xdr:row>24</xdr:row>
      <xdr:rowOff>0</xdr:rowOff>
    </xdr:from>
    <xdr:to>
      <xdr:col>17</xdr:col>
      <xdr:colOff>1605643</xdr:colOff>
      <xdr:row>24</xdr:row>
      <xdr:rowOff>0</xdr:rowOff>
    </xdr:to>
    <xdr:cxnSp macro="">
      <xdr:nvCxnSpPr>
        <xdr:cNvPr id="114" name="Straight Connector 113">
          <a:extLst>
            <a:ext uri="{FF2B5EF4-FFF2-40B4-BE49-F238E27FC236}">
              <a16:creationId xmlns="" xmlns:a16="http://schemas.microsoft.com/office/drawing/2014/main" id="{00000000-0008-0000-1400-000072000000}"/>
            </a:ext>
          </a:extLst>
        </xdr:cNvPr>
        <xdr:cNvCxnSpPr/>
      </xdr:nvCxnSpPr>
      <xdr:spPr>
        <a:xfrm>
          <a:off x="27825700" y="61709300"/>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17</xdr:col>
      <xdr:colOff>9979</xdr:colOff>
      <xdr:row>24</xdr:row>
      <xdr:rowOff>755083</xdr:rowOff>
    </xdr:from>
    <xdr:to>
      <xdr:col>17</xdr:col>
      <xdr:colOff>1612447</xdr:colOff>
      <xdr:row>24</xdr:row>
      <xdr:rowOff>755083</xdr:rowOff>
    </xdr:to>
    <xdr:cxnSp macro="">
      <xdr:nvCxnSpPr>
        <xdr:cNvPr id="115" name="Straight Connector 114">
          <a:extLst>
            <a:ext uri="{FF2B5EF4-FFF2-40B4-BE49-F238E27FC236}">
              <a16:creationId xmlns="" xmlns:a16="http://schemas.microsoft.com/office/drawing/2014/main" id="{00000000-0008-0000-1400-000073000000}"/>
            </a:ext>
          </a:extLst>
        </xdr:cNvPr>
        <xdr:cNvCxnSpPr/>
      </xdr:nvCxnSpPr>
      <xdr:spPr>
        <a:xfrm>
          <a:off x="27835679" y="62464383"/>
          <a:ext cx="1602468"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18</xdr:col>
      <xdr:colOff>9866</xdr:colOff>
      <xdr:row>24</xdr:row>
      <xdr:rowOff>1200150</xdr:rowOff>
    </xdr:from>
    <xdr:to>
      <xdr:col>18</xdr:col>
      <xdr:colOff>1612108</xdr:colOff>
      <xdr:row>24</xdr:row>
      <xdr:rowOff>1200150</xdr:rowOff>
    </xdr:to>
    <xdr:cxnSp macro="">
      <xdr:nvCxnSpPr>
        <xdr:cNvPr id="116" name="Straight Connector 115">
          <a:extLst>
            <a:ext uri="{FF2B5EF4-FFF2-40B4-BE49-F238E27FC236}">
              <a16:creationId xmlns="" xmlns:a16="http://schemas.microsoft.com/office/drawing/2014/main" id="{00000000-0008-0000-1400-000074000000}"/>
            </a:ext>
          </a:extLst>
        </xdr:cNvPr>
        <xdr:cNvCxnSpPr/>
      </xdr:nvCxnSpPr>
      <xdr:spPr>
        <a:xfrm>
          <a:off x="29550066" y="62909450"/>
          <a:ext cx="1602242"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18</xdr:col>
      <xdr:colOff>13948</xdr:colOff>
      <xdr:row>24</xdr:row>
      <xdr:rowOff>1889352</xdr:rowOff>
    </xdr:from>
    <xdr:to>
      <xdr:col>18</xdr:col>
      <xdr:colOff>1619591</xdr:colOff>
      <xdr:row>24</xdr:row>
      <xdr:rowOff>1889352</xdr:rowOff>
    </xdr:to>
    <xdr:cxnSp macro="">
      <xdr:nvCxnSpPr>
        <xdr:cNvPr id="117" name="Straight Connector 116">
          <a:extLst>
            <a:ext uri="{FF2B5EF4-FFF2-40B4-BE49-F238E27FC236}">
              <a16:creationId xmlns="" xmlns:a16="http://schemas.microsoft.com/office/drawing/2014/main" id="{00000000-0008-0000-1400-000075000000}"/>
            </a:ext>
          </a:extLst>
        </xdr:cNvPr>
        <xdr:cNvCxnSpPr/>
      </xdr:nvCxnSpPr>
      <xdr:spPr>
        <a:xfrm>
          <a:off x="29554148" y="63598652"/>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xdr:col>
      <xdr:colOff>6464</xdr:colOff>
      <xdr:row>27</xdr:row>
      <xdr:rowOff>721179</xdr:rowOff>
    </xdr:from>
    <xdr:to>
      <xdr:col>3</xdr:col>
      <xdr:colOff>1741714</xdr:colOff>
      <xdr:row>27</xdr:row>
      <xdr:rowOff>727642</xdr:rowOff>
    </xdr:to>
    <xdr:cxnSp macro="">
      <xdr:nvCxnSpPr>
        <xdr:cNvPr id="118" name="Straight Connector 117">
          <a:extLst>
            <a:ext uri="{FF2B5EF4-FFF2-40B4-BE49-F238E27FC236}">
              <a16:creationId xmlns="" xmlns:a16="http://schemas.microsoft.com/office/drawing/2014/main" id="{00000000-0008-0000-1400-000076000000}"/>
            </a:ext>
          </a:extLst>
        </xdr:cNvPr>
        <xdr:cNvCxnSpPr/>
      </xdr:nvCxnSpPr>
      <xdr:spPr>
        <a:xfrm flipV="1">
          <a:off x="2863964" y="70685479"/>
          <a:ext cx="1735250" cy="6463"/>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xdr:col>
      <xdr:colOff>17689</xdr:colOff>
      <xdr:row>27</xdr:row>
      <xdr:rowOff>436789</xdr:rowOff>
    </xdr:from>
    <xdr:to>
      <xdr:col>4</xdr:col>
      <xdr:colOff>1752600</xdr:colOff>
      <xdr:row>27</xdr:row>
      <xdr:rowOff>436789</xdr:rowOff>
    </xdr:to>
    <xdr:cxnSp macro="">
      <xdr:nvCxnSpPr>
        <xdr:cNvPr id="119" name="Straight Connector 118">
          <a:extLst>
            <a:ext uri="{FF2B5EF4-FFF2-40B4-BE49-F238E27FC236}">
              <a16:creationId xmlns="" xmlns:a16="http://schemas.microsoft.com/office/drawing/2014/main" id="{00000000-0008-0000-1400-000077000000}"/>
            </a:ext>
          </a:extLst>
        </xdr:cNvPr>
        <xdr:cNvCxnSpPr/>
      </xdr:nvCxnSpPr>
      <xdr:spPr>
        <a:xfrm>
          <a:off x="4716689" y="70401089"/>
          <a:ext cx="1734911"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xdr:col>
      <xdr:colOff>13607</xdr:colOff>
      <xdr:row>27</xdr:row>
      <xdr:rowOff>906235</xdr:rowOff>
    </xdr:from>
    <xdr:to>
      <xdr:col>5</xdr:col>
      <xdr:colOff>0</xdr:colOff>
      <xdr:row>27</xdr:row>
      <xdr:rowOff>906235</xdr:rowOff>
    </xdr:to>
    <xdr:cxnSp macro="">
      <xdr:nvCxnSpPr>
        <xdr:cNvPr id="120" name="Straight Connector 119">
          <a:extLst>
            <a:ext uri="{FF2B5EF4-FFF2-40B4-BE49-F238E27FC236}">
              <a16:creationId xmlns="" xmlns:a16="http://schemas.microsoft.com/office/drawing/2014/main" id="{00000000-0008-0000-1400-000078000000}"/>
            </a:ext>
          </a:extLst>
        </xdr:cNvPr>
        <xdr:cNvCxnSpPr/>
      </xdr:nvCxnSpPr>
      <xdr:spPr>
        <a:xfrm>
          <a:off x="4712607" y="70870535"/>
          <a:ext cx="181519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5</xdr:col>
      <xdr:colOff>9525</xdr:colOff>
      <xdr:row>29</xdr:row>
      <xdr:rowOff>590550</xdr:rowOff>
    </xdr:from>
    <xdr:to>
      <xdr:col>6</xdr:col>
      <xdr:colOff>0</xdr:colOff>
      <xdr:row>29</xdr:row>
      <xdr:rowOff>590550</xdr:rowOff>
    </xdr:to>
    <xdr:cxnSp macro="">
      <xdr:nvCxnSpPr>
        <xdr:cNvPr id="150" name="Straight Connector 149">
          <a:extLst>
            <a:ext uri="{FF2B5EF4-FFF2-40B4-BE49-F238E27FC236}">
              <a16:creationId xmlns="" xmlns:a16="http://schemas.microsoft.com/office/drawing/2014/main" id="{00000000-0008-0000-1400-000096000000}"/>
            </a:ext>
          </a:extLst>
        </xdr:cNvPr>
        <xdr:cNvCxnSpPr/>
      </xdr:nvCxnSpPr>
      <xdr:spPr>
        <a:xfrm>
          <a:off x="6537325" y="92081350"/>
          <a:ext cx="1857375"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5</xdr:col>
      <xdr:colOff>1789680</xdr:colOff>
      <xdr:row>29</xdr:row>
      <xdr:rowOff>1080181</xdr:rowOff>
    </xdr:from>
    <xdr:to>
      <xdr:col>6</xdr:col>
      <xdr:colOff>1644084</xdr:colOff>
      <xdr:row>29</xdr:row>
      <xdr:rowOff>1080181</xdr:rowOff>
    </xdr:to>
    <xdr:cxnSp macro="">
      <xdr:nvCxnSpPr>
        <xdr:cNvPr id="151" name="Straight Connector 150">
          <a:extLst>
            <a:ext uri="{FF2B5EF4-FFF2-40B4-BE49-F238E27FC236}">
              <a16:creationId xmlns="" xmlns:a16="http://schemas.microsoft.com/office/drawing/2014/main" id="{00000000-0008-0000-1400-000097000000}"/>
            </a:ext>
          </a:extLst>
        </xdr:cNvPr>
        <xdr:cNvCxnSpPr/>
      </xdr:nvCxnSpPr>
      <xdr:spPr>
        <a:xfrm>
          <a:off x="8317480" y="92570981"/>
          <a:ext cx="1721304"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7</xdr:col>
      <xdr:colOff>9525</xdr:colOff>
      <xdr:row>29</xdr:row>
      <xdr:rowOff>423862</xdr:rowOff>
    </xdr:from>
    <xdr:to>
      <xdr:col>8</xdr:col>
      <xdr:colOff>2381</xdr:colOff>
      <xdr:row>29</xdr:row>
      <xdr:rowOff>428625</xdr:rowOff>
    </xdr:to>
    <xdr:cxnSp macro="">
      <xdr:nvCxnSpPr>
        <xdr:cNvPr id="152" name="Straight Connector 151">
          <a:extLst>
            <a:ext uri="{FF2B5EF4-FFF2-40B4-BE49-F238E27FC236}">
              <a16:creationId xmlns="" xmlns:a16="http://schemas.microsoft.com/office/drawing/2014/main" id="{00000000-0008-0000-1400-000098000000}"/>
            </a:ext>
          </a:extLst>
        </xdr:cNvPr>
        <xdr:cNvCxnSpPr/>
      </xdr:nvCxnSpPr>
      <xdr:spPr>
        <a:xfrm flipV="1">
          <a:off x="10118725" y="91914662"/>
          <a:ext cx="1745456" cy="4763"/>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5</xdr:col>
      <xdr:colOff>1781968</xdr:colOff>
      <xdr:row>29</xdr:row>
      <xdr:rowOff>444954</xdr:rowOff>
    </xdr:from>
    <xdr:to>
      <xdr:col>6</xdr:col>
      <xdr:colOff>1653382</xdr:colOff>
      <xdr:row>29</xdr:row>
      <xdr:rowOff>444954</xdr:rowOff>
    </xdr:to>
    <xdr:cxnSp macro="">
      <xdr:nvCxnSpPr>
        <xdr:cNvPr id="153" name="Straight Connector 152">
          <a:extLst>
            <a:ext uri="{FF2B5EF4-FFF2-40B4-BE49-F238E27FC236}">
              <a16:creationId xmlns="" xmlns:a16="http://schemas.microsoft.com/office/drawing/2014/main" id="{00000000-0008-0000-1400-000099000000}"/>
            </a:ext>
          </a:extLst>
        </xdr:cNvPr>
        <xdr:cNvCxnSpPr/>
      </xdr:nvCxnSpPr>
      <xdr:spPr>
        <a:xfrm>
          <a:off x="8309768" y="91935754"/>
          <a:ext cx="1738314"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6</xdr:col>
      <xdr:colOff>1651908</xdr:colOff>
      <xdr:row>29</xdr:row>
      <xdr:rowOff>1380784</xdr:rowOff>
    </xdr:from>
    <xdr:to>
      <xdr:col>7</xdr:col>
      <xdr:colOff>1630136</xdr:colOff>
      <xdr:row>29</xdr:row>
      <xdr:rowOff>1380784</xdr:rowOff>
    </xdr:to>
    <xdr:cxnSp macro="">
      <xdr:nvCxnSpPr>
        <xdr:cNvPr id="154" name="Straight Connector 153">
          <a:extLst>
            <a:ext uri="{FF2B5EF4-FFF2-40B4-BE49-F238E27FC236}">
              <a16:creationId xmlns="" xmlns:a16="http://schemas.microsoft.com/office/drawing/2014/main" id="{00000000-0008-0000-1400-00009A000000}"/>
            </a:ext>
          </a:extLst>
        </xdr:cNvPr>
        <xdr:cNvCxnSpPr/>
      </xdr:nvCxnSpPr>
      <xdr:spPr>
        <a:xfrm>
          <a:off x="10046608" y="92871584"/>
          <a:ext cx="1692728"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7</xdr:col>
      <xdr:colOff>1666875</xdr:colOff>
      <xdr:row>29</xdr:row>
      <xdr:rowOff>1066800</xdr:rowOff>
    </xdr:from>
    <xdr:to>
      <xdr:col>9</xdr:col>
      <xdr:colOff>9525</xdr:colOff>
      <xdr:row>29</xdr:row>
      <xdr:rowOff>1066800</xdr:rowOff>
    </xdr:to>
    <xdr:cxnSp macro="">
      <xdr:nvCxnSpPr>
        <xdr:cNvPr id="155" name="Straight Connector 154">
          <a:extLst>
            <a:ext uri="{FF2B5EF4-FFF2-40B4-BE49-F238E27FC236}">
              <a16:creationId xmlns="" xmlns:a16="http://schemas.microsoft.com/office/drawing/2014/main" id="{00000000-0008-0000-1400-00009B000000}"/>
            </a:ext>
          </a:extLst>
        </xdr:cNvPr>
        <xdr:cNvCxnSpPr/>
      </xdr:nvCxnSpPr>
      <xdr:spPr>
        <a:xfrm>
          <a:off x="11776075" y="92557600"/>
          <a:ext cx="1809750"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8</xdr:col>
      <xdr:colOff>46264</xdr:colOff>
      <xdr:row>29</xdr:row>
      <xdr:rowOff>1574687</xdr:rowOff>
    </xdr:from>
    <xdr:to>
      <xdr:col>9</xdr:col>
      <xdr:colOff>36739</xdr:colOff>
      <xdr:row>29</xdr:row>
      <xdr:rowOff>1574687</xdr:rowOff>
    </xdr:to>
    <xdr:cxnSp macro="">
      <xdr:nvCxnSpPr>
        <xdr:cNvPr id="156" name="Straight Connector 155">
          <a:extLst>
            <a:ext uri="{FF2B5EF4-FFF2-40B4-BE49-F238E27FC236}">
              <a16:creationId xmlns="" xmlns:a16="http://schemas.microsoft.com/office/drawing/2014/main" id="{00000000-0008-0000-1400-00009C000000}"/>
            </a:ext>
          </a:extLst>
        </xdr:cNvPr>
        <xdr:cNvCxnSpPr/>
      </xdr:nvCxnSpPr>
      <xdr:spPr>
        <a:xfrm>
          <a:off x="11908064" y="93065487"/>
          <a:ext cx="1704975"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8</xdr:col>
      <xdr:colOff>1622311</xdr:colOff>
      <xdr:row>29</xdr:row>
      <xdr:rowOff>575922</xdr:rowOff>
    </xdr:from>
    <xdr:to>
      <xdr:col>9</xdr:col>
      <xdr:colOff>2160474</xdr:colOff>
      <xdr:row>29</xdr:row>
      <xdr:rowOff>575922</xdr:rowOff>
    </xdr:to>
    <xdr:cxnSp macro="">
      <xdr:nvCxnSpPr>
        <xdr:cNvPr id="157" name="Straight Connector 156">
          <a:extLst>
            <a:ext uri="{FF2B5EF4-FFF2-40B4-BE49-F238E27FC236}">
              <a16:creationId xmlns="" xmlns:a16="http://schemas.microsoft.com/office/drawing/2014/main" id="{00000000-0008-0000-1400-00009D000000}"/>
            </a:ext>
          </a:extLst>
        </xdr:cNvPr>
        <xdr:cNvCxnSpPr/>
      </xdr:nvCxnSpPr>
      <xdr:spPr>
        <a:xfrm>
          <a:off x="13484111" y="92066722"/>
          <a:ext cx="225266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8</xdr:col>
      <xdr:colOff>1628775</xdr:colOff>
      <xdr:row>29</xdr:row>
      <xdr:rowOff>1246074</xdr:rowOff>
    </xdr:from>
    <xdr:to>
      <xdr:col>9</xdr:col>
      <xdr:colOff>2149927</xdr:colOff>
      <xdr:row>29</xdr:row>
      <xdr:rowOff>1246074</xdr:rowOff>
    </xdr:to>
    <xdr:cxnSp macro="">
      <xdr:nvCxnSpPr>
        <xdr:cNvPr id="158" name="Straight Connector 157">
          <a:extLst>
            <a:ext uri="{FF2B5EF4-FFF2-40B4-BE49-F238E27FC236}">
              <a16:creationId xmlns="" xmlns:a16="http://schemas.microsoft.com/office/drawing/2014/main" id="{00000000-0008-0000-1400-00009E000000}"/>
            </a:ext>
          </a:extLst>
        </xdr:cNvPr>
        <xdr:cNvCxnSpPr/>
      </xdr:nvCxnSpPr>
      <xdr:spPr>
        <a:xfrm>
          <a:off x="13490575" y="92736874"/>
          <a:ext cx="2235652"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0</xdr:colOff>
      <xdr:row>29</xdr:row>
      <xdr:rowOff>914400</xdr:rowOff>
    </xdr:from>
    <xdr:to>
      <xdr:col>10</xdr:col>
      <xdr:colOff>1638300</xdr:colOff>
      <xdr:row>29</xdr:row>
      <xdr:rowOff>914400</xdr:rowOff>
    </xdr:to>
    <xdr:cxnSp macro="">
      <xdr:nvCxnSpPr>
        <xdr:cNvPr id="159" name="Straight Connector 158">
          <a:extLst>
            <a:ext uri="{FF2B5EF4-FFF2-40B4-BE49-F238E27FC236}">
              <a16:creationId xmlns="" xmlns:a16="http://schemas.microsoft.com/office/drawing/2014/main" id="{00000000-0008-0000-1400-00009F000000}"/>
            </a:ext>
          </a:extLst>
        </xdr:cNvPr>
        <xdr:cNvCxnSpPr/>
      </xdr:nvCxnSpPr>
      <xdr:spPr>
        <a:xfrm>
          <a:off x="15836900" y="92405200"/>
          <a:ext cx="1638300"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9</xdr:col>
      <xdr:colOff>2166937</xdr:colOff>
      <xdr:row>29</xdr:row>
      <xdr:rowOff>1572986</xdr:rowOff>
    </xdr:from>
    <xdr:to>
      <xdr:col>10</xdr:col>
      <xdr:colOff>1616869</xdr:colOff>
      <xdr:row>29</xdr:row>
      <xdr:rowOff>1572986</xdr:rowOff>
    </xdr:to>
    <xdr:cxnSp macro="">
      <xdr:nvCxnSpPr>
        <xdr:cNvPr id="160" name="Straight Connector 159">
          <a:extLst>
            <a:ext uri="{FF2B5EF4-FFF2-40B4-BE49-F238E27FC236}">
              <a16:creationId xmlns="" xmlns:a16="http://schemas.microsoft.com/office/drawing/2014/main" id="{00000000-0008-0000-1400-0000A0000000}"/>
            </a:ext>
          </a:extLst>
        </xdr:cNvPr>
        <xdr:cNvCxnSpPr/>
      </xdr:nvCxnSpPr>
      <xdr:spPr>
        <a:xfrm>
          <a:off x="15743237" y="93063786"/>
          <a:ext cx="1710532"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8</xdr:col>
      <xdr:colOff>1643062</xdr:colOff>
      <xdr:row>10</xdr:row>
      <xdr:rowOff>1182687</xdr:rowOff>
    </xdr:from>
    <xdr:to>
      <xdr:col>9</xdr:col>
      <xdr:colOff>2166937</xdr:colOff>
      <xdr:row>10</xdr:row>
      <xdr:rowOff>1182687</xdr:rowOff>
    </xdr:to>
    <xdr:cxnSp macro="">
      <xdr:nvCxnSpPr>
        <xdr:cNvPr id="164" name="Straight Connector 163">
          <a:extLst>
            <a:ext uri="{FF2B5EF4-FFF2-40B4-BE49-F238E27FC236}">
              <a16:creationId xmlns="" xmlns:a16="http://schemas.microsoft.com/office/drawing/2014/main" id="{00000000-0008-0000-1400-0000A4000000}"/>
            </a:ext>
          </a:extLst>
        </xdr:cNvPr>
        <xdr:cNvCxnSpPr/>
      </xdr:nvCxnSpPr>
      <xdr:spPr>
        <a:xfrm>
          <a:off x="13504862" y="24156987"/>
          <a:ext cx="2238375"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9</xdr:col>
      <xdr:colOff>21432</xdr:colOff>
      <xdr:row>10</xdr:row>
      <xdr:rowOff>1843881</xdr:rowOff>
    </xdr:from>
    <xdr:to>
      <xdr:col>10</xdr:col>
      <xdr:colOff>11907</xdr:colOff>
      <xdr:row>10</xdr:row>
      <xdr:rowOff>1843881</xdr:rowOff>
    </xdr:to>
    <xdr:cxnSp macro="">
      <xdr:nvCxnSpPr>
        <xdr:cNvPr id="165" name="Straight Connector 164">
          <a:extLst>
            <a:ext uri="{FF2B5EF4-FFF2-40B4-BE49-F238E27FC236}">
              <a16:creationId xmlns="" xmlns:a16="http://schemas.microsoft.com/office/drawing/2014/main" id="{00000000-0008-0000-1400-0000A5000000}"/>
            </a:ext>
          </a:extLst>
        </xdr:cNvPr>
        <xdr:cNvCxnSpPr/>
      </xdr:nvCxnSpPr>
      <xdr:spPr>
        <a:xfrm>
          <a:off x="13597732" y="24818181"/>
          <a:ext cx="2251075"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23812</xdr:colOff>
      <xdr:row>10</xdr:row>
      <xdr:rowOff>1366498</xdr:rowOff>
    </xdr:from>
    <xdr:to>
      <xdr:col>10</xdr:col>
      <xdr:colOff>1629455</xdr:colOff>
      <xdr:row>10</xdr:row>
      <xdr:rowOff>1366498</xdr:rowOff>
    </xdr:to>
    <xdr:cxnSp macro="">
      <xdr:nvCxnSpPr>
        <xdr:cNvPr id="167" name="Straight Connector 166">
          <a:extLst>
            <a:ext uri="{FF2B5EF4-FFF2-40B4-BE49-F238E27FC236}">
              <a16:creationId xmlns="" xmlns:a16="http://schemas.microsoft.com/office/drawing/2014/main" id="{00000000-0008-0000-1400-0000A7000000}"/>
            </a:ext>
          </a:extLst>
        </xdr:cNvPr>
        <xdr:cNvCxnSpPr/>
      </xdr:nvCxnSpPr>
      <xdr:spPr>
        <a:xfrm>
          <a:off x="15860712" y="24340798"/>
          <a:ext cx="1605643"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18</xdr:col>
      <xdr:colOff>1635125</xdr:colOff>
      <xdr:row>8</xdr:row>
      <xdr:rowOff>1222375</xdr:rowOff>
    </xdr:from>
    <xdr:to>
      <xdr:col>19</xdr:col>
      <xdr:colOff>2474233</xdr:colOff>
      <xdr:row>8</xdr:row>
      <xdr:rowOff>1222375</xdr:rowOff>
    </xdr:to>
    <xdr:cxnSp macro="">
      <xdr:nvCxnSpPr>
        <xdr:cNvPr id="170" name="Straight Connector 169">
          <a:extLst>
            <a:ext uri="{FF2B5EF4-FFF2-40B4-BE49-F238E27FC236}">
              <a16:creationId xmlns="" xmlns:a16="http://schemas.microsoft.com/office/drawing/2014/main" id="{00000000-0008-0000-1400-0000AA000000}"/>
            </a:ext>
          </a:extLst>
        </xdr:cNvPr>
        <xdr:cNvCxnSpPr/>
      </xdr:nvCxnSpPr>
      <xdr:spPr>
        <a:xfrm>
          <a:off x="31175325" y="17465675"/>
          <a:ext cx="2553608"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19</xdr:col>
      <xdr:colOff>25400</xdr:colOff>
      <xdr:row>8</xdr:row>
      <xdr:rowOff>1835150</xdr:rowOff>
    </xdr:from>
    <xdr:to>
      <xdr:col>19</xdr:col>
      <xdr:colOff>2515508</xdr:colOff>
      <xdr:row>8</xdr:row>
      <xdr:rowOff>1835150</xdr:rowOff>
    </xdr:to>
    <xdr:cxnSp macro="">
      <xdr:nvCxnSpPr>
        <xdr:cNvPr id="171" name="Straight Connector 170">
          <a:extLst>
            <a:ext uri="{FF2B5EF4-FFF2-40B4-BE49-F238E27FC236}">
              <a16:creationId xmlns="" xmlns:a16="http://schemas.microsoft.com/office/drawing/2014/main" id="{00000000-0008-0000-1400-0000AB000000}"/>
            </a:ext>
          </a:extLst>
        </xdr:cNvPr>
        <xdr:cNvCxnSpPr/>
      </xdr:nvCxnSpPr>
      <xdr:spPr>
        <a:xfrm>
          <a:off x="31280100" y="18078450"/>
          <a:ext cx="2490108" cy="0"/>
        </a:xfrm>
        <a:prstGeom prst="line">
          <a:avLst/>
        </a:prstGeom>
        <a:noFill/>
        <a:ln w="9525" cap="flat" cmpd="sng" algn="ctr">
          <a:solidFill>
            <a:srgbClr val="4F81BD">
              <a:shade val="95000"/>
              <a:satMod val="105000"/>
            </a:srgbClr>
          </a:solidFill>
          <a:prstDash val="solid"/>
        </a:ln>
        <a:effec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1288756</xdr:colOff>
      <xdr:row>0</xdr:row>
      <xdr:rowOff>118560</xdr:rowOff>
    </xdr:from>
    <xdr:ext cx="184731" cy="937629"/>
    <xdr:sp macro="" textlink="">
      <xdr:nvSpPr>
        <xdr:cNvPr id="2" name="Rectangle 1">
          <a:extLst>
            <a:ext uri="{FF2B5EF4-FFF2-40B4-BE49-F238E27FC236}">
              <a16:creationId xmlns="" xmlns:a16="http://schemas.microsoft.com/office/drawing/2014/main" id="{00000000-0008-0000-1500-000002000000}"/>
            </a:ext>
          </a:extLst>
        </xdr:cNvPr>
        <xdr:cNvSpPr/>
      </xdr:nvSpPr>
      <xdr:spPr>
        <a:xfrm>
          <a:off x="11245556" y="118560"/>
          <a:ext cx="184731" cy="937629"/>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endParaRPr lang="en-US" sz="5400" b="1" cap="none" spc="150">
            <a:ln w="11430"/>
            <a:solidFill>
              <a:srgbClr val="F8F8F8"/>
            </a:solidFill>
            <a:effectLst>
              <a:outerShdw blurRad="25400" algn="tl" rotWithShape="0">
                <a:srgbClr val="000000">
                  <a:alpha val="43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google.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google.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google.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googl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google.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google.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google.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google.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google.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google.co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google.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www.google.com/"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www.google.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www.google.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google.com/"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www.google.com/"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www.google.co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google.com/"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cybersmart.gov.au/Schools/Teacher%20resources/~/media/Cybersmart/Schools/Documents/Lesson_plan_lower_secondary_Balanced%20Approach%20to%20Using%20Technology.pdf"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hyperlink" Target="http://www.cybersmart.gov.au/Schools/Teacher%20resources/~/media/Cybersmart/Schools/Documents/Lesson_plan_lower_secondary_Balanced%20Approach%20to%20Using%20Technology.pdf"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249977111117893"/>
  </sheetPr>
  <dimension ref="B1:N136"/>
  <sheetViews>
    <sheetView tabSelected="1" zoomScale="160" zoomScaleNormal="160" zoomScalePageLayoutView="175" workbookViewId="0">
      <selection activeCell="K12" sqref="K12"/>
    </sheetView>
  </sheetViews>
  <sheetFormatPr defaultColWidth="14.42578125" defaultRowHeight="15.75" customHeight="1"/>
  <cols>
    <col min="1" max="1" width="2.28515625" customWidth="1"/>
    <col min="3" max="3" width="2.42578125" customWidth="1"/>
    <col min="8" max="8" width="3.28515625" customWidth="1"/>
  </cols>
  <sheetData>
    <row r="1" spans="2:14" ht="10.5" customHeight="1">
      <c r="B1" s="171"/>
      <c r="C1" s="171"/>
      <c r="D1" s="171"/>
      <c r="E1" s="171"/>
      <c r="F1" s="171"/>
      <c r="G1" s="171"/>
      <c r="H1" s="171"/>
      <c r="I1" s="171"/>
      <c r="J1" s="171"/>
      <c r="K1" s="171"/>
      <c r="L1" s="171"/>
      <c r="M1" s="171"/>
      <c r="N1" s="171"/>
    </row>
    <row r="2" spans="2:14" ht="78" customHeight="1">
      <c r="B2" s="198" t="s">
        <v>755</v>
      </c>
      <c r="C2" s="199"/>
      <c r="D2" s="199"/>
      <c r="E2" s="199"/>
      <c r="F2" s="199"/>
      <c r="G2" s="199"/>
      <c r="H2" s="199"/>
      <c r="I2" s="199"/>
      <c r="J2" s="199"/>
      <c r="K2" s="171"/>
      <c r="L2" s="134"/>
      <c r="M2" s="171"/>
      <c r="N2" s="171"/>
    </row>
    <row r="3" spans="2:14" ht="15.75" customHeight="1">
      <c r="B3" s="171"/>
      <c r="C3" s="171"/>
      <c r="D3" s="171"/>
      <c r="E3" s="171"/>
      <c r="F3" s="171"/>
      <c r="G3" s="171"/>
      <c r="H3" s="171"/>
      <c r="I3" s="171"/>
      <c r="J3" s="171"/>
      <c r="K3" s="171"/>
      <c r="L3" s="9"/>
      <c r="M3" s="171"/>
      <c r="N3" s="171"/>
    </row>
    <row r="4" spans="2:14" s="179" customFormat="1" ht="15.75" customHeight="1">
      <c r="B4" s="203" t="s">
        <v>716</v>
      </c>
      <c r="D4" s="206" t="s">
        <v>717</v>
      </c>
      <c r="E4" s="207"/>
      <c r="F4" s="207"/>
      <c r="G4" s="207"/>
      <c r="H4" s="207"/>
      <c r="I4" s="207"/>
      <c r="J4" s="208"/>
      <c r="L4" s="9"/>
    </row>
    <row r="5" spans="2:14" s="179" customFormat="1" ht="15.75" customHeight="1">
      <c r="B5" s="204"/>
      <c r="D5" s="209"/>
      <c r="E5" s="210"/>
      <c r="F5" s="210"/>
      <c r="G5" s="210"/>
      <c r="H5" s="210"/>
      <c r="I5" s="210"/>
      <c r="J5" s="211"/>
      <c r="L5" s="9"/>
    </row>
    <row r="6" spans="2:14" s="179" customFormat="1" ht="18.75" customHeight="1">
      <c r="B6" s="205"/>
      <c r="D6" s="212"/>
      <c r="E6" s="213"/>
      <c r="F6" s="213"/>
      <c r="G6" s="213"/>
      <c r="H6" s="213"/>
      <c r="I6" s="213"/>
      <c r="J6" s="214"/>
      <c r="L6" s="9"/>
    </row>
    <row r="7" spans="2:14" s="179" customFormat="1" ht="15.75" customHeight="1">
      <c r="L7" s="9"/>
    </row>
    <row r="8" spans="2:14" ht="12.75">
      <c r="B8" s="186" t="str">
        <f>IF(Refs!B29=1,DCFC!B35,DCFE!B35)</f>
        <v>Overview sheet</v>
      </c>
      <c r="C8" s="171"/>
      <c r="D8" s="189" t="str">
        <f>DCFE!C35</f>
        <v>This sheet shows the number of times that each element has been touched on across the year for each year group. It will change colour as more data is added and will highlight the areas with little, some or lots of coverage in order to help senior leaders and DCF responsibility holders work with staff to ensure even coverage throughout the school. It is recommended that this sheet be protected/locked for editing.</v>
      </c>
      <c r="E8" s="190"/>
      <c r="F8" s="190"/>
      <c r="G8" s="190"/>
      <c r="H8" s="190"/>
      <c r="I8" s="190"/>
      <c r="J8" s="191"/>
      <c r="K8" s="9"/>
      <c r="L8" s="9"/>
      <c r="M8" s="9"/>
      <c r="N8" s="9"/>
    </row>
    <row r="9" spans="2:14" ht="12.75">
      <c r="B9" s="187"/>
      <c r="C9" s="171"/>
      <c r="D9" s="192"/>
      <c r="E9" s="193"/>
      <c r="F9" s="193"/>
      <c r="G9" s="193"/>
      <c r="H9" s="193"/>
      <c r="I9" s="193"/>
      <c r="J9" s="194"/>
      <c r="K9" s="171"/>
      <c r="L9" s="171"/>
      <c r="M9" s="171"/>
      <c r="N9" s="171"/>
    </row>
    <row r="10" spans="2:14" ht="12.75">
      <c r="B10" s="187"/>
      <c r="C10" s="171"/>
      <c r="D10" s="192"/>
      <c r="E10" s="193"/>
      <c r="F10" s="193"/>
      <c r="G10" s="193"/>
      <c r="H10" s="193"/>
      <c r="I10" s="193"/>
      <c r="J10" s="194"/>
      <c r="K10" s="171"/>
      <c r="L10" s="171"/>
      <c r="M10" s="171"/>
      <c r="N10" s="171"/>
    </row>
    <row r="11" spans="2:14" ht="24" customHeight="1">
      <c r="B11" s="188"/>
      <c r="C11" s="171"/>
      <c r="D11" s="195"/>
      <c r="E11" s="196"/>
      <c r="F11" s="196"/>
      <c r="G11" s="196"/>
      <c r="H11" s="196"/>
      <c r="I11" s="196"/>
      <c r="J11" s="197"/>
      <c r="K11" s="171"/>
      <c r="L11" s="171"/>
      <c r="M11" s="171"/>
      <c r="N11" s="171"/>
    </row>
    <row r="12" spans="2:14" ht="12.75">
      <c r="B12" s="171"/>
      <c r="C12" s="171"/>
      <c r="D12" s="9"/>
      <c r="E12" s="9"/>
      <c r="F12" s="9"/>
      <c r="G12" s="9"/>
      <c r="H12" s="9"/>
      <c r="I12" s="9"/>
      <c r="J12" s="9"/>
      <c r="K12" s="171"/>
      <c r="L12" s="171"/>
      <c r="M12" s="171"/>
      <c r="N12" s="171"/>
    </row>
    <row r="13" spans="2:14" ht="12" customHeight="1">
      <c r="B13" s="200" t="str">
        <f>IF(Refs!B29=1,DCFC!B36,DCFE!B36)</f>
        <v>Year group sheets</v>
      </c>
      <c r="C13" s="171"/>
      <c r="D13" s="189" t="str">
        <f>DCFE!C36</f>
        <v>These sheets are used by class teachers/year group teams to record when each strand is covered across the year and in what foundation subject area. It is the responsibility of the teachers to ensure that the tasks planned cover the full range of skills within each element over the course of the year. There is space to record a brief note to detail the type of task done to enable subject leaders to use this document to review provision.</v>
      </c>
      <c r="E13" s="190"/>
      <c r="F13" s="190"/>
      <c r="G13" s="190"/>
      <c r="H13" s="190"/>
      <c r="I13" s="190"/>
      <c r="J13" s="191"/>
      <c r="K13" s="171"/>
      <c r="L13" s="171"/>
      <c r="M13" s="171"/>
      <c r="N13" s="171"/>
    </row>
    <row r="14" spans="2:14" ht="12.75">
      <c r="B14" s="201"/>
      <c r="C14" s="171"/>
      <c r="D14" s="192"/>
      <c r="E14" s="193"/>
      <c r="F14" s="193"/>
      <c r="G14" s="193"/>
      <c r="H14" s="193"/>
      <c r="I14" s="193"/>
      <c r="J14" s="194"/>
      <c r="K14" s="171"/>
      <c r="L14" s="171"/>
      <c r="M14" s="171"/>
      <c r="N14" s="171"/>
    </row>
    <row r="15" spans="2:14" ht="12.75">
      <c r="B15" s="201"/>
      <c r="C15" s="171"/>
      <c r="D15" s="192"/>
      <c r="E15" s="193"/>
      <c r="F15" s="193"/>
      <c r="G15" s="193"/>
      <c r="H15" s="193"/>
      <c r="I15" s="193"/>
      <c r="J15" s="194"/>
      <c r="K15" s="171"/>
      <c r="L15" s="171"/>
      <c r="M15" s="171"/>
      <c r="N15" s="171"/>
    </row>
    <row r="16" spans="2:14" ht="12.75">
      <c r="B16" s="201"/>
      <c r="C16" s="171"/>
      <c r="D16" s="192"/>
      <c r="E16" s="193"/>
      <c r="F16" s="193"/>
      <c r="G16" s="193"/>
      <c r="H16" s="193"/>
      <c r="I16" s="193"/>
      <c r="J16" s="194"/>
      <c r="K16" s="171"/>
      <c r="L16" s="171"/>
      <c r="M16" s="171"/>
      <c r="N16" s="171"/>
    </row>
    <row r="17" spans="2:14" ht="12.75">
      <c r="B17" s="201"/>
      <c r="C17" s="171"/>
      <c r="D17" s="192"/>
      <c r="E17" s="193"/>
      <c r="F17" s="193"/>
      <c r="G17" s="193"/>
      <c r="H17" s="193"/>
      <c r="I17" s="193"/>
      <c r="J17" s="194"/>
      <c r="K17" s="171"/>
      <c r="L17" s="171"/>
      <c r="M17" s="171"/>
      <c r="N17" s="171"/>
    </row>
    <row r="18" spans="2:14" ht="12.75">
      <c r="B18" s="201"/>
      <c r="C18" s="171"/>
      <c r="D18" s="192"/>
      <c r="E18" s="193"/>
      <c r="F18" s="193"/>
      <c r="G18" s="193"/>
      <c r="H18" s="193"/>
      <c r="I18" s="193"/>
      <c r="J18" s="194"/>
      <c r="K18" s="171"/>
      <c r="L18" s="171"/>
      <c r="M18" s="171"/>
      <c r="N18" s="171"/>
    </row>
    <row r="19" spans="2:14" ht="12.75">
      <c r="B19" s="201"/>
      <c r="C19" s="171"/>
      <c r="D19" s="192"/>
      <c r="E19" s="193"/>
      <c r="F19" s="193"/>
      <c r="G19" s="193"/>
      <c r="H19" s="193"/>
      <c r="I19" s="193"/>
      <c r="J19" s="194"/>
      <c r="K19" s="171"/>
      <c r="L19" s="171"/>
      <c r="M19" s="171"/>
      <c r="N19" s="171"/>
    </row>
    <row r="20" spans="2:14" ht="12.75">
      <c r="B20" s="202"/>
      <c r="C20" s="171"/>
      <c r="D20" s="195"/>
      <c r="E20" s="196"/>
      <c r="F20" s="196"/>
      <c r="G20" s="196"/>
      <c r="H20" s="196"/>
      <c r="I20" s="196"/>
      <c r="J20" s="197"/>
      <c r="K20" s="171"/>
      <c r="L20" s="171"/>
      <c r="M20" s="171"/>
      <c r="N20" s="171"/>
    </row>
    <row r="21" spans="2:14" ht="12.75">
      <c r="D21" s="9"/>
      <c r="E21" s="9"/>
      <c r="F21" s="9"/>
      <c r="G21" s="9"/>
      <c r="H21" s="9"/>
      <c r="I21" s="9"/>
      <c r="J21" s="171"/>
      <c r="K21" s="171"/>
      <c r="L21" s="171"/>
    </row>
    <row r="22" spans="2:14" ht="15.75" customHeight="1">
      <c r="D22" s="171"/>
      <c r="E22" s="171"/>
      <c r="F22" s="171"/>
      <c r="G22" s="171"/>
      <c r="H22" s="171"/>
      <c r="I22" s="171"/>
      <c r="J22" s="171"/>
      <c r="K22" s="171"/>
      <c r="L22" s="171"/>
    </row>
    <row r="23" spans="2:14" ht="15.75" customHeight="1">
      <c r="D23" s="171"/>
      <c r="E23" s="171"/>
      <c r="F23" s="171"/>
      <c r="G23" s="171"/>
      <c r="H23" s="171"/>
      <c r="I23" s="171"/>
      <c r="J23" s="171"/>
      <c r="K23" s="171"/>
      <c r="L23" s="171"/>
    </row>
    <row r="24" spans="2:14" ht="15.75" customHeight="1">
      <c r="D24" s="171"/>
      <c r="E24" s="171"/>
      <c r="F24" s="171"/>
      <c r="G24" s="171"/>
      <c r="H24" s="171"/>
      <c r="I24" s="171"/>
      <c r="J24" s="171"/>
      <c r="K24" s="171"/>
      <c r="L24" s="171"/>
    </row>
    <row r="26" spans="2:14" ht="15.75" customHeight="1">
      <c r="D26" s="171"/>
      <c r="E26" s="171"/>
      <c r="F26" s="171"/>
      <c r="G26" s="171"/>
      <c r="H26" s="171"/>
      <c r="I26" s="171"/>
      <c r="J26" s="171"/>
      <c r="K26" s="171"/>
      <c r="L26" s="171"/>
    </row>
    <row r="104" spans="9:11" ht="15.75" customHeight="1">
      <c r="I104" s="135"/>
      <c r="J104" s="171">
        <v>2</v>
      </c>
      <c r="K104" s="171"/>
    </row>
    <row r="105" spans="9:11" ht="15.75" customHeight="1">
      <c r="I105" s="135"/>
      <c r="J105" s="171" t="str">
        <f>IF(J104=1,"DCFC!A1","DCFE!A1")</f>
        <v>DCFE!A1</v>
      </c>
      <c r="K105" s="171"/>
    </row>
    <row r="106" spans="9:11" ht="15.75" customHeight="1">
      <c r="I106" s="171" t="str">
        <f>IF(J104=1,"Mynd","Go")</f>
        <v>Go</v>
      </c>
      <c r="J106" s="135" t="str">
        <f>IF(J104=2,"I103:I115","J103:J115")</f>
        <v>I103:I115</v>
      </c>
      <c r="K106" s="171"/>
    </row>
    <row r="107" spans="9:11" ht="15.75" customHeight="1">
      <c r="I107" s="135" t="str">
        <f>Refs!C35</f>
        <v>Overview</v>
      </c>
      <c r="J107" s="135"/>
      <c r="K107" s="171" t="str">
        <f>I107</f>
        <v>Overview</v>
      </c>
    </row>
    <row r="108" spans="9:11" ht="15.75" customHeight="1">
      <c r="I108" s="135" t="str">
        <f>Refs!C36</f>
        <v>Welsh</v>
      </c>
      <c r="J108" s="135"/>
      <c r="K108" s="171" t="str">
        <f>I108</f>
        <v>Welsh</v>
      </c>
    </row>
    <row r="109" spans="9:11" ht="15.75" customHeight="1">
      <c r="I109" s="135" t="str">
        <f>Refs!C37</f>
        <v>English</v>
      </c>
      <c r="J109" s="135"/>
      <c r="K109" s="171" t="str">
        <f t="shared" ref="K109:K125" si="0">I109</f>
        <v>English</v>
      </c>
    </row>
    <row r="110" spans="9:11" ht="15.75" customHeight="1">
      <c r="I110" s="135" t="str">
        <f>Refs!C38</f>
        <v>Mathematics</v>
      </c>
      <c r="J110" s="135"/>
      <c r="K110" s="171" t="str">
        <f t="shared" si="0"/>
        <v>Mathematics</v>
      </c>
    </row>
    <row r="111" spans="9:11" ht="15.75" customHeight="1">
      <c r="I111" s="135" t="str">
        <f>Refs!C39</f>
        <v>Science</v>
      </c>
      <c r="J111" s="135"/>
      <c r="K111" s="171" t="str">
        <f t="shared" si="0"/>
        <v>Science</v>
      </c>
    </row>
    <row r="112" spans="9:11" ht="15.75" customHeight="1">
      <c r="I112" s="135" t="str">
        <f>Refs!C40</f>
        <v xml:space="preserve">History </v>
      </c>
      <c r="J112" s="135"/>
      <c r="K112" s="171" t="str">
        <f t="shared" si="0"/>
        <v xml:space="preserve">History </v>
      </c>
    </row>
    <row r="113" spans="9:11" ht="15.75" customHeight="1">
      <c r="I113" s="135" t="str">
        <f>Refs!C41</f>
        <v>Geography</v>
      </c>
      <c r="J113" s="135"/>
      <c r="K113" s="171" t="str">
        <f t="shared" si="0"/>
        <v>Geography</v>
      </c>
    </row>
    <row r="114" spans="9:11" ht="15.75" customHeight="1">
      <c r="I114" s="135" t="str">
        <f>Refs!C42</f>
        <v>Religious Education</v>
      </c>
      <c r="J114" s="171"/>
      <c r="K114" s="171" t="str">
        <f t="shared" si="0"/>
        <v>Religious Education</v>
      </c>
    </row>
    <row r="115" spans="9:11" ht="15.75" customHeight="1">
      <c r="I115" s="135" t="str">
        <f>Refs!C43</f>
        <v>Design Technology</v>
      </c>
      <c r="J115" s="171"/>
      <c r="K115" s="171" t="str">
        <f t="shared" si="0"/>
        <v>Design Technology</v>
      </c>
    </row>
    <row r="116" spans="9:11" ht="15.75" customHeight="1">
      <c r="I116" s="135" t="str">
        <f>Refs!C44</f>
        <v>Art</v>
      </c>
      <c r="J116" s="171"/>
      <c r="K116" s="171" t="str">
        <f t="shared" si="0"/>
        <v>Art</v>
      </c>
    </row>
    <row r="117" spans="9:11" ht="15.75" customHeight="1">
      <c r="I117" s="135" t="str">
        <f>Refs!C45</f>
        <v>Music</v>
      </c>
      <c r="J117" s="171"/>
      <c r="K117" s="171" t="str">
        <f t="shared" si="0"/>
        <v>Music</v>
      </c>
    </row>
    <row r="118" spans="9:11" ht="15.75" customHeight="1">
      <c r="I118" s="135" t="str">
        <f>Refs!C46</f>
        <v>Drama</v>
      </c>
      <c r="J118" s="171"/>
      <c r="K118" s="171" t="str">
        <f t="shared" si="0"/>
        <v>Drama</v>
      </c>
    </row>
    <row r="119" spans="9:11" ht="15.75" customHeight="1">
      <c r="I119" s="135" t="str">
        <f>Refs!C47</f>
        <v>Modern languages</v>
      </c>
      <c r="J119" s="171"/>
      <c r="K119" s="171" t="str">
        <f t="shared" si="0"/>
        <v>Modern languages</v>
      </c>
    </row>
    <row r="120" spans="9:11" ht="15.75" customHeight="1">
      <c r="I120" s="135" t="str">
        <f>Refs!C48</f>
        <v>Physical Education</v>
      </c>
      <c r="J120" s="171"/>
      <c r="K120" s="171" t="str">
        <f t="shared" si="0"/>
        <v>Physical Education</v>
      </c>
    </row>
    <row r="121" spans="9:11" ht="15.75" customHeight="1">
      <c r="I121" s="135" t="str">
        <f>Refs!C49</f>
        <v>ICT</v>
      </c>
      <c r="J121" s="135"/>
      <c r="K121" s="171" t="str">
        <f t="shared" si="0"/>
        <v>ICT</v>
      </c>
    </row>
    <row r="122" spans="9:11" ht="15.75" customHeight="1">
      <c r="I122" s="135" t="str">
        <f>Refs!C50</f>
        <v>Welsh Bac</v>
      </c>
      <c r="J122" s="135"/>
      <c r="K122" s="171" t="str">
        <f t="shared" si="0"/>
        <v>Welsh Bac</v>
      </c>
    </row>
    <row r="123" spans="9:11" ht="15.75" customHeight="1">
      <c r="I123" s="135" t="str">
        <f>Refs!C51</f>
        <v>Other subject 1</v>
      </c>
      <c r="J123" s="135"/>
      <c r="K123" s="171" t="str">
        <f t="shared" si="0"/>
        <v>Other subject 1</v>
      </c>
    </row>
    <row r="124" spans="9:11" ht="15.75" customHeight="1">
      <c r="I124" s="135" t="str">
        <f>Refs!C52</f>
        <v>Other subject 2</v>
      </c>
      <c r="J124" s="135"/>
      <c r="K124" s="171" t="str">
        <f t="shared" si="0"/>
        <v>Other subject 2</v>
      </c>
    </row>
    <row r="125" spans="9:11" ht="15.75" customHeight="1">
      <c r="I125" s="135" t="str">
        <f>Refs!C53</f>
        <v>Other subject 3</v>
      </c>
      <c r="J125" s="135"/>
      <c r="K125" s="171" t="str">
        <f t="shared" si="0"/>
        <v>Other subject 3</v>
      </c>
    </row>
    <row r="126" spans="9:11" ht="15.75" customHeight="1">
      <c r="I126" s="135"/>
      <c r="J126" s="135"/>
      <c r="K126" s="171"/>
    </row>
    <row r="127" spans="9:11" ht="15.75" customHeight="1">
      <c r="I127" s="135"/>
      <c r="J127" s="135"/>
      <c r="K127" s="171"/>
    </row>
    <row r="128" spans="9:11" ht="15.75" customHeight="1">
      <c r="I128" s="171"/>
      <c r="J128" s="171"/>
      <c r="K128" s="171"/>
    </row>
    <row r="129" spans="9:11" ht="15.75" customHeight="1">
      <c r="I129" s="171"/>
      <c r="J129" s="171"/>
      <c r="K129" s="171"/>
    </row>
    <row r="130" spans="9:11" ht="15.75" customHeight="1">
      <c r="I130" s="171"/>
      <c r="J130" s="171"/>
      <c r="K130" s="171"/>
    </row>
    <row r="131" spans="9:11" ht="15.75" customHeight="1">
      <c r="I131" s="171"/>
      <c r="J131" s="171"/>
      <c r="K131" s="171"/>
    </row>
    <row r="132" spans="9:11" ht="15.75" customHeight="1">
      <c r="I132" s="171"/>
      <c r="J132" s="171"/>
      <c r="K132" s="171"/>
    </row>
    <row r="133" spans="9:11" ht="15.75" customHeight="1">
      <c r="J133" s="171"/>
      <c r="K133" s="171"/>
    </row>
    <row r="134" spans="9:11" ht="15.75" customHeight="1">
      <c r="J134" s="171"/>
      <c r="K134" s="171"/>
    </row>
    <row r="135" spans="9:11" ht="15.75" customHeight="1">
      <c r="J135" s="171"/>
      <c r="K135" s="171"/>
    </row>
    <row r="136" spans="9:11" ht="15.75" customHeight="1">
      <c r="J136" s="171"/>
      <c r="K136" s="171"/>
    </row>
  </sheetData>
  <mergeCells count="7">
    <mergeCell ref="B8:B11"/>
    <mergeCell ref="D8:J11"/>
    <mergeCell ref="B2:J2"/>
    <mergeCell ref="D13:J20"/>
    <mergeCell ref="B13:B20"/>
    <mergeCell ref="B4:B6"/>
    <mergeCell ref="D4:J6"/>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E904"/>
  <sheetViews>
    <sheetView zoomScale="85" zoomScaleNormal="85" workbookViewId="0">
      <selection activeCell="E19" sqref="E19"/>
    </sheetView>
  </sheetViews>
  <sheetFormatPr defaultColWidth="14.42578125" defaultRowHeight="15.75" customHeight="1"/>
  <cols>
    <col min="1" max="1" width="2.85546875" customWidth="1"/>
    <col min="2" max="2" width="15.140625" customWidth="1"/>
    <col min="3" max="3" width="25.42578125" customWidth="1"/>
    <col min="4" max="15" width="9.7109375" customWidth="1"/>
    <col min="16" max="21" width="9.7109375" style="136" customWidth="1"/>
    <col min="22" max="22" width="7.7109375" customWidth="1"/>
    <col min="23" max="23" width="7.7109375" style="179" customWidth="1"/>
    <col min="24" max="27" width="7.7109375" customWidth="1"/>
  </cols>
  <sheetData>
    <row r="1" spans="1:31" ht="9" customHeight="1">
      <c r="A1" s="171"/>
      <c r="B1" s="2"/>
      <c r="C1" s="3"/>
      <c r="D1" s="4"/>
      <c r="E1" s="4"/>
      <c r="F1" s="167"/>
      <c r="G1" s="4"/>
      <c r="H1" s="4"/>
      <c r="I1" s="4"/>
      <c r="J1" s="4"/>
      <c r="K1" s="4"/>
      <c r="L1" s="4"/>
      <c r="M1" s="4"/>
      <c r="N1" s="4"/>
      <c r="O1" s="4"/>
      <c r="P1" s="4"/>
      <c r="Q1" s="4"/>
      <c r="R1" s="4"/>
      <c r="S1" s="4"/>
      <c r="T1" s="4"/>
      <c r="U1" s="4"/>
      <c r="V1" s="171"/>
      <c r="X1" s="171"/>
      <c r="Y1" s="171"/>
      <c r="Z1" s="171"/>
      <c r="AA1" s="171"/>
      <c r="AB1" s="171"/>
      <c r="AC1" s="171"/>
      <c r="AD1" s="171"/>
      <c r="AE1" s="171"/>
    </row>
    <row r="2" spans="1:31" ht="29.25" customHeight="1">
      <c r="A2" s="171"/>
      <c r="B2" s="216" t="str">
        <f>IF(Refs!B29=1,"Fframwaith Cymwyseddau Digidol   Crynodeb darpariaeth","Digital Competence Framework   Provision summary")</f>
        <v>Digital Competence Framework   Provision summary</v>
      </c>
      <c r="C2" s="217"/>
      <c r="D2" s="217"/>
      <c r="E2" s="217"/>
      <c r="F2" s="217"/>
      <c r="G2" s="217"/>
      <c r="H2" s="217"/>
      <c r="I2" s="217"/>
      <c r="J2" s="217"/>
      <c r="K2" s="217"/>
      <c r="L2" s="217"/>
      <c r="M2" s="217"/>
      <c r="N2" s="217"/>
      <c r="O2" s="218"/>
      <c r="P2" s="139"/>
      <c r="Q2" s="139"/>
      <c r="R2" s="139"/>
      <c r="S2" s="139"/>
      <c r="T2" s="139"/>
      <c r="U2" s="139"/>
      <c r="V2" s="171"/>
      <c r="X2" s="171"/>
      <c r="Y2" s="171"/>
      <c r="Z2" s="171"/>
      <c r="AA2" s="171"/>
      <c r="AB2" s="171"/>
      <c r="AC2" s="171"/>
      <c r="AD2" s="171"/>
      <c r="AE2" s="171"/>
    </row>
    <row r="3" spans="1:31" ht="31.5" customHeight="1">
      <c r="A3" s="171"/>
      <c r="B3" s="6"/>
      <c r="C3" s="171"/>
      <c r="D3" s="4"/>
      <c r="E3" s="4"/>
      <c r="F3" s="167"/>
      <c r="G3" s="4"/>
      <c r="H3" s="4"/>
      <c r="I3" s="161" t="str">
        <f>IF(Refs!B29=1,"Crynodeb fesul pwnc","Subject summary")</f>
        <v>Subject summary</v>
      </c>
      <c r="J3" s="4"/>
      <c r="K3" s="4"/>
      <c r="L3" s="4"/>
      <c r="M3" s="4"/>
      <c r="N3" s="4"/>
      <c r="O3" s="4"/>
      <c r="P3" s="4"/>
      <c r="Q3" s="4"/>
      <c r="R3" s="4"/>
      <c r="S3" s="4"/>
      <c r="T3" s="4"/>
      <c r="U3" s="4"/>
      <c r="V3" s="215" t="str">
        <f>IF(Refs!B29=1,"Crynodeb fesul blwyddyn","Year by year summary")</f>
        <v>Year by year summary</v>
      </c>
      <c r="W3" s="215"/>
      <c r="X3" s="215"/>
      <c r="Y3" s="215"/>
      <c r="Z3" s="215"/>
      <c r="AA3" s="215"/>
      <c r="AB3" s="171"/>
      <c r="AC3" s="171"/>
      <c r="AD3" s="171"/>
      <c r="AE3" s="171"/>
    </row>
    <row r="4" spans="1:31" ht="114.75" customHeight="1">
      <c r="A4" s="7"/>
      <c r="B4" s="3"/>
      <c r="C4" s="3"/>
      <c r="D4" s="164" t="str">
        <f>Refs!$C36</f>
        <v>Welsh</v>
      </c>
      <c r="E4" s="164" t="str">
        <f>Refs!$C37</f>
        <v>English</v>
      </c>
      <c r="F4" s="164" t="str">
        <f>Refs!$C38</f>
        <v>Mathematics</v>
      </c>
      <c r="G4" s="164" t="str">
        <f>Refs!$C39</f>
        <v>Science</v>
      </c>
      <c r="H4" s="164" t="str">
        <f>Refs!$C40</f>
        <v xml:space="preserve">History </v>
      </c>
      <c r="I4" s="164" t="str">
        <f>Refs!$C41</f>
        <v>Geography</v>
      </c>
      <c r="J4" s="165" t="str">
        <f>Refs!$C42</f>
        <v>Religious Education</v>
      </c>
      <c r="K4" s="165" t="str">
        <f>Refs!$C43</f>
        <v>Design Technology</v>
      </c>
      <c r="L4" s="165" t="str">
        <f>Refs!$C44</f>
        <v>Art</v>
      </c>
      <c r="M4" s="165" t="str">
        <f>Refs!$C45</f>
        <v>Music</v>
      </c>
      <c r="N4" s="165" t="str">
        <f>Refs!$C46</f>
        <v>Drama</v>
      </c>
      <c r="O4" s="165" t="str">
        <f>Refs!$C47</f>
        <v>Modern languages</v>
      </c>
      <c r="P4" s="165" t="str">
        <f>Refs!$C48</f>
        <v>Physical Education</v>
      </c>
      <c r="Q4" s="165" t="str">
        <f>Refs!$C49</f>
        <v>ICT</v>
      </c>
      <c r="R4" s="165" t="str">
        <f>Refs!$C50</f>
        <v>Welsh Bac</v>
      </c>
      <c r="S4" s="166" t="str">
        <f>Refs!$C51</f>
        <v>Other subject 1</v>
      </c>
      <c r="T4" s="166" t="str">
        <f>Refs!$C52</f>
        <v>Other subject 2</v>
      </c>
      <c r="U4" s="166" t="str">
        <f>Refs!$C53</f>
        <v>Other subject 3</v>
      </c>
      <c r="V4" s="162">
        <v>6</v>
      </c>
      <c r="W4" s="162">
        <v>7</v>
      </c>
      <c r="X4" s="162">
        <v>8</v>
      </c>
      <c r="Y4" s="162">
        <v>9</v>
      </c>
      <c r="Z4" s="162">
        <v>10</v>
      </c>
      <c r="AA4" s="162">
        <v>11</v>
      </c>
      <c r="AB4" s="7"/>
      <c r="AC4" s="7"/>
      <c r="AD4" s="7"/>
      <c r="AE4" s="7"/>
    </row>
    <row r="5" spans="1:31" ht="35.1" customHeight="1">
      <c r="A5" s="171"/>
      <c r="B5" s="221" t="str">
        <f ca="1">Welsh!B4</f>
        <v>1. Citizenship</v>
      </c>
      <c r="C5" s="155" t="str">
        <f ca="1">RE!C4</f>
        <v>Identity, image and reputation</v>
      </c>
      <c r="D5" s="168" t="str">
        <f>Welsh!$F204&amp;Welsh!$I204&amp;Welsh!$L204&amp;Welsh!$O204&amp;Welsh!$R204&amp;Welsh!$U204</f>
        <v/>
      </c>
      <c r="E5" s="168" t="str">
        <f>English!$F204&amp;English!$I204&amp;English!$L204&amp;English!$O204&amp;English!$R204&amp;English!$U204</f>
        <v/>
      </c>
      <c r="F5" s="168" t="str">
        <f>Mathematics!$F204&amp;Mathematics!$I204&amp;Mathematics!$L204&amp;Mathematics!$O204&amp;Mathematics!$R204&amp;Mathematics!$U204</f>
        <v/>
      </c>
      <c r="G5" s="168" t="str">
        <f>Science!$F204&amp;Science!$I204&amp;Science!$L204&amp;Science!$O204&amp;Science!$R204&amp;Science!$U204</f>
        <v/>
      </c>
      <c r="H5" s="168" t="str">
        <f>'History '!$F204&amp;'History '!$I204&amp;'History '!$L204&amp;'History '!$O204&amp;'History '!$R204&amp;'History '!$U204</f>
        <v/>
      </c>
      <c r="I5" s="168" t="str">
        <f>Geography!$F204&amp;Geography!$I204&amp;Geography!$L204&amp;Geography!$O204&amp;Geography!$R204&amp;Geography!$U204</f>
        <v/>
      </c>
      <c r="J5" s="168" t="str">
        <f>RE!$F204&amp;RE!$I204&amp;RE!$L204&amp;RE!$O204&amp;RE!$R204&amp;RE!$U204</f>
        <v/>
      </c>
      <c r="K5" s="168" t="str">
        <f>DT!$F204&amp;DT!$I204&amp;DT!$L204&amp;DT!$O204&amp;DT!$R204&amp;DT!$U204</f>
        <v/>
      </c>
      <c r="L5" s="168" t="str">
        <f>Art!$F204&amp;Art!$I204&amp;Art!$L204&amp;Art!$O204&amp;Art!$R204&amp;Art!$U204</f>
        <v/>
      </c>
      <c r="M5" s="168" t="str">
        <f>Music!$F204&amp;Music!$I204&amp;Music!$L204&amp;Music!$O204&amp;Music!$R204&amp;Music!$U204</f>
        <v/>
      </c>
      <c r="N5" s="168" t="str">
        <f>Drama!$F204&amp;Drama!$I204&amp;Drama!$L204&amp;Drama!$O204&amp;Drama!$R204&amp;Drama!$U204</f>
        <v/>
      </c>
      <c r="O5" s="168" t="str">
        <f>'Modern languages'!$F204&amp;'Modern languages'!$I204&amp;'Modern languages'!$L204&amp;'Modern languages'!$O204&amp;'Modern languages'!$R204&amp;'Modern languages'!$U204</f>
        <v/>
      </c>
      <c r="P5" s="168" t="str">
        <f>PE!$F204&amp;PE!$I204&amp;PE!$L204&amp;PE!$O204&amp;PE!$R204&amp;PE!$U204</f>
        <v/>
      </c>
      <c r="Q5" s="168" t="str">
        <f>ICT!$F204&amp;ICT!$I204&amp;ICT!$L204&amp;ICT!$O204&amp;ICT!$R204&amp;ICT!$U204</f>
        <v/>
      </c>
      <c r="R5" s="168" t="str">
        <f>'Welsh Bac'!$F204&amp;'Welsh Bac'!$I204&amp;'Welsh Bac'!$L204&amp;'Welsh Bac'!$O204&amp;'Welsh Bac'!$R204&amp;'Welsh Bac'!$U204</f>
        <v/>
      </c>
      <c r="S5" s="168" t="str">
        <f>'Other subject 1'!$F204&amp;'Other subject 1'!$I204&amp;'Other subject 1'!$L204&amp;'Other subject 1'!$O204&amp;'Other subject 1'!$R204&amp;'Other subject 1'!$U204</f>
        <v/>
      </c>
      <c r="T5" s="168" t="str">
        <f>'Other subject 2'!$F204&amp;'Other subject 2'!$I204&amp;'Other subject 2'!$L204&amp;'Other subject 2'!$O204&amp;'Other subject 2'!$R204&amp;'Other subject 2'!$U204</f>
        <v/>
      </c>
      <c r="U5" s="168" t="str">
        <f>'Other subject 3'!$F204&amp;'Other subject 3'!$I204&amp;'Other subject 3'!$L204&amp;'Other subject 3'!$O204&amp;'Other subject 3'!$R204&amp;'Other subject 3'!$U204</f>
        <v/>
      </c>
      <c r="V5" s="163">
        <f t="array" ref="V5">SUM(LEN($D5:$U5)-LEN(SUBSTITUTE($D5:$U5,V$4,"")))</f>
        <v>0</v>
      </c>
      <c r="W5" s="163">
        <f t="array" ref="W5">SUM(LEN($D5:$U5)-LEN(SUBSTITUTE($D5:$U5,W$4,"")))</f>
        <v>0</v>
      </c>
      <c r="X5" s="163">
        <f t="array" ref="X5">SUM(LEN($D5:$U5)-LEN(SUBSTITUTE($D5:$U5,X$4,"")))</f>
        <v>0</v>
      </c>
      <c r="Y5" s="163">
        <f t="array" ref="Y5">SUM(LEN($D5:$U5)-LEN(SUBSTITUTE($D5:$U5,Y$4,"")))</f>
        <v>0</v>
      </c>
      <c r="Z5" s="163">
        <f t="array" ref="Z5">SUM(LEN($D5:$U5)-LEN(SUBSTITUTE($D5:$U5,Z$4,"")))/2</f>
        <v>0</v>
      </c>
      <c r="AA5" s="163">
        <f t="array" ref="AA5">SUM(LEN($D5:$U5)-LEN(SUBSTITUTE($D5:$U5,AA$4,"")))/2</f>
        <v>0</v>
      </c>
      <c r="AB5" s="171"/>
      <c r="AC5" s="171"/>
      <c r="AD5" s="171"/>
      <c r="AE5" s="171"/>
    </row>
    <row r="6" spans="1:31" ht="35.1" customHeight="1">
      <c r="A6" s="171"/>
      <c r="B6" s="222"/>
      <c r="C6" s="155" t="str">
        <f ca="1">RE!C16</f>
        <v>Health and well-being</v>
      </c>
      <c r="D6" s="168" t="str">
        <f>Welsh!$F205&amp;Welsh!$I205&amp;Welsh!$L205&amp;Welsh!$O205&amp;Welsh!$R205&amp;Welsh!$U205</f>
        <v/>
      </c>
      <c r="E6" s="168" t="str">
        <f>English!$F205&amp;English!$I205&amp;English!$L205&amp;English!$O205&amp;English!$R205&amp;English!$U205</f>
        <v/>
      </c>
      <c r="F6" s="168" t="str">
        <f>Mathematics!$F205&amp;Mathematics!$I205&amp;Mathematics!$L205&amp;Mathematics!$O205&amp;Mathematics!$R205&amp;Mathematics!$U205</f>
        <v/>
      </c>
      <c r="G6" s="168" t="str">
        <f>Science!$F205&amp;Science!$I205&amp;Science!$L205&amp;Science!$O205&amp;Science!$R205&amp;Science!$U205</f>
        <v/>
      </c>
      <c r="H6" s="168" t="str">
        <f>'History '!$F205&amp;'History '!$I205&amp;'History '!$L205&amp;'History '!$O205&amp;'History '!$R205&amp;'History '!$U205</f>
        <v/>
      </c>
      <c r="I6" s="168" t="str">
        <f>Geography!$F205&amp;Geography!$I205&amp;Geography!$L205&amp;Geography!$O205&amp;Geography!$R205&amp;Geography!$U205</f>
        <v/>
      </c>
      <c r="J6" s="168" t="str">
        <f>RE!$F205&amp;RE!$I205&amp;RE!$L205&amp;RE!$O205&amp;RE!$R205&amp;RE!$U205</f>
        <v/>
      </c>
      <c r="K6" s="168" t="str">
        <f>DT!$F205&amp;DT!$I205&amp;DT!$L205&amp;DT!$O205&amp;DT!$R205&amp;DT!$U205</f>
        <v/>
      </c>
      <c r="L6" s="168" t="str">
        <f>Art!$F205&amp;Art!$I205&amp;Art!$L205&amp;Art!$O205&amp;Art!$R205&amp;Art!$U205</f>
        <v/>
      </c>
      <c r="M6" s="168" t="str">
        <f>Music!$F205&amp;Music!$I205&amp;Music!$L205&amp;Music!$O205&amp;Music!$R205&amp;Music!$U205</f>
        <v/>
      </c>
      <c r="N6" s="168" t="str">
        <f>Drama!$F205&amp;Drama!$I205&amp;Drama!$L205&amp;Drama!$O205&amp;Drama!$R205&amp;Drama!$U205</f>
        <v/>
      </c>
      <c r="O6" s="168" t="str">
        <f>'Modern languages'!$F205&amp;'Modern languages'!$I205&amp;'Modern languages'!$L205&amp;'Modern languages'!$O205&amp;'Modern languages'!$R205&amp;'Modern languages'!$U205</f>
        <v/>
      </c>
      <c r="P6" s="168" t="str">
        <f>PE!$F205&amp;PE!$I205&amp;PE!$L205&amp;PE!$O205&amp;PE!$R205&amp;PE!$U205</f>
        <v/>
      </c>
      <c r="Q6" s="168" t="str">
        <f>ICT!$F205&amp;ICT!$I205&amp;ICT!$L205&amp;ICT!$O205&amp;ICT!$R205&amp;ICT!$U205</f>
        <v/>
      </c>
      <c r="R6" s="168" t="str">
        <f>'Welsh Bac'!$F205&amp;'Welsh Bac'!$I205&amp;'Welsh Bac'!$L205&amp;'Welsh Bac'!$O205&amp;'Welsh Bac'!$R205&amp;'Welsh Bac'!$U205</f>
        <v/>
      </c>
      <c r="S6" s="168" t="str">
        <f>'Other subject 1'!$F205&amp;'Other subject 1'!$I205&amp;'Other subject 1'!$L205&amp;'Other subject 1'!$O205&amp;'Other subject 1'!$R205&amp;'Other subject 1'!$U205</f>
        <v/>
      </c>
      <c r="T6" s="168" t="str">
        <f>'Other subject 2'!$F205&amp;'Other subject 2'!$I205&amp;'Other subject 2'!$L205&amp;'Other subject 2'!$O205&amp;'Other subject 2'!$R205&amp;'Other subject 2'!$U205</f>
        <v/>
      </c>
      <c r="U6" s="168" t="str">
        <f>'Other subject 3'!$F205&amp;'Other subject 3'!$I205&amp;'Other subject 3'!$L205&amp;'Other subject 3'!$O205&amp;'Other subject 3'!$R205&amp;'Other subject 3'!$U205</f>
        <v/>
      </c>
      <c r="V6" s="163">
        <f t="array" ref="V6">SUM(LEN($D6:$U6)-LEN(SUBSTITUTE($D6:$U6,V$4,"")))</f>
        <v>0</v>
      </c>
      <c r="W6" s="163">
        <f t="array" ref="W6">SUM(LEN($D6:$U6)-LEN(SUBSTITUTE($D6:$U6,W$4,"")))</f>
        <v>0</v>
      </c>
      <c r="X6" s="163">
        <f t="array" ref="X6">SUM(LEN($D6:$U6)-LEN(SUBSTITUTE($D6:$U6,X$4,"")))</f>
        <v>0</v>
      </c>
      <c r="Y6" s="163">
        <f t="array" ref="Y6">SUM(LEN($D6:$U6)-LEN(SUBSTITUTE($D6:$U6,Y$4,"")))</f>
        <v>0</v>
      </c>
      <c r="Z6" s="163">
        <f t="array" ref="Z6">SUM(LEN($D6:$U6)-LEN(SUBSTITUTE($D6:$U6,Z$4,"")))/2</f>
        <v>0</v>
      </c>
      <c r="AA6" s="163">
        <f t="array" ref="AA6">SUM(LEN($D6:$U6)-LEN(SUBSTITUTE($D6:$U6,AA$4,"")))/2</f>
        <v>0</v>
      </c>
      <c r="AB6" s="171"/>
      <c r="AC6" s="171"/>
      <c r="AD6" s="171"/>
      <c r="AE6" s="171"/>
    </row>
    <row r="7" spans="1:31" ht="35.1" customHeight="1">
      <c r="A7" s="171"/>
      <c r="B7" s="222"/>
      <c r="C7" s="155" t="str">
        <f ca="1">RE!C28</f>
        <v>Digital rights, licensing and ownership</v>
      </c>
      <c r="D7" s="168" t="str">
        <f>Welsh!$F206&amp;Welsh!$I206&amp;Welsh!$L206&amp;Welsh!$O206&amp;Welsh!$R206&amp;Welsh!$U206</f>
        <v/>
      </c>
      <c r="E7" s="168" t="str">
        <f>English!$F206&amp;English!$I206&amp;English!$L206&amp;English!$O206&amp;English!$R206&amp;English!$U206</f>
        <v/>
      </c>
      <c r="F7" s="168" t="str">
        <f>Mathematics!$F206&amp;Mathematics!$I206&amp;Mathematics!$L206&amp;Mathematics!$O206&amp;Mathematics!$R206&amp;Mathematics!$U206</f>
        <v/>
      </c>
      <c r="G7" s="168" t="str">
        <f>Science!$F206&amp;Science!$I206&amp;Science!$L206&amp;Science!$O206&amp;Science!$R206&amp;Science!$U206</f>
        <v/>
      </c>
      <c r="H7" s="168" t="str">
        <f>'History '!$F206&amp;'History '!$I206&amp;'History '!$L206&amp;'History '!$O206&amp;'History '!$R206&amp;'History '!$U206</f>
        <v/>
      </c>
      <c r="I7" s="168" t="str">
        <f>Geography!$F206&amp;Geography!$I206&amp;Geography!$L206&amp;Geography!$O206&amp;Geography!$R206&amp;Geography!$U206</f>
        <v/>
      </c>
      <c r="J7" s="168" t="str">
        <f>RE!$F206&amp;RE!$I206&amp;RE!$L206&amp;RE!$O206&amp;RE!$R206&amp;RE!$U206</f>
        <v/>
      </c>
      <c r="K7" s="168" t="str">
        <f>DT!$F206&amp;DT!$I206&amp;DT!$L206&amp;DT!$O206&amp;DT!$R206&amp;DT!$U206</f>
        <v/>
      </c>
      <c r="L7" s="168" t="str">
        <f>Art!$F206&amp;Art!$I206&amp;Art!$L206&amp;Art!$O206&amp;Art!$R206&amp;Art!$U206</f>
        <v/>
      </c>
      <c r="M7" s="168" t="str">
        <f>Music!$F206&amp;Music!$I206&amp;Music!$L206&amp;Music!$O206&amp;Music!$R206&amp;Music!$U206</f>
        <v/>
      </c>
      <c r="N7" s="168" t="str">
        <f>Drama!$F206&amp;Drama!$I206&amp;Drama!$L206&amp;Drama!$O206&amp;Drama!$R206&amp;Drama!$U206</f>
        <v/>
      </c>
      <c r="O7" s="168" t="str">
        <f>'Modern languages'!$F206&amp;'Modern languages'!$I206&amp;'Modern languages'!$L206&amp;'Modern languages'!$O206&amp;'Modern languages'!$R206&amp;'Modern languages'!$U206</f>
        <v/>
      </c>
      <c r="P7" s="168" t="str">
        <f>PE!$F206&amp;PE!$I206&amp;PE!$L206&amp;PE!$O206&amp;PE!$R206&amp;PE!$U206</f>
        <v/>
      </c>
      <c r="Q7" s="168" t="str">
        <f>ICT!$F206&amp;ICT!$I206&amp;ICT!$L206&amp;ICT!$O206&amp;ICT!$R206&amp;ICT!$U206</f>
        <v/>
      </c>
      <c r="R7" s="168" t="str">
        <f>'Welsh Bac'!$F206&amp;'Welsh Bac'!$I206&amp;'Welsh Bac'!$L206&amp;'Welsh Bac'!$O206&amp;'Welsh Bac'!$R206&amp;'Welsh Bac'!$U206</f>
        <v/>
      </c>
      <c r="S7" s="168" t="str">
        <f>'Other subject 1'!$F206&amp;'Other subject 1'!$I206&amp;'Other subject 1'!$L206&amp;'Other subject 1'!$O206&amp;'Other subject 1'!$R206&amp;'Other subject 1'!$U206</f>
        <v/>
      </c>
      <c r="T7" s="168" t="str">
        <f>'Other subject 2'!$F206&amp;'Other subject 2'!$I206&amp;'Other subject 2'!$L206&amp;'Other subject 2'!$O206&amp;'Other subject 2'!$R206&amp;'Other subject 2'!$U206</f>
        <v/>
      </c>
      <c r="U7" s="168" t="str">
        <f>'Other subject 3'!$F206&amp;'Other subject 3'!$I206&amp;'Other subject 3'!$L206&amp;'Other subject 3'!$O206&amp;'Other subject 3'!$R206&amp;'Other subject 3'!$U206</f>
        <v/>
      </c>
      <c r="V7" s="163">
        <f t="array" ref="V7">SUM(LEN($D7:$U7)-LEN(SUBSTITUTE($D7:$U7,V$4,"")))</f>
        <v>0</v>
      </c>
      <c r="W7" s="163">
        <f t="array" ref="W7">SUM(LEN($D7:$U7)-LEN(SUBSTITUTE($D7:$U7,W$4,"")))</f>
        <v>0</v>
      </c>
      <c r="X7" s="163">
        <f t="array" ref="X7">SUM(LEN($D7:$U7)-LEN(SUBSTITUTE($D7:$U7,X$4,"")))</f>
        <v>0</v>
      </c>
      <c r="Y7" s="163">
        <f t="array" ref="Y7">SUM(LEN($D7:$U7)-LEN(SUBSTITUTE($D7:$U7,Y$4,"")))</f>
        <v>0</v>
      </c>
      <c r="Z7" s="163">
        <f t="array" ref="Z7">SUM(LEN($D7:$U7)-LEN(SUBSTITUTE($D7:$U7,Z$4,"")))/2</f>
        <v>0</v>
      </c>
      <c r="AA7" s="163">
        <f t="array" ref="AA7">SUM(LEN($D7:$U7)-LEN(SUBSTITUTE($D7:$U7,AA$4,"")))/2</f>
        <v>0</v>
      </c>
      <c r="AB7" s="171"/>
      <c r="AC7" s="171"/>
      <c r="AD7" s="171"/>
      <c r="AE7" s="171"/>
    </row>
    <row r="8" spans="1:31" ht="35.1" customHeight="1">
      <c r="A8" s="171"/>
      <c r="B8" s="220"/>
      <c r="C8" s="155" t="str">
        <f ca="1">RE!C40</f>
        <v>Online behaviour and cyberbullying</v>
      </c>
      <c r="D8" s="168" t="str">
        <f>Welsh!$F207&amp;Welsh!$I207&amp;Welsh!$L207&amp;Welsh!$O207&amp;Welsh!$R207&amp;Welsh!$U207</f>
        <v/>
      </c>
      <c r="E8" s="168" t="str">
        <f>English!$F207&amp;English!$I207&amp;English!$L207&amp;English!$O207&amp;English!$R207&amp;English!$U207</f>
        <v/>
      </c>
      <c r="F8" s="168" t="str">
        <f>Mathematics!$F207&amp;Mathematics!$I207&amp;Mathematics!$L207&amp;Mathematics!$O207&amp;Mathematics!$R207&amp;Mathematics!$U207</f>
        <v/>
      </c>
      <c r="G8" s="168" t="str">
        <f>Science!$F207&amp;Science!$I207&amp;Science!$L207&amp;Science!$O207&amp;Science!$R207&amp;Science!$U207</f>
        <v/>
      </c>
      <c r="H8" s="168" t="str">
        <f>'History '!$F207&amp;'History '!$I207&amp;'History '!$L207&amp;'History '!$O207&amp;'History '!$R207&amp;'History '!$U207</f>
        <v/>
      </c>
      <c r="I8" s="168" t="str">
        <f>Geography!$F207&amp;Geography!$I207&amp;Geography!$L207&amp;Geography!$O207&amp;Geography!$R207&amp;Geography!$U207</f>
        <v/>
      </c>
      <c r="J8" s="168" t="str">
        <f>RE!$F207&amp;RE!$I207&amp;RE!$L207&amp;RE!$O207&amp;RE!$R207&amp;RE!$U207</f>
        <v/>
      </c>
      <c r="K8" s="168" t="str">
        <f>DT!$F207&amp;DT!$I207&amp;DT!$L207&amp;DT!$O207&amp;DT!$R207&amp;DT!$U207</f>
        <v/>
      </c>
      <c r="L8" s="168" t="str">
        <f>Art!$F207&amp;Art!$I207&amp;Art!$L207&amp;Art!$O207&amp;Art!$R207&amp;Art!$U207</f>
        <v/>
      </c>
      <c r="M8" s="168" t="str">
        <f>Music!$F207&amp;Music!$I207&amp;Music!$L207&amp;Music!$O207&amp;Music!$R207&amp;Music!$U207</f>
        <v/>
      </c>
      <c r="N8" s="168" t="str">
        <f>Drama!$F207&amp;Drama!$I207&amp;Drama!$L207&amp;Drama!$O207&amp;Drama!$R207&amp;Drama!$U207</f>
        <v/>
      </c>
      <c r="O8" s="168" t="str">
        <f>'Modern languages'!$F207&amp;'Modern languages'!$I207&amp;'Modern languages'!$L207&amp;'Modern languages'!$O207&amp;'Modern languages'!$R207&amp;'Modern languages'!$U207</f>
        <v/>
      </c>
      <c r="P8" s="168" t="str">
        <f>PE!$F207&amp;PE!$I207&amp;PE!$L207&amp;PE!$O207&amp;PE!$R207&amp;PE!$U207</f>
        <v/>
      </c>
      <c r="Q8" s="168" t="str">
        <f>ICT!$F207&amp;ICT!$I207&amp;ICT!$L207&amp;ICT!$O207&amp;ICT!$R207&amp;ICT!$U207</f>
        <v/>
      </c>
      <c r="R8" s="168" t="str">
        <f>'Welsh Bac'!$F207&amp;'Welsh Bac'!$I207&amp;'Welsh Bac'!$L207&amp;'Welsh Bac'!$O207&amp;'Welsh Bac'!$R207&amp;'Welsh Bac'!$U207</f>
        <v/>
      </c>
      <c r="S8" s="168" t="str">
        <f>'Other subject 1'!$F207&amp;'Other subject 1'!$I207&amp;'Other subject 1'!$L207&amp;'Other subject 1'!$O207&amp;'Other subject 1'!$R207&amp;'Other subject 1'!$U207</f>
        <v/>
      </c>
      <c r="T8" s="168" t="str">
        <f>'Other subject 2'!$F207&amp;'Other subject 2'!$I207&amp;'Other subject 2'!$L207&amp;'Other subject 2'!$O207&amp;'Other subject 2'!$R207&amp;'Other subject 2'!$U207</f>
        <v/>
      </c>
      <c r="U8" s="168" t="str">
        <f>'Other subject 3'!$F207&amp;'Other subject 3'!$I207&amp;'Other subject 3'!$L207&amp;'Other subject 3'!$O207&amp;'Other subject 3'!$R207&amp;'Other subject 3'!$U207</f>
        <v/>
      </c>
      <c r="V8" s="163">
        <f t="array" ref="V8">SUM(LEN($D8:$U8)-LEN(SUBSTITUTE($D8:$U8,V$4,"")))</f>
        <v>0</v>
      </c>
      <c r="W8" s="163">
        <f t="array" ref="W8">SUM(LEN($D8:$U8)-LEN(SUBSTITUTE($D8:$U8,W$4,"")))</f>
        <v>0</v>
      </c>
      <c r="X8" s="163">
        <f t="array" ref="X8">SUM(LEN($D8:$U8)-LEN(SUBSTITUTE($D8:$U8,X$4,"")))</f>
        <v>0</v>
      </c>
      <c r="Y8" s="163">
        <f t="array" ref="Y8">SUM(LEN($D8:$U8)-LEN(SUBSTITUTE($D8:$U8,Y$4,"")))</f>
        <v>0</v>
      </c>
      <c r="Z8" s="163">
        <f t="array" ref="Z8">SUM(LEN($D8:$U8)-LEN(SUBSTITUTE($D8:$U8,Z$4,"")))/2</f>
        <v>0</v>
      </c>
      <c r="AA8" s="163">
        <f t="array" ref="AA8">SUM(LEN($D8:$U8)-LEN(SUBSTITUTE($D8:$U8,AA$4,"")))/2</f>
        <v>0</v>
      </c>
      <c r="AB8" s="171"/>
      <c r="AC8" s="171"/>
      <c r="AD8" s="171"/>
      <c r="AE8" s="171"/>
    </row>
    <row r="9" spans="1:31" ht="35.1" customHeight="1">
      <c r="A9" s="171"/>
      <c r="B9" s="227" t="str">
        <f ca="1">Welsh!B52</f>
        <v>2. Interacting and collaborating</v>
      </c>
      <c r="C9" s="156" t="str">
        <f ca="1">RE!C52</f>
        <v>Communication</v>
      </c>
      <c r="D9" s="168" t="str">
        <f>Welsh!$F208&amp;Welsh!$I208&amp;Welsh!$L208&amp;Welsh!$O208&amp;Welsh!$R208&amp;Welsh!$U208</f>
        <v/>
      </c>
      <c r="E9" s="168" t="str">
        <f>English!$F208&amp;English!$I208&amp;English!$L208&amp;English!$O208&amp;English!$R208&amp;English!$U208</f>
        <v/>
      </c>
      <c r="F9" s="168" t="str">
        <f>Mathematics!$F208&amp;Mathematics!$I208&amp;Mathematics!$L208&amp;Mathematics!$O208&amp;Mathematics!$R208&amp;Mathematics!$U208</f>
        <v/>
      </c>
      <c r="G9" s="168" t="str">
        <f>Science!$F208&amp;Science!$I208&amp;Science!$L208&amp;Science!$O208&amp;Science!$R208&amp;Science!$U208</f>
        <v/>
      </c>
      <c r="H9" s="168" t="str">
        <f>'History '!$F208&amp;'History '!$I208&amp;'History '!$L208&amp;'History '!$O208&amp;'History '!$R208&amp;'History '!$U208</f>
        <v/>
      </c>
      <c r="I9" s="168" t="str">
        <f>Geography!$F208&amp;Geography!$I208&amp;Geography!$L208&amp;Geography!$O208&amp;Geography!$R208&amp;Geography!$U208</f>
        <v/>
      </c>
      <c r="J9" s="168" t="str">
        <f>RE!$F208&amp;RE!$I208&amp;RE!$L208&amp;RE!$O208&amp;RE!$R208&amp;RE!$U208</f>
        <v/>
      </c>
      <c r="K9" s="168" t="str">
        <f>DT!$F208&amp;DT!$I208&amp;DT!$L208&amp;DT!$O208&amp;DT!$R208&amp;DT!$U208</f>
        <v/>
      </c>
      <c r="L9" s="168" t="str">
        <f>Art!$F208&amp;Art!$I208&amp;Art!$L208&amp;Art!$O208&amp;Art!$R208&amp;Art!$U208</f>
        <v/>
      </c>
      <c r="M9" s="168" t="str">
        <f>Music!$F208&amp;Music!$I208&amp;Music!$L208&amp;Music!$O208&amp;Music!$R208&amp;Music!$U208</f>
        <v/>
      </c>
      <c r="N9" s="168" t="str">
        <f>Drama!$F208&amp;Drama!$I208&amp;Drama!$L208&amp;Drama!$O208&amp;Drama!$R208&amp;Drama!$U208</f>
        <v/>
      </c>
      <c r="O9" s="168" t="str">
        <f>'Modern languages'!$F208&amp;'Modern languages'!$I208&amp;'Modern languages'!$L208&amp;'Modern languages'!$O208&amp;'Modern languages'!$R208&amp;'Modern languages'!$U208</f>
        <v/>
      </c>
      <c r="P9" s="168" t="str">
        <f>PE!$F208&amp;PE!$I208&amp;PE!$L208&amp;PE!$O208&amp;PE!$R208&amp;PE!$U208</f>
        <v/>
      </c>
      <c r="Q9" s="168" t="str">
        <f>ICT!$F208&amp;ICT!$I208&amp;ICT!$L208&amp;ICT!$O208&amp;ICT!$R208&amp;ICT!$U208</f>
        <v/>
      </c>
      <c r="R9" s="168" t="str">
        <f>'Welsh Bac'!$F208&amp;'Welsh Bac'!$I208&amp;'Welsh Bac'!$L208&amp;'Welsh Bac'!$O208&amp;'Welsh Bac'!$R208&amp;'Welsh Bac'!$U208</f>
        <v/>
      </c>
      <c r="S9" s="168" t="str">
        <f>'Other subject 1'!$F208&amp;'Other subject 1'!$I208&amp;'Other subject 1'!$L208&amp;'Other subject 1'!$O208&amp;'Other subject 1'!$R208&amp;'Other subject 1'!$U208</f>
        <v/>
      </c>
      <c r="T9" s="168" t="str">
        <f>'Other subject 2'!$F208&amp;'Other subject 2'!$I208&amp;'Other subject 2'!$L208&amp;'Other subject 2'!$O208&amp;'Other subject 2'!$R208&amp;'Other subject 2'!$U208</f>
        <v/>
      </c>
      <c r="U9" s="168" t="str">
        <f>'Other subject 3'!$F208&amp;'Other subject 3'!$I208&amp;'Other subject 3'!$L208&amp;'Other subject 3'!$O208&amp;'Other subject 3'!$R208&amp;'Other subject 3'!$U208</f>
        <v/>
      </c>
      <c r="V9" s="163">
        <f t="array" ref="V9">SUM(LEN($D9:$U9)-LEN(SUBSTITUTE($D9:$U9,V$4,"")))</f>
        <v>0</v>
      </c>
      <c r="W9" s="163">
        <f t="array" ref="W9">SUM(LEN($D9:$U9)-LEN(SUBSTITUTE($D9:$U9,W$4,"")))</f>
        <v>0</v>
      </c>
      <c r="X9" s="163">
        <f t="array" ref="X9">SUM(LEN($D9:$U9)-LEN(SUBSTITUTE($D9:$U9,X$4,"")))</f>
        <v>0</v>
      </c>
      <c r="Y9" s="163">
        <f t="array" ref="Y9">SUM(LEN($D9:$U9)-LEN(SUBSTITUTE($D9:$U9,Y$4,"")))</f>
        <v>0</v>
      </c>
      <c r="Z9" s="163">
        <f t="array" ref="Z9">SUM(LEN($D9:$U9)-LEN(SUBSTITUTE($D9:$U9,Z$4,"")))/2</f>
        <v>0</v>
      </c>
      <c r="AA9" s="163">
        <f t="array" ref="AA9">SUM(LEN($D9:$U9)-LEN(SUBSTITUTE($D9:$U9,AA$4,"")))/2</f>
        <v>0</v>
      </c>
      <c r="AB9" s="171"/>
      <c r="AC9" s="171"/>
      <c r="AD9" s="171"/>
      <c r="AE9" s="171"/>
    </row>
    <row r="10" spans="1:31" ht="35.1" customHeight="1">
      <c r="A10" s="171"/>
      <c r="B10" s="222"/>
      <c r="C10" s="156" t="str">
        <f ca="1">RE!C64</f>
        <v>Collaboration</v>
      </c>
      <c r="D10" s="168" t="str">
        <f>Welsh!$F209&amp;Welsh!$I209&amp;Welsh!$L209&amp;Welsh!$O209&amp;Welsh!$R209&amp;Welsh!$U209</f>
        <v/>
      </c>
      <c r="E10" s="168" t="str">
        <f>English!$F209&amp;English!$I209&amp;English!$L209&amp;English!$O209&amp;English!$R209&amp;English!$U209</f>
        <v/>
      </c>
      <c r="F10" s="168" t="str">
        <f>Mathematics!$F209&amp;Mathematics!$I209&amp;Mathematics!$L209&amp;Mathematics!$O209&amp;Mathematics!$R209&amp;Mathematics!$U209</f>
        <v/>
      </c>
      <c r="G10" s="168" t="str">
        <f>Science!$F209&amp;Science!$I209&amp;Science!$L209&amp;Science!$O209&amp;Science!$R209&amp;Science!$U209</f>
        <v/>
      </c>
      <c r="H10" s="168" t="str">
        <f>'History '!$F209&amp;'History '!$I209&amp;'History '!$L209&amp;'History '!$O209&amp;'History '!$R209&amp;'History '!$U209</f>
        <v/>
      </c>
      <c r="I10" s="168" t="str">
        <f>Geography!$F209&amp;Geography!$I209&amp;Geography!$L209&amp;Geography!$O209&amp;Geography!$R209&amp;Geography!$U209</f>
        <v/>
      </c>
      <c r="J10" s="168" t="str">
        <f>RE!$F209&amp;RE!$I209&amp;RE!$L209&amp;RE!$O209&amp;RE!$R209&amp;RE!$U209</f>
        <v/>
      </c>
      <c r="K10" s="168" t="str">
        <f>DT!$F209&amp;DT!$I209&amp;DT!$L209&amp;DT!$O209&amp;DT!$R209&amp;DT!$U209</f>
        <v/>
      </c>
      <c r="L10" s="168" t="str">
        <f>Art!$F209&amp;Art!$I209&amp;Art!$L209&amp;Art!$O209&amp;Art!$R209&amp;Art!$U209</f>
        <v/>
      </c>
      <c r="M10" s="168" t="str">
        <f>Music!$F209&amp;Music!$I209&amp;Music!$L209&amp;Music!$O209&amp;Music!$R209&amp;Music!$U209</f>
        <v/>
      </c>
      <c r="N10" s="168" t="str">
        <f>Drama!$F209&amp;Drama!$I209&amp;Drama!$L209&amp;Drama!$O209&amp;Drama!$R209&amp;Drama!$U209</f>
        <v/>
      </c>
      <c r="O10" s="168" t="str">
        <f>'Modern languages'!$F209&amp;'Modern languages'!$I209&amp;'Modern languages'!$L209&amp;'Modern languages'!$O209&amp;'Modern languages'!$R209&amp;'Modern languages'!$U209</f>
        <v/>
      </c>
      <c r="P10" s="168" t="str">
        <f>PE!$F209&amp;PE!$I209&amp;PE!$L209&amp;PE!$O209&amp;PE!$R209&amp;PE!$U209</f>
        <v/>
      </c>
      <c r="Q10" s="168" t="str">
        <f>ICT!$F209&amp;ICT!$I209&amp;ICT!$L209&amp;ICT!$O209&amp;ICT!$R209&amp;ICT!$U209</f>
        <v/>
      </c>
      <c r="R10" s="168" t="str">
        <f>'Welsh Bac'!$F209&amp;'Welsh Bac'!$I209&amp;'Welsh Bac'!$L209&amp;'Welsh Bac'!$O209&amp;'Welsh Bac'!$R209&amp;'Welsh Bac'!$U209</f>
        <v/>
      </c>
      <c r="S10" s="168" t="str">
        <f>'Other subject 1'!$F209&amp;'Other subject 1'!$I209&amp;'Other subject 1'!$L209&amp;'Other subject 1'!$O209&amp;'Other subject 1'!$R209&amp;'Other subject 1'!$U209</f>
        <v/>
      </c>
      <c r="T10" s="168" t="str">
        <f>'Other subject 2'!$F209&amp;'Other subject 2'!$I209&amp;'Other subject 2'!$L209&amp;'Other subject 2'!$O209&amp;'Other subject 2'!$R209&amp;'Other subject 2'!$U209</f>
        <v/>
      </c>
      <c r="U10" s="168" t="str">
        <f>'Other subject 3'!$F209&amp;'Other subject 3'!$I209&amp;'Other subject 3'!$L209&amp;'Other subject 3'!$O209&amp;'Other subject 3'!$R209&amp;'Other subject 3'!$U209</f>
        <v/>
      </c>
      <c r="V10" s="163">
        <f t="array" ref="V10">SUM(LEN($D10:$U10)-LEN(SUBSTITUTE($D10:$U10,V$4,"")))</f>
        <v>0</v>
      </c>
      <c r="W10" s="163">
        <f t="array" ref="W10">SUM(LEN($D10:$U10)-LEN(SUBSTITUTE($D10:$U10,W$4,"")))</f>
        <v>0</v>
      </c>
      <c r="X10" s="163">
        <f t="array" ref="X10">SUM(LEN($D10:$U10)-LEN(SUBSTITUTE($D10:$U10,X$4,"")))</f>
        <v>0</v>
      </c>
      <c r="Y10" s="163">
        <f t="array" ref="Y10">SUM(LEN($D10:$U10)-LEN(SUBSTITUTE($D10:$U10,Y$4,"")))</f>
        <v>0</v>
      </c>
      <c r="Z10" s="163">
        <f t="array" ref="Z10">SUM(LEN($D10:$U10)-LEN(SUBSTITUTE($D10:$U10,Z$4,"")))/2</f>
        <v>0</v>
      </c>
      <c r="AA10" s="163">
        <f t="array" ref="AA10">SUM(LEN($D10:$U10)-LEN(SUBSTITUTE($D10:$U10,AA$4,"")))/2</f>
        <v>0</v>
      </c>
      <c r="AB10" s="171"/>
      <c r="AC10" s="171"/>
      <c r="AD10" s="171"/>
      <c r="AE10" s="171"/>
    </row>
    <row r="11" spans="1:31" ht="35.1" customHeight="1">
      <c r="A11" s="171"/>
      <c r="B11" s="220"/>
      <c r="C11" s="156" t="str">
        <f ca="1">RE!C76</f>
        <v>Storing and sharing</v>
      </c>
      <c r="D11" s="168" t="str">
        <f>Welsh!$F210&amp;Welsh!$I210&amp;Welsh!$L210&amp;Welsh!$O210&amp;Welsh!$R210&amp;Welsh!$U210</f>
        <v/>
      </c>
      <c r="E11" s="168" t="str">
        <f>English!$F210&amp;English!$I210&amp;English!$L210&amp;English!$O210&amp;English!$R210&amp;English!$U210</f>
        <v/>
      </c>
      <c r="F11" s="168" t="str">
        <f>Mathematics!$F210&amp;Mathematics!$I210&amp;Mathematics!$L210&amp;Mathematics!$O210&amp;Mathematics!$R210&amp;Mathematics!$U210</f>
        <v/>
      </c>
      <c r="G11" s="168" t="str">
        <f>Science!$F210&amp;Science!$I210&amp;Science!$L210&amp;Science!$O210&amp;Science!$R210&amp;Science!$U210</f>
        <v/>
      </c>
      <c r="H11" s="168" t="str">
        <f>'History '!$F210&amp;'History '!$I210&amp;'History '!$L210&amp;'History '!$O210&amp;'History '!$R210&amp;'History '!$U210</f>
        <v/>
      </c>
      <c r="I11" s="168" t="str">
        <f>Geography!$F210&amp;Geography!$I210&amp;Geography!$L210&amp;Geography!$O210&amp;Geography!$R210&amp;Geography!$U210</f>
        <v/>
      </c>
      <c r="J11" s="168" t="str">
        <f>RE!$F210&amp;RE!$I210&amp;RE!$L210&amp;RE!$O210&amp;RE!$R210&amp;RE!$U210</f>
        <v/>
      </c>
      <c r="K11" s="168" t="str">
        <f>DT!$F210&amp;DT!$I210&amp;DT!$L210&amp;DT!$O210&amp;DT!$R210&amp;DT!$U210</f>
        <v/>
      </c>
      <c r="L11" s="168" t="str">
        <f>Art!$F210&amp;Art!$I210&amp;Art!$L210&amp;Art!$O210&amp;Art!$R210&amp;Art!$U210</f>
        <v/>
      </c>
      <c r="M11" s="168" t="str">
        <f>Music!$F210&amp;Music!$I210&amp;Music!$L210&amp;Music!$O210&amp;Music!$R210&amp;Music!$U210</f>
        <v/>
      </c>
      <c r="N11" s="168" t="str">
        <f>Drama!$F210&amp;Drama!$I210&amp;Drama!$L210&amp;Drama!$O210&amp;Drama!$R210&amp;Drama!$U210</f>
        <v/>
      </c>
      <c r="O11" s="168" t="str">
        <f>'Modern languages'!$F210&amp;'Modern languages'!$I210&amp;'Modern languages'!$L210&amp;'Modern languages'!$O210&amp;'Modern languages'!$R210&amp;'Modern languages'!$U210</f>
        <v/>
      </c>
      <c r="P11" s="168" t="str">
        <f>PE!$F210&amp;PE!$I210&amp;PE!$L210&amp;PE!$O210&amp;PE!$R210&amp;PE!$U210</f>
        <v/>
      </c>
      <c r="Q11" s="168" t="str">
        <f>ICT!$F210&amp;ICT!$I210&amp;ICT!$L210&amp;ICT!$O210&amp;ICT!$R210&amp;ICT!$U210</f>
        <v/>
      </c>
      <c r="R11" s="168" t="str">
        <f>'Welsh Bac'!$F210&amp;'Welsh Bac'!$I210&amp;'Welsh Bac'!$L210&amp;'Welsh Bac'!$O210&amp;'Welsh Bac'!$R210&amp;'Welsh Bac'!$U210</f>
        <v/>
      </c>
      <c r="S11" s="168" t="str">
        <f>'Other subject 1'!$F210&amp;'Other subject 1'!$I210&amp;'Other subject 1'!$L210&amp;'Other subject 1'!$O210&amp;'Other subject 1'!$R210&amp;'Other subject 1'!$U210</f>
        <v/>
      </c>
      <c r="T11" s="168" t="str">
        <f>'Other subject 2'!$F210&amp;'Other subject 2'!$I210&amp;'Other subject 2'!$L210&amp;'Other subject 2'!$O210&amp;'Other subject 2'!$R210&amp;'Other subject 2'!$U210</f>
        <v/>
      </c>
      <c r="U11" s="168" t="str">
        <f>'Other subject 3'!$F210&amp;'Other subject 3'!$I210&amp;'Other subject 3'!$L210&amp;'Other subject 3'!$O210&amp;'Other subject 3'!$R210&amp;'Other subject 3'!$U210</f>
        <v/>
      </c>
      <c r="V11" s="163">
        <f t="array" ref="V11">SUM(LEN($D11:$U11)-LEN(SUBSTITUTE($D11:$U11,V$4,"")))</f>
        <v>0</v>
      </c>
      <c r="W11" s="163">
        <f t="array" ref="W11">SUM(LEN($D11:$U11)-LEN(SUBSTITUTE($D11:$U11,W$4,"")))</f>
        <v>0</v>
      </c>
      <c r="X11" s="163">
        <f t="array" ref="X11">SUM(LEN($D11:$U11)-LEN(SUBSTITUTE($D11:$U11,X$4,"")))</f>
        <v>0</v>
      </c>
      <c r="Y11" s="163">
        <f t="array" ref="Y11">SUM(LEN($D11:$U11)-LEN(SUBSTITUTE($D11:$U11,Y$4,"")))</f>
        <v>0</v>
      </c>
      <c r="Z11" s="163">
        <f t="array" ref="Z11">SUM(LEN($D11:$U11)-LEN(SUBSTITUTE($D11:$U11,Z$4,"")))/2</f>
        <v>0</v>
      </c>
      <c r="AA11" s="163">
        <f t="array" ref="AA11">SUM(LEN($D11:$U11)-LEN(SUBSTITUTE($D11:$U11,AA$4,"")))/2</f>
        <v>0</v>
      </c>
      <c r="AB11" s="171"/>
      <c r="AC11" s="171"/>
      <c r="AD11" s="171"/>
      <c r="AE11" s="171"/>
    </row>
    <row r="12" spans="1:31" ht="35.1" customHeight="1">
      <c r="A12" s="171"/>
      <c r="B12" s="228" t="str">
        <f ca="1">Welsh!B88</f>
        <v>3. Producing</v>
      </c>
      <c r="C12" s="157" t="str">
        <f ca="1">RE!C88</f>
        <v>Planning, sourcing and searching</v>
      </c>
      <c r="D12" s="168" t="str">
        <f>Welsh!$F211&amp;Welsh!$I211&amp;Welsh!$L211&amp;Welsh!$O211&amp;Welsh!$R211&amp;Welsh!$U211</f>
        <v/>
      </c>
      <c r="E12" s="168" t="str">
        <f>English!$F211&amp;English!$I211&amp;English!$L211&amp;English!$O211&amp;English!$R211&amp;English!$U211</f>
        <v/>
      </c>
      <c r="F12" s="168" t="str">
        <f>Mathematics!$F211&amp;Mathematics!$I211&amp;Mathematics!$L211&amp;Mathematics!$O211&amp;Mathematics!$R211&amp;Mathematics!$U211</f>
        <v/>
      </c>
      <c r="G12" s="168" t="str">
        <f>Science!$F211&amp;Science!$I211&amp;Science!$L211&amp;Science!$O211&amp;Science!$R211&amp;Science!$U211</f>
        <v/>
      </c>
      <c r="H12" s="168" t="str">
        <f>'History '!$F211&amp;'History '!$I211&amp;'History '!$L211&amp;'History '!$O211&amp;'History '!$R211&amp;'History '!$U211</f>
        <v/>
      </c>
      <c r="I12" s="168" t="str">
        <f>Geography!$F211&amp;Geography!$I211&amp;Geography!$L211&amp;Geography!$O211&amp;Geography!$R211&amp;Geography!$U211</f>
        <v/>
      </c>
      <c r="J12" s="168" t="str">
        <f>RE!$F211&amp;RE!$I211&amp;RE!$L211&amp;RE!$O211&amp;RE!$R211&amp;RE!$U211</f>
        <v/>
      </c>
      <c r="K12" s="168" t="str">
        <f>DT!$F211&amp;DT!$I211&amp;DT!$L211&amp;DT!$O211&amp;DT!$R211&amp;DT!$U211</f>
        <v/>
      </c>
      <c r="L12" s="168" t="str">
        <f>Art!$F211&amp;Art!$I211&amp;Art!$L211&amp;Art!$O211&amp;Art!$R211&amp;Art!$U211</f>
        <v/>
      </c>
      <c r="M12" s="168" t="str">
        <f>Music!$F211&amp;Music!$I211&amp;Music!$L211&amp;Music!$O211&amp;Music!$R211&amp;Music!$U211</f>
        <v/>
      </c>
      <c r="N12" s="168" t="str">
        <f>Drama!$F211&amp;Drama!$I211&amp;Drama!$L211&amp;Drama!$O211&amp;Drama!$R211&amp;Drama!$U211</f>
        <v/>
      </c>
      <c r="O12" s="168" t="str">
        <f>'Modern languages'!$F211&amp;'Modern languages'!$I211&amp;'Modern languages'!$L211&amp;'Modern languages'!$O211&amp;'Modern languages'!$R211&amp;'Modern languages'!$U211</f>
        <v/>
      </c>
      <c r="P12" s="168" t="str">
        <f>PE!$F211&amp;PE!$I211&amp;PE!$L211&amp;PE!$O211&amp;PE!$R211&amp;PE!$U211</f>
        <v/>
      </c>
      <c r="Q12" s="168" t="str">
        <f>ICT!$F211&amp;ICT!$I211&amp;ICT!$L211&amp;ICT!$O211&amp;ICT!$R211&amp;ICT!$U211</f>
        <v/>
      </c>
      <c r="R12" s="168" t="str">
        <f>'Welsh Bac'!$F211&amp;'Welsh Bac'!$I211&amp;'Welsh Bac'!$L211&amp;'Welsh Bac'!$O211&amp;'Welsh Bac'!$R211&amp;'Welsh Bac'!$U211</f>
        <v/>
      </c>
      <c r="S12" s="168" t="str">
        <f>'Other subject 1'!$F211&amp;'Other subject 1'!$I211&amp;'Other subject 1'!$L211&amp;'Other subject 1'!$O211&amp;'Other subject 1'!$R211&amp;'Other subject 1'!$U211</f>
        <v/>
      </c>
      <c r="T12" s="168" t="str">
        <f>'Other subject 2'!$F211&amp;'Other subject 2'!$I211&amp;'Other subject 2'!$L211&amp;'Other subject 2'!$O211&amp;'Other subject 2'!$R211&amp;'Other subject 2'!$U211</f>
        <v/>
      </c>
      <c r="U12" s="168" t="str">
        <f>'Other subject 3'!$F211&amp;'Other subject 3'!$I211&amp;'Other subject 3'!$L211&amp;'Other subject 3'!$O211&amp;'Other subject 3'!$R211&amp;'Other subject 3'!$U211</f>
        <v/>
      </c>
      <c r="V12" s="163">
        <f t="array" ref="V12">SUM(LEN($D12:$U12)-LEN(SUBSTITUTE($D12:$U12,V$4,"")))</f>
        <v>0</v>
      </c>
      <c r="W12" s="163">
        <f t="array" ref="W12">SUM(LEN($D12:$U12)-LEN(SUBSTITUTE($D12:$U12,W$4,"")))</f>
        <v>0</v>
      </c>
      <c r="X12" s="163">
        <f t="array" ref="X12">SUM(LEN($D12:$U12)-LEN(SUBSTITUTE($D12:$U12,X$4,"")))</f>
        <v>0</v>
      </c>
      <c r="Y12" s="163">
        <f t="array" ref="Y12">SUM(LEN($D12:$U12)-LEN(SUBSTITUTE($D12:$U12,Y$4,"")))</f>
        <v>0</v>
      </c>
      <c r="Z12" s="163">
        <f t="array" ref="Z12">SUM(LEN($D12:$U12)-LEN(SUBSTITUTE($D12:$U12,Z$4,"")))/2</f>
        <v>0</v>
      </c>
      <c r="AA12" s="163">
        <f t="array" ref="AA12">SUM(LEN($D12:$U12)-LEN(SUBSTITUTE($D12:$U12,AA$4,"")))/2</f>
        <v>0</v>
      </c>
      <c r="AB12" s="171"/>
      <c r="AC12" s="171"/>
      <c r="AD12" s="171"/>
      <c r="AE12" s="171"/>
    </row>
    <row r="13" spans="1:31" ht="35.1" customHeight="1">
      <c r="A13" s="171"/>
      <c r="B13" s="222"/>
      <c r="C13" s="157" t="str">
        <f ca="1">RE!C100</f>
        <v>Creating</v>
      </c>
      <c r="D13" s="168" t="str">
        <f>Welsh!$F212&amp;Welsh!$I212&amp;Welsh!$L212&amp;Welsh!$O212&amp;Welsh!$R212&amp;Welsh!$U212</f>
        <v/>
      </c>
      <c r="E13" s="168" t="str">
        <f>English!$F212&amp;English!$I212&amp;English!$L212&amp;English!$O212&amp;English!$R212&amp;English!$U212</f>
        <v/>
      </c>
      <c r="F13" s="168" t="str">
        <f>Mathematics!$F212&amp;Mathematics!$I212&amp;Mathematics!$L212&amp;Mathematics!$O212&amp;Mathematics!$R212&amp;Mathematics!$U212</f>
        <v/>
      </c>
      <c r="G13" s="168" t="str">
        <f>Science!$F212&amp;Science!$I212&amp;Science!$L212&amp;Science!$O212&amp;Science!$R212&amp;Science!$U212</f>
        <v/>
      </c>
      <c r="H13" s="168" t="str">
        <f>'History '!$F212&amp;'History '!$I212&amp;'History '!$L212&amp;'History '!$O212&amp;'History '!$R212&amp;'History '!$U212</f>
        <v/>
      </c>
      <c r="I13" s="168" t="str">
        <f>Geography!$F212&amp;Geography!$I212&amp;Geography!$L212&amp;Geography!$O212&amp;Geography!$R212&amp;Geography!$U212</f>
        <v/>
      </c>
      <c r="J13" s="168" t="str">
        <f>RE!$F212&amp;RE!$I212&amp;RE!$L212&amp;RE!$O212&amp;RE!$R212&amp;RE!$U212</f>
        <v/>
      </c>
      <c r="K13" s="168" t="str">
        <f>DT!$F212&amp;DT!$I212&amp;DT!$L212&amp;DT!$O212&amp;DT!$R212&amp;DT!$U212</f>
        <v/>
      </c>
      <c r="L13" s="168" t="str">
        <f>Art!$F212&amp;Art!$I212&amp;Art!$L212&amp;Art!$O212&amp;Art!$R212&amp;Art!$U212</f>
        <v/>
      </c>
      <c r="M13" s="168" t="str">
        <f>Music!$F212&amp;Music!$I212&amp;Music!$L212&amp;Music!$O212&amp;Music!$R212&amp;Music!$U212</f>
        <v/>
      </c>
      <c r="N13" s="168" t="str">
        <f>Drama!$F212&amp;Drama!$I212&amp;Drama!$L212&amp;Drama!$O212&amp;Drama!$R212&amp;Drama!$U212</f>
        <v/>
      </c>
      <c r="O13" s="168" t="str">
        <f>'Modern languages'!$F212&amp;'Modern languages'!$I212&amp;'Modern languages'!$L212&amp;'Modern languages'!$O212&amp;'Modern languages'!$R212&amp;'Modern languages'!$U212</f>
        <v/>
      </c>
      <c r="P13" s="168" t="str">
        <f>PE!$F212&amp;PE!$I212&amp;PE!$L212&amp;PE!$O212&amp;PE!$R212&amp;PE!$U212</f>
        <v/>
      </c>
      <c r="Q13" s="168" t="str">
        <f>ICT!$F212&amp;ICT!$I212&amp;ICT!$L212&amp;ICT!$O212&amp;ICT!$R212&amp;ICT!$U212</f>
        <v/>
      </c>
      <c r="R13" s="168" t="str">
        <f>'Welsh Bac'!$F212&amp;'Welsh Bac'!$I212&amp;'Welsh Bac'!$L212&amp;'Welsh Bac'!$O212&amp;'Welsh Bac'!$R212&amp;'Welsh Bac'!$U212</f>
        <v/>
      </c>
      <c r="S13" s="168" t="str">
        <f>'Other subject 1'!$F212&amp;'Other subject 1'!$I212&amp;'Other subject 1'!$L212&amp;'Other subject 1'!$O212&amp;'Other subject 1'!$R212&amp;'Other subject 1'!$U212</f>
        <v/>
      </c>
      <c r="T13" s="168" t="str">
        <f>'Other subject 2'!$F212&amp;'Other subject 2'!$I212&amp;'Other subject 2'!$L212&amp;'Other subject 2'!$O212&amp;'Other subject 2'!$R212&amp;'Other subject 2'!$U212</f>
        <v/>
      </c>
      <c r="U13" s="168" t="str">
        <f>'Other subject 3'!$F212&amp;'Other subject 3'!$I212&amp;'Other subject 3'!$L212&amp;'Other subject 3'!$O212&amp;'Other subject 3'!$R212&amp;'Other subject 3'!$U212</f>
        <v/>
      </c>
      <c r="V13" s="163">
        <f t="array" ref="V13">SUM(LEN($D13:$U13)-LEN(SUBSTITUTE($D13:$U13,V$4,"")))</f>
        <v>0</v>
      </c>
      <c r="W13" s="163">
        <f t="array" ref="W13">SUM(LEN($D13:$U13)-LEN(SUBSTITUTE($D13:$U13,W$4,"")))</f>
        <v>0</v>
      </c>
      <c r="X13" s="163">
        <f t="array" ref="X13">SUM(LEN($D13:$U13)-LEN(SUBSTITUTE($D13:$U13,X$4,"")))</f>
        <v>0</v>
      </c>
      <c r="Y13" s="163">
        <f t="array" ref="Y13">SUM(LEN($D13:$U13)-LEN(SUBSTITUTE($D13:$U13,Y$4,"")))</f>
        <v>0</v>
      </c>
      <c r="Z13" s="163">
        <f t="array" ref="Z13">SUM(LEN($D13:$U13)-LEN(SUBSTITUTE($D13:$U13,Z$4,"")))/2</f>
        <v>0</v>
      </c>
      <c r="AA13" s="163">
        <f t="array" ref="AA13">SUM(LEN($D13:$U13)-LEN(SUBSTITUTE($D13:$U13,AA$4,"")))/2</f>
        <v>0</v>
      </c>
      <c r="AB13" s="171"/>
      <c r="AC13" s="171"/>
      <c r="AD13" s="171"/>
      <c r="AE13" s="171"/>
    </row>
    <row r="14" spans="1:31" ht="35.1" customHeight="1">
      <c r="A14" s="171"/>
      <c r="B14" s="220"/>
      <c r="C14" s="157" t="str">
        <f ca="1">RE!C112</f>
        <v>Evaluating and improving</v>
      </c>
      <c r="D14" s="168" t="str">
        <f>Welsh!$F213&amp;Welsh!$I213&amp;Welsh!$L213&amp;Welsh!$O213&amp;Welsh!$R213&amp;Welsh!$U213</f>
        <v/>
      </c>
      <c r="E14" s="168" t="str">
        <f>English!$F213&amp;English!$I213&amp;English!$L213&amp;English!$O213&amp;English!$R213&amp;English!$U213</f>
        <v/>
      </c>
      <c r="F14" s="168" t="str">
        <f>Mathematics!$F213&amp;Mathematics!$I213&amp;Mathematics!$L213&amp;Mathematics!$O213&amp;Mathematics!$R213&amp;Mathematics!$U213</f>
        <v/>
      </c>
      <c r="G14" s="168" t="str">
        <f>Science!$F213&amp;Science!$I213&amp;Science!$L213&amp;Science!$O213&amp;Science!$R213&amp;Science!$U213</f>
        <v/>
      </c>
      <c r="H14" s="168" t="str">
        <f>'History '!$F213&amp;'History '!$I213&amp;'History '!$L213&amp;'History '!$O213&amp;'History '!$R213&amp;'History '!$U213</f>
        <v/>
      </c>
      <c r="I14" s="168" t="str">
        <f>Geography!$F213&amp;Geography!$I213&amp;Geography!$L213&amp;Geography!$O213&amp;Geography!$R213&amp;Geography!$U213</f>
        <v/>
      </c>
      <c r="J14" s="168" t="str">
        <f>RE!$F213&amp;RE!$I213&amp;RE!$L213&amp;RE!$O213&amp;RE!$R213&amp;RE!$U213</f>
        <v/>
      </c>
      <c r="K14" s="168" t="str">
        <f>DT!$F213&amp;DT!$I213&amp;DT!$L213&amp;DT!$O213&amp;DT!$R213&amp;DT!$U213</f>
        <v/>
      </c>
      <c r="L14" s="168" t="str">
        <f>Art!$F213&amp;Art!$I213&amp;Art!$L213&amp;Art!$O213&amp;Art!$R213&amp;Art!$U213</f>
        <v/>
      </c>
      <c r="M14" s="168" t="str">
        <f>Music!$F213&amp;Music!$I213&amp;Music!$L213&amp;Music!$O213&amp;Music!$R213&amp;Music!$U213</f>
        <v/>
      </c>
      <c r="N14" s="168" t="str">
        <f>Drama!$F213&amp;Drama!$I213&amp;Drama!$L213&amp;Drama!$O213&amp;Drama!$R213&amp;Drama!$U213</f>
        <v/>
      </c>
      <c r="O14" s="168" t="str">
        <f>'Modern languages'!$F213&amp;'Modern languages'!$I213&amp;'Modern languages'!$L213&amp;'Modern languages'!$O213&amp;'Modern languages'!$R213&amp;'Modern languages'!$U213</f>
        <v/>
      </c>
      <c r="P14" s="168" t="str">
        <f>PE!$F213&amp;PE!$I213&amp;PE!$L213&amp;PE!$O213&amp;PE!$R213&amp;PE!$U213</f>
        <v/>
      </c>
      <c r="Q14" s="168" t="str">
        <f>ICT!$F213&amp;ICT!$I213&amp;ICT!$L213&amp;ICT!$O213&amp;ICT!$R213&amp;ICT!$U213</f>
        <v/>
      </c>
      <c r="R14" s="168" t="str">
        <f>'Welsh Bac'!$F213&amp;'Welsh Bac'!$I213&amp;'Welsh Bac'!$L213&amp;'Welsh Bac'!$O213&amp;'Welsh Bac'!$R213&amp;'Welsh Bac'!$U213</f>
        <v/>
      </c>
      <c r="S14" s="168" t="str">
        <f>'Other subject 1'!$F213&amp;'Other subject 1'!$I213&amp;'Other subject 1'!$L213&amp;'Other subject 1'!$O213&amp;'Other subject 1'!$R213&amp;'Other subject 1'!$U213</f>
        <v/>
      </c>
      <c r="T14" s="168" t="str">
        <f>'Other subject 2'!$F213&amp;'Other subject 2'!$I213&amp;'Other subject 2'!$L213&amp;'Other subject 2'!$O213&amp;'Other subject 2'!$R213&amp;'Other subject 2'!$U213</f>
        <v/>
      </c>
      <c r="U14" s="168" t="str">
        <f>'Other subject 3'!$F213&amp;'Other subject 3'!$I213&amp;'Other subject 3'!$L213&amp;'Other subject 3'!$O213&amp;'Other subject 3'!$R213&amp;'Other subject 3'!$U213</f>
        <v/>
      </c>
      <c r="V14" s="163">
        <f t="array" ref="V14">SUM(LEN($D14:$U14)-LEN(SUBSTITUTE($D14:$U14,V$4,"")))</f>
        <v>0</v>
      </c>
      <c r="W14" s="163">
        <f t="array" ref="W14">SUM(LEN($D14:$U14)-LEN(SUBSTITUTE($D14:$U14,W$4,"")))</f>
        <v>0</v>
      </c>
      <c r="X14" s="163">
        <f t="array" ref="X14">SUM(LEN($D14:$U14)-LEN(SUBSTITUTE($D14:$U14,X$4,"")))</f>
        <v>0</v>
      </c>
      <c r="Y14" s="163">
        <f t="array" ref="Y14">SUM(LEN($D14:$U14)-LEN(SUBSTITUTE($D14:$U14,Y$4,"")))</f>
        <v>0</v>
      </c>
      <c r="Z14" s="163">
        <f t="array" ref="Z14">SUM(LEN($D14:$U14)-LEN(SUBSTITUTE($D14:$U14,Z$4,"")))/2</f>
        <v>0</v>
      </c>
      <c r="AA14" s="163">
        <f t="array" ref="AA14">SUM(LEN($D14:$U14)-LEN(SUBSTITUTE($D14:$U14,AA$4,"")))/2</f>
        <v>0</v>
      </c>
      <c r="AB14" s="171"/>
      <c r="AC14" s="171"/>
      <c r="AD14" s="171"/>
      <c r="AE14" s="171"/>
    </row>
    <row r="15" spans="1:31" ht="35.1" customHeight="1">
      <c r="A15" s="171"/>
      <c r="B15" s="219" t="str">
        <f ca="1">Welsh!B124</f>
        <v xml:space="preserve"> 4. Data and computational thinking    </v>
      </c>
      <c r="C15" s="158" t="str">
        <f ca="1">RE!C124</f>
        <v>Problem-solving and modelling</v>
      </c>
      <c r="D15" s="168" t="str">
        <f>Welsh!$F214&amp;Welsh!$I214&amp;Welsh!$L214&amp;Welsh!$O214&amp;Welsh!$R214&amp;Welsh!$U214</f>
        <v/>
      </c>
      <c r="E15" s="168" t="str">
        <f>English!$F214&amp;English!$I214&amp;English!$L214&amp;English!$O214&amp;English!$R214&amp;English!$U214</f>
        <v/>
      </c>
      <c r="F15" s="168" t="str">
        <f>Mathematics!$F214&amp;Mathematics!$I214&amp;Mathematics!$L214&amp;Mathematics!$O214&amp;Mathematics!$R214&amp;Mathematics!$U214</f>
        <v/>
      </c>
      <c r="G15" s="168" t="str">
        <f>Science!$F214&amp;Science!$I214&amp;Science!$L214&amp;Science!$O214&amp;Science!$R214&amp;Science!$U214</f>
        <v/>
      </c>
      <c r="H15" s="168" t="str">
        <f>'History '!$F214&amp;'History '!$I214&amp;'History '!$L214&amp;'History '!$O214&amp;'History '!$R214&amp;'History '!$U214</f>
        <v/>
      </c>
      <c r="I15" s="168" t="str">
        <f>Geography!$F214&amp;Geography!$I214&amp;Geography!$L214&amp;Geography!$O214&amp;Geography!$R214&amp;Geography!$U214</f>
        <v/>
      </c>
      <c r="J15" s="168" t="str">
        <f>RE!$F214&amp;RE!$I214&amp;RE!$L214&amp;RE!$O214&amp;RE!$R214&amp;RE!$U214</f>
        <v/>
      </c>
      <c r="K15" s="168" t="str">
        <f>DT!$F214&amp;DT!$I214&amp;DT!$L214&amp;DT!$O214&amp;DT!$R214&amp;DT!$U214</f>
        <v/>
      </c>
      <c r="L15" s="168" t="str">
        <f>Art!$F214&amp;Art!$I214&amp;Art!$L214&amp;Art!$O214&amp;Art!$R214&amp;Art!$U214</f>
        <v/>
      </c>
      <c r="M15" s="168" t="str">
        <f>Music!$F214&amp;Music!$I214&amp;Music!$L214&amp;Music!$O214&amp;Music!$R214&amp;Music!$U214</f>
        <v/>
      </c>
      <c r="N15" s="168" t="str">
        <f>Drama!$F214&amp;Drama!$I214&amp;Drama!$L214&amp;Drama!$O214&amp;Drama!$R214&amp;Drama!$U214</f>
        <v/>
      </c>
      <c r="O15" s="168" t="str">
        <f>'Modern languages'!$F214&amp;'Modern languages'!$I214&amp;'Modern languages'!$L214&amp;'Modern languages'!$O214&amp;'Modern languages'!$R214&amp;'Modern languages'!$U214</f>
        <v/>
      </c>
      <c r="P15" s="168" t="str">
        <f>PE!$F214&amp;PE!$I214&amp;PE!$L214&amp;PE!$O214&amp;PE!$R214&amp;PE!$U214</f>
        <v/>
      </c>
      <c r="Q15" s="168" t="str">
        <f>ICT!$F214&amp;ICT!$I214&amp;ICT!$L214&amp;ICT!$O214&amp;ICT!$R214&amp;ICT!$U214</f>
        <v/>
      </c>
      <c r="R15" s="168" t="str">
        <f>'Welsh Bac'!$F214&amp;'Welsh Bac'!$I214&amp;'Welsh Bac'!$L214&amp;'Welsh Bac'!$O214&amp;'Welsh Bac'!$R214&amp;'Welsh Bac'!$U214</f>
        <v/>
      </c>
      <c r="S15" s="168" t="str">
        <f>'Other subject 1'!$F214&amp;'Other subject 1'!$I214&amp;'Other subject 1'!$L214&amp;'Other subject 1'!$O214&amp;'Other subject 1'!$R214&amp;'Other subject 1'!$U214</f>
        <v/>
      </c>
      <c r="T15" s="168" t="str">
        <f>'Other subject 2'!$F214&amp;'Other subject 2'!$I214&amp;'Other subject 2'!$L214&amp;'Other subject 2'!$O214&amp;'Other subject 2'!$R214&amp;'Other subject 2'!$U214</f>
        <v/>
      </c>
      <c r="U15" s="168" t="str">
        <f>'Other subject 3'!$F214&amp;'Other subject 3'!$I214&amp;'Other subject 3'!$L214&amp;'Other subject 3'!$O214&amp;'Other subject 3'!$R214&amp;'Other subject 3'!$U214</f>
        <v/>
      </c>
      <c r="V15" s="163">
        <f t="array" ref="V15">SUM(LEN($D15:$U15)-LEN(SUBSTITUTE($D15:$U15,V$4,"")))</f>
        <v>0</v>
      </c>
      <c r="W15" s="163">
        <f t="array" ref="W15">SUM(LEN($D15:$U15)-LEN(SUBSTITUTE($D15:$U15,W$4,"")))</f>
        <v>0</v>
      </c>
      <c r="X15" s="163">
        <f t="array" ref="X15">SUM(LEN($D15:$U15)-LEN(SUBSTITUTE($D15:$U15,X$4,"")))</f>
        <v>0</v>
      </c>
      <c r="Y15" s="163">
        <f t="array" ref="Y15">SUM(LEN($D15:$U15)-LEN(SUBSTITUTE($D15:$U15,Y$4,"")))</f>
        <v>0</v>
      </c>
      <c r="Z15" s="163">
        <f t="array" ref="Z15">SUM(LEN($D15:$U15)-LEN(SUBSTITUTE($D15:$U15,Z$4,"")))/2</f>
        <v>0</v>
      </c>
      <c r="AA15" s="163">
        <f t="array" ref="AA15">SUM(LEN($D15:$U15)-LEN(SUBSTITUTE($D15:$U15,AA$4,"")))/2</f>
        <v>0</v>
      </c>
      <c r="AB15" s="171"/>
      <c r="AC15" s="171"/>
      <c r="AD15" s="171"/>
      <c r="AE15" s="171"/>
    </row>
    <row r="16" spans="1:31" ht="35.1" customHeight="1">
      <c r="A16" s="171"/>
      <c r="B16" s="220"/>
      <c r="C16" s="158" t="str">
        <f ca="1">RE!C136</f>
        <v>Data and information literacy</v>
      </c>
      <c r="D16" s="168" t="str">
        <f>Welsh!$F215&amp;Welsh!$I215&amp;Welsh!$L215&amp;Welsh!$O215&amp;Welsh!$R215&amp;Welsh!$U215</f>
        <v/>
      </c>
      <c r="E16" s="168" t="str">
        <f>English!$F215&amp;English!$I215&amp;English!$L215&amp;English!$O215&amp;English!$R215&amp;English!$U215</f>
        <v/>
      </c>
      <c r="F16" s="168" t="str">
        <f>Mathematics!$F215&amp;Mathematics!$I215&amp;Mathematics!$L215&amp;Mathematics!$O215&amp;Mathematics!$R215&amp;Mathematics!$U215</f>
        <v/>
      </c>
      <c r="G16" s="168" t="str">
        <f>Science!$F215&amp;Science!$I215&amp;Science!$L215&amp;Science!$O215&amp;Science!$R215&amp;Science!$U215</f>
        <v/>
      </c>
      <c r="H16" s="168" t="str">
        <f>'History '!$F215&amp;'History '!$I215&amp;'History '!$L215&amp;'History '!$O215&amp;'History '!$R215&amp;'History '!$U215</f>
        <v/>
      </c>
      <c r="I16" s="168" t="str">
        <f>Geography!$F215&amp;Geography!$I215&amp;Geography!$L215&amp;Geography!$O215&amp;Geography!$R215&amp;Geography!$U215</f>
        <v/>
      </c>
      <c r="J16" s="168" t="str">
        <f>RE!$F215&amp;RE!$I215&amp;RE!$L215&amp;RE!$O215&amp;RE!$R215&amp;RE!$U215</f>
        <v/>
      </c>
      <c r="K16" s="168" t="str">
        <f>DT!$F215&amp;DT!$I215&amp;DT!$L215&amp;DT!$O215&amp;DT!$R215&amp;DT!$U215</f>
        <v/>
      </c>
      <c r="L16" s="168" t="str">
        <f>Art!$F215&amp;Art!$I215&amp;Art!$L215&amp;Art!$O215&amp;Art!$R215&amp;Art!$U215</f>
        <v/>
      </c>
      <c r="M16" s="168" t="str">
        <f>Music!$F215&amp;Music!$I215&amp;Music!$L215&amp;Music!$O215&amp;Music!$R215&amp;Music!$U215</f>
        <v/>
      </c>
      <c r="N16" s="168" t="str">
        <f>Drama!$F215&amp;Drama!$I215&amp;Drama!$L215&amp;Drama!$O215&amp;Drama!$R215&amp;Drama!$U215</f>
        <v/>
      </c>
      <c r="O16" s="168" t="str">
        <f>'Modern languages'!$F215&amp;'Modern languages'!$I215&amp;'Modern languages'!$L215&amp;'Modern languages'!$O215&amp;'Modern languages'!$R215&amp;'Modern languages'!$U215</f>
        <v/>
      </c>
      <c r="P16" s="168" t="str">
        <f>PE!$F215&amp;PE!$I215&amp;PE!$L215&amp;PE!$O215&amp;PE!$R215&amp;PE!$U215</f>
        <v/>
      </c>
      <c r="Q16" s="168" t="str">
        <f>ICT!$F215&amp;ICT!$I215&amp;ICT!$L215&amp;ICT!$O215&amp;ICT!$R215&amp;ICT!$U215</f>
        <v/>
      </c>
      <c r="R16" s="168" t="str">
        <f>'Welsh Bac'!$F215&amp;'Welsh Bac'!$I215&amp;'Welsh Bac'!$L215&amp;'Welsh Bac'!$O215&amp;'Welsh Bac'!$R215&amp;'Welsh Bac'!$U215</f>
        <v/>
      </c>
      <c r="S16" s="168" t="str">
        <f>'Other subject 1'!$F215&amp;'Other subject 1'!$I215&amp;'Other subject 1'!$L215&amp;'Other subject 1'!$O215&amp;'Other subject 1'!$R215&amp;'Other subject 1'!$U215</f>
        <v/>
      </c>
      <c r="T16" s="168" t="str">
        <f>'Other subject 2'!$F215&amp;'Other subject 2'!$I215&amp;'Other subject 2'!$L215&amp;'Other subject 2'!$O215&amp;'Other subject 2'!$R215&amp;'Other subject 2'!$U215</f>
        <v/>
      </c>
      <c r="U16" s="168" t="str">
        <f>'Other subject 3'!$F215&amp;'Other subject 3'!$I215&amp;'Other subject 3'!$L215&amp;'Other subject 3'!$O215&amp;'Other subject 3'!$R215&amp;'Other subject 3'!$U215</f>
        <v/>
      </c>
      <c r="V16" s="163">
        <f t="array" ref="V16">SUM(LEN($D16:$U16)-LEN(SUBSTITUTE($D16:$U16,V$4,"")))</f>
        <v>0</v>
      </c>
      <c r="W16" s="163">
        <f t="array" ref="W16">SUM(LEN($D16:$U16)-LEN(SUBSTITUTE($D16:$U16,W$4,"")))</f>
        <v>0</v>
      </c>
      <c r="X16" s="163">
        <f t="array" ref="X16">SUM(LEN($D16:$U16)-LEN(SUBSTITUTE($D16:$U16,X$4,"")))</f>
        <v>0</v>
      </c>
      <c r="Y16" s="163">
        <f t="array" ref="Y16">SUM(LEN($D16:$U16)-LEN(SUBSTITUTE($D16:$U16,Y$4,"")))</f>
        <v>0</v>
      </c>
      <c r="Z16" s="163">
        <f t="array" ref="Z16">SUM(LEN($D16:$U16)-LEN(SUBSTITUTE($D16:$U16,Z$4,"")))/2</f>
        <v>0</v>
      </c>
      <c r="AA16" s="163">
        <f t="array" ref="AA16">SUM(LEN($D16:$U16)-LEN(SUBSTITUTE($D16:$U16,AA$4,"")))/2</f>
        <v>0</v>
      </c>
      <c r="AB16" s="171"/>
      <c r="AC16" s="171"/>
      <c r="AD16" s="171"/>
      <c r="AE16" s="171"/>
    </row>
    <row r="17" spans="2:21" ht="12.75">
      <c r="B17" s="2"/>
      <c r="C17" s="3"/>
      <c r="D17" s="4"/>
      <c r="E17" s="4"/>
      <c r="F17" s="167"/>
      <c r="G17" s="4"/>
      <c r="H17" s="4"/>
      <c r="I17" s="4"/>
      <c r="J17" s="4"/>
      <c r="K17" s="4"/>
      <c r="L17" s="4"/>
      <c r="M17" s="4"/>
      <c r="N17" s="4"/>
      <c r="O17" s="4"/>
      <c r="P17" s="4"/>
      <c r="Q17" s="4"/>
      <c r="R17" s="4"/>
      <c r="S17" s="4"/>
      <c r="T17" s="4"/>
      <c r="U17" s="4"/>
    </row>
    <row r="18" spans="2:21" ht="12.75">
      <c r="B18" s="140"/>
      <c r="C18" s="141"/>
      <c r="D18" s="142"/>
      <c r="E18" s="142"/>
      <c r="F18" s="169"/>
      <c r="G18" s="142"/>
      <c r="H18" s="142"/>
      <c r="I18" s="4"/>
      <c r="J18" s="4"/>
      <c r="K18" s="4"/>
      <c r="L18" s="4"/>
      <c r="M18" s="4"/>
      <c r="N18" s="4"/>
      <c r="O18" s="4"/>
      <c r="P18" s="4"/>
      <c r="Q18" s="4"/>
      <c r="R18" s="4"/>
      <c r="S18" s="4"/>
      <c r="T18" s="4"/>
      <c r="U18" s="4"/>
    </row>
    <row r="19" spans="2:21" ht="12.75">
      <c r="B19" s="140"/>
      <c r="C19" s="141"/>
      <c r="D19" s="142"/>
      <c r="E19" s="142"/>
      <c r="F19" s="169"/>
      <c r="G19" s="142"/>
      <c r="H19" s="142"/>
      <c r="I19" s="4"/>
      <c r="J19" s="4"/>
      <c r="K19" s="4"/>
      <c r="L19" s="4"/>
      <c r="M19" s="4"/>
      <c r="N19" s="4"/>
      <c r="O19" s="4"/>
      <c r="P19" s="4"/>
      <c r="Q19" s="4"/>
      <c r="R19" s="4"/>
      <c r="S19" s="4"/>
      <c r="T19" s="4"/>
      <c r="U19" s="4"/>
    </row>
    <row r="20" spans="2:21" ht="12.75">
      <c r="B20" s="235"/>
      <c r="C20" s="141"/>
      <c r="D20" s="142"/>
      <c r="E20" s="142"/>
      <c r="F20" s="169"/>
      <c r="G20" s="142"/>
      <c r="H20" s="142"/>
      <c r="I20" s="4"/>
      <c r="J20" s="4"/>
      <c r="K20" s="4"/>
      <c r="L20" s="4"/>
      <c r="M20" s="4"/>
      <c r="N20" s="4"/>
      <c r="O20" s="4"/>
      <c r="P20" s="4"/>
      <c r="Q20" s="4"/>
      <c r="R20" s="4"/>
      <c r="S20" s="4"/>
      <c r="T20" s="4"/>
      <c r="U20" s="4"/>
    </row>
    <row r="21" spans="2:21" ht="12.75">
      <c r="B21" s="236"/>
      <c r="C21" s="141"/>
      <c r="D21" s="142"/>
      <c r="E21" s="142"/>
      <c r="F21" s="169"/>
      <c r="G21" s="142"/>
      <c r="H21" s="142"/>
      <c r="I21" s="4"/>
      <c r="J21" s="4"/>
      <c r="K21" s="4"/>
      <c r="L21" s="4"/>
      <c r="M21" s="4"/>
      <c r="N21" s="4"/>
      <c r="O21" s="4"/>
      <c r="P21" s="4"/>
      <c r="Q21" s="4"/>
      <c r="R21" s="4"/>
      <c r="S21" s="4"/>
      <c r="T21" s="4"/>
      <c r="U21" s="4"/>
    </row>
    <row r="22" spans="2:21" ht="12.75">
      <c r="B22" s="236"/>
      <c r="C22" s="141"/>
      <c r="D22" s="142"/>
      <c r="E22" s="142"/>
      <c r="F22" s="169"/>
      <c r="G22" s="142"/>
      <c r="H22" s="142"/>
      <c r="I22" s="4"/>
      <c r="J22" s="4"/>
      <c r="K22" s="4"/>
      <c r="L22" s="4"/>
      <c r="M22" s="4"/>
      <c r="N22" s="4"/>
      <c r="O22" s="4"/>
      <c r="P22" s="4"/>
      <c r="Q22" s="4"/>
      <c r="R22" s="4"/>
      <c r="S22" s="4"/>
      <c r="T22" s="4"/>
      <c r="U22" s="4"/>
    </row>
    <row r="23" spans="2:21" ht="12.75">
      <c r="B23" s="236"/>
      <c r="C23" s="141"/>
      <c r="D23" s="142"/>
      <c r="E23" s="142"/>
      <c r="F23" s="169"/>
      <c r="G23" s="142"/>
      <c r="H23" s="142"/>
      <c r="I23" s="4"/>
      <c r="J23" s="4"/>
      <c r="K23" s="4"/>
      <c r="L23" s="4"/>
      <c r="M23" s="4"/>
      <c r="N23" s="4"/>
      <c r="O23" s="4"/>
      <c r="P23" s="4"/>
      <c r="Q23" s="4"/>
      <c r="R23" s="4"/>
      <c r="S23" s="4"/>
      <c r="T23" s="4"/>
      <c r="U23" s="4"/>
    </row>
    <row r="24" spans="2:21" ht="12.75">
      <c r="B24" s="235"/>
      <c r="C24" s="141"/>
      <c r="D24" s="142"/>
      <c r="E24" s="142"/>
      <c r="F24" s="169"/>
      <c r="G24" s="142"/>
      <c r="H24" s="142"/>
      <c r="I24" s="4"/>
      <c r="J24" s="4"/>
      <c r="K24" s="4"/>
      <c r="L24" s="4"/>
      <c r="M24" s="4"/>
      <c r="N24" s="4"/>
      <c r="O24" s="4"/>
      <c r="P24" s="4"/>
      <c r="Q24" s="4"/>
      <c r="R24" s="4"/>
      <c r="S24" s="4"/>
      <c r="T24" s="4"/>
      <c r="U24" s="4"/>
    </row>
    <row r="25" spans="2:21" ht="12.75">
      <c r="B25" s="236"/>
      <c r="C25" s="141"/>
      <c r="D25" s="142"/>
      <c r="E25" s="142"/>
      <c r="F25" s="169"/>
      <c r="G25" s="142"/>
      <c r="H25" s="142"/>
      <c r="I25" s="4"/>
      <c r="J25" s="4"/>
      <c r="K25" s="4"/>
      <c r="L25" s="4"/>
      <c r="M25" s="4"/>
      <c r="N25" s="4"/>
      <c r="O25" s="4"/>
      <c r="P25" s="4"/>
      <c r="Q25" s="4"/>
      <c r="R25" s="4"/>
      <c r="S25" s="4"/>
      <c r="T25" s="4"/>
      <c r="U25" s="4"/>
    </row>
    <row r="26" spans="2:21" ht="12.75">
      <c r="B26" s="236"/>
      <c r="C26" s="141"/>
      <c r="D26" s="142"/>
      <c r="E26" s="142"/>
      <c r="F26" s="169"/>
      <c r="G26" s="142"/>
      <c r="H26" s="142"/>
      <c r="I26" s="4"/>
      <c r="J26" s="4"/>
      <c r="K26" s="4"/>
      <c r="L26" s="4"/>
      <c r="M26" s="4"/>
      <c r="N26" s="4"/>
      <c r="O26" s="4"/>
      <c r="P26" s="4"/>
      <c r="Q26" s="4"/>
      <c r="R26" s="4"/>
      <c r="S26" s="4"/>
      <c r="T26" s="4"/>
      <c r="U26" s="4"/>
    </row>
    <row r="27" spans="2:21" ht="12.75">
      <c r="B27" s="235"/>
      <c r="C27" s="141"/>
      <c r="D27" s="142"/>
      <c r="E27" s="142"/>
      <c r="F27" s="169"/>
      <c r="G27" s="142"/>
      <c r="H27" s="142"/>
      <c r="I27" s="4"/>
      <c r="J27" s="4"/>
      <c r="K27" s="4"/>
      <c r="L27" s="4"/>
      <c r="M27" s="4"/>
      <c r="N27" s="4"/>
      <c r="O27" s="4"/>
      <c r="P27" s="4"/>
      <c r="Q27" s="4"/>
      <c r="R27" s="4"/>
      <c r="S27" s="4"/>
      <c r="T27" s="4"/>
      <c r="U27" s="4"/>
    </row>
    <row r="28" spans="2:21" ht="12.75">
      <c r="B28" s="236"/>
      <c r="C28" s="141"/>
      <c r="D28" s="142"/>
      <c r="E28" s="142"/>
      <c r="F28" s="169"/>
      <c r="G28" s="142"/>
      <c r="H28" s="142"/>
      <c r="I28" s="4"/>
      <c r="J28" s="4"/>
      <c r="K28" s="4"/>
      <c r="L28" s="4"/>
      <c r="M28" s="4"/>
      <c r="N28" s="4"/>
      <c r="O28" s="4"/>
      <c r="P28" s="4"/>
      <c r="Q28" s="4"/>
      <c r="R28" s="4"/>
      <c r="S28" s="4"/>
      <c r="T28" s="4"/>
      <c r="U28" s="4"/>
    </row>
    <row r="29" spans="2:21" ht="12.75">
      <c r="B29" s="236"/>
      <c r="C29" s="141"/>
      <c r="D29" s="142"/>
      <c r="E29" s="142"/>
      <c r="F29" s="169"/>
      <c r="G29" s="142"/>
      <c r="H29" s="142"/>
      <c r="I29" s="4"/>
      <c r="J29" s="4"/>
      <c r="K29" s="4"/>
      <c r="L29" s="4"/>
      <c r="M29" s="4"/>
      <c r="N29" s="4"/>
      <c r="O29" s="4"/>
      <c r="P29" s="4"/>
      <c r="Q29" s="4"/>
      <c r="R29" s="4"/>
      <c r="S29" s="4"/>
      <c r="T29" s="4"/>
      <c r="U29" s="4"/>
    </row>
    <row r="30" spans="2:21" ht="12.75">
      <c r="B30" s="235"/>
      <c r="C30" s="141"/>
      <c r="D30" s="142"/>
      <c r="E30" s="142"/>
      <c r="F30" s="169"/>
      <c r="G30" s="142"/>
      <c r="H30" s="142"/>
      <c r="I30" s="4"/>
      <c r="J30" s="4"/>
      <c r="K30" s="4"/>
      <c r="L30" s="4"/>
      <c r="M30" s="4"/>
      <c r="N30" s="4"/>
      <c r="O30" s="4"/>
      <c r="P30" s="4"/>
      <c r="Q30" s="4"/>
      <c r="R30" s="4"/>
      <c r="S30" s="4"/>
      <c r="T30" s="4"/>
      <c r="U30" s="4"/>
    </row>
    <row r="31" spans="2:21" ht="12.75">
      <c r="B31" s="236"/>
      <c r="C31" s="141"/>
      <c r="D31" s="142"/>
      <c r="E31" s="142"/>
      <c r="F31" s="169"/>
      <c r="G31" s="142"/>
      <c r="H31" s="142"/>
      <c r="I31" s="4"/>
      <c r="J31" s="4"/>
      <c r="K31" s="4"/>
      <c r="L31" s="4"/>
      <c r="M31" s="4"/>
      <c r="N31" s="4"/>
      <c r="O31" s="4"/>
      <c r="P31" s="4"/>
      <c r="Q31" s="4"/>
      <c r="R31" s="4"/>
      <c r="S31" s="4"/>
      <c r="T31" s="4"/>
      <c r="U31" s="4"/>
    </row>
    <row r="32" spans="2:21" ht="12.75">
      <c r="B32" s="140"/>
      <c r="C32" s="141"/>
      <c r="D32" s="142"/>
      <c r="E32" s="142"/>
      <c r="F32" s="169"/>
      <c r="G32" s="142"/>
      <c r="H32" s="142"/>
      <c r="I32" s="4"/>
      <c r="J32" s="4"/>
      <c r="K32" s="4"/>
      <c r="L32" s="4"/>
      <c r="M32" s="4"/>
      <c r="N32" s="4"/>
      <c r="O32" s="4"/>
      <c r="P32" s="4"/>
      <c r="Q32" s="4"/>
      <c r="R32" s="4"/>
      <c r="S32" s="4"/>
      <c r="T32" s="4"/>
      <c r="U32" s="4"/>
    </row>
    <row r="33" spans="2:21" ht="12.75">
      <c r="B33" s="140"/>
      <c r="C33" s="141"/>
      <c r="D33" s="142"/>
      <c r="E33" s="142"/>
      <c r="F33" s="169"/>
      <c r="G33" s="142"/>
      <c r="H33" s="142"/>
      <c r="I33" s="4"/>
      <c r="J33" s="4"/>
      <c r="K33" s="4"/>
      <c r="L33" s="4"/>
      <c r="M33" s="4"/>
      <c r="N33" s="4"/>
      <c r="O33" s="4"/>
      <c r="P33" s="4"/>
      <c r="Q33" s="4"/>
      <c r="R33" s="4"/>
      <c r="S33" s="4"/>
      <c r="T33" s="4"/>
      <c r="U33" s="4"/>
    </row>
    <row r="34" spans="2:21" ht="12.75">
      <c r="B34" s="140"/>
      <c r="C34" s="141"/>
      <c r="D34" s="142"/>
      <c r="E34" s="142"/>
      <c r="F34" s="169"/>
      <c r="G34" s="142"/>
      <c r="H34" s="142"/>
      <c r="I34" s="4"/>
      <c r="J34" s="4"/>
      <c r="K34" s="4"/>
      <c r="L34" s="4"/>
      <c r="M34" s="4"/>
      <c r="N34" s="4"/>
      <c r="O34" s="4"/>
      <c r="P34" s="4"/>
      <c r="Q34" s="4"/>
      <c r="R34" s="4"/>
      <c r="S34" s="4"/>
      <c r="T34" s="4"/>
      <c r="U34" s="4"/>
    </row>
    <row r="35" spans="2:21" ht="12.75">
      <c r="B35" s="140"/>
      <c r="C35" s="141"/>
      <c r="D35" s="142"/>
      <c r="E35" s="142"/>
      <c r="F35" s="169"/>
      <c r="G35" s="142"/>
      <c r="H35" s="142"/>
      <c r="I35" s="4"/>
      <c r="J35" s="4"/>
      <c r="K35" s="4"/>
      <c r="L35" s="4"/>
      <c r="M35" s="4"/>
      <c r="N35" s="4"/>
      <c r="O35" s="4"/>
      <c r="P35" s="4"/>
      <c r="Q35" s="4"/>
      <c r="R35" s="4"/>
      <c r="S35" s="4"/>
      <c r="T35" s="4"/>
      <c r="U35" s="4"/>
    </row>
    <row r="36" spans="2:21" ht="12.75">
      <c r="B36" s="140"/>
      <c r="C36" s="141"/>
      <c r="D36" s="142"/>
      <c r="E36" s="142"/>
      <c r="F36" s="169"/>
      <c r="G36" s="142"/>
      <c r="H36" s="142"/>
      <c r="I36" s="4"/>
      <c r="J36" s="4"/>
      <c r="K36" s="4"/>
      <c r="L36" s="4"/>
      <c r="M36" s="4"/>
      <c r="N36" s="4"/>
      <c r="O36" s="4"/>
      <c r="P36" s="4"/>
      <c r="Q36" s="4"/>
      <c r="R36" s="4"/>
      <c r="S36" s="4"/>
      <c r="T36" s="4"/>
      <c r="U36" s="4"/>
    </row>
    <row r="37" spans="2:21" ht="12.75">
      <c r="B37" s="140"/>
      <c r="C37" s="141"/>
      <c r="D37" s="142"/>
      <c r="E37" s="142"/>
      <c r="F37" s="169"/>
      <c r="G37" s="142"/>
      <c r="H37" s="142"/>
      <c r="I37" s="4"/>
      <c r="J37" s="4"/>
      <c r="K37" s="4"/>
      <c r="L37" s="4"/>
      <c r="M37" s="4"/>
      <c r="N37" s="4"/>
      <c r="O37" s="4"/>
      <c r="P37" s="4"/>
      <c r="Q37" s="4"/>
      <c r="R37" s="4"/>
      <c r="S37" s="4"/>
      <c r="T37" s="4"/>
      <c r="U37" s="4"/>
    </row>
    <row r="38" spans="2:21" ht="12.75">
      <c r="B38" s="140"/>
      <c r="C38" s="141"/>
      <c r="D38" s="142"/>
      <c r="E38" s="142"/>
      <c r="F38" s="169"/>
      <c r="G38" s="142"/>
      <c r="H38" s="142"/>
      <c r="I38" s="4"/>
      <c r="J38" s="4"/>
      <c r="K38" s="4"/>
      <c r="L38" s="4"/>
      <c r="M38" s="4"/>
      <c r="N38" s="4"/>
      <c r="O38" s="4"/>
      <c r="P38" s="4"/>
      <c r="Q38" s="4"/>
      <c r="R38" s="4"/>
      <c r="S38" s="4"/>
      <c r="T38" s="4"/>
      <c r="U38" s="4"/>
    </row>
    <row r="39" spans="2:21" ht="12.75">
      <c r="B39" s="140"/>
      <c r="C39" s="141"/>
      <c r="D39" s="142"/>
      <c r="E39" s="142"/>
      <c r="F39" s="169"/>
      <c r="G39" s="142"/>
      <c r="H39" s="142"/>
      <c r="I39" s="4"/>
      <c r="J39" s="4"/>
      <c r="K39" s="4"/>
      <c r="L39" s="4"/>
      <c r="M39" s="4"/>
      <c r="N39" s="4"/>
      <c r="O39" s="4"/>
      <c r="P39" s="4"/>
      <c r="Q39" s="4"/>
      <c r="R39" s="4"/>
      <c r="S39" s="4"/>
      <c r="T39" s="4"/>
      <c r="U39" s="4"/>
    </row>
    <row r="40" spans="2:21" ht="12.75">
      <c r="B40" s="140"/>
      <c r="C40" s="141"/>
      <c r="D40" s="142"/>
      <c r="E40" s="142"/>
      <c r="F40" s="169"/>
      <c r="G40" s="142"/>
      <c r="H40" s="142"/>
      <c r="I40" s="4"/>
      <c r="J40" s="4"/>
      <c r="K40" s="4"/>
      <c r="L40" s="4"/>
      <c r="M40" s="4"/>
      <c r="N40" s="4"/>
      <c r="O40" s="4"/>
      <c r="P40" s="4"/>
      <c r="Q40" s="4"/>
      <c r="R40" s="4"/>
      <c r="S40" s="4"/>
      <c r="T40" s="4"/>
      <c r="U40" s="4"/>
    </row>
    <row r="41" spans="2:21" ht="12.75">
      <c r="B41" s="140"/>
      <c r="C41" s="141"/>
      <c r="D41" s="142"/>
      <c r="E41" s="142"/>
      <c r="F41" s="169"/>
      <c r="G41" s="142"/>
      <c r="H41" s="142"/>
      <c r="I41" s="4"/>
      <c r="J41" s="4"/>
      <c r="K41" s="4"/>
      <c r="L41" s="4"/>
      <c r="M41" s="4"/>
      <c r="N41" s="4"/>
      <c r="O41" s="4"/>
      <c r="P41" s="4"/>
      <c r="Q41" s="4"/>
      <c r="R41" s="4"/>
      <c r="S41" s="4"/>
      <c r="T41" s="4"/>
      <c r="U41" s="4"/>
    </row>
    <row r="42" spans="2:21" ht="12.75">
      <c r="B42" s="140"/>
      <c r="C42" s="141"/>
      <c r="D42" s="142"/>
      <c r="E42" s="142"/>
      <c r="F42" s="169"/>
      <c r="G42" s="142"/>
      <c r="H42" s="142"/>
      <c r="I42" s="4"/>
      <c r="J42" s="4"/>
      <c r="K42" s="4"/>
      <c r="L42" s="4"/>
      <c r="M42" s="4"/>
      <c r="N42" s="4"/>
      <c r="O42" s="4"/>
      <c r="P42" s="4"/>
      <c r="Q42" s="4"/>
      <c r="R42" s="4"/>
      <c r="S42" s="4"/>
      <c r="T42" s="4"/>
      <c r="U42" s="4"/>
    </row>
    <row r="43" spans="2:21" ht="12.75">
      <c r="B43" s="140"/>
      <c r="C43" s="141"/>
      <c r="D43" s="142"/>
      <c r="E43" s="142"/>
      <c r="F43" s="169"/>
      <c r="G43" s="142"/>
      <c r="H43" s="142"/>
      <c r="I43" s="4"/>
      <c r="J43" s="4"/>
      <c r="K43" s="4"/>
      <c r="L43" s="4"/>
      <c r="M43" s="4"/>
      <c r="N43" s="4"/>
      <c r="O43" s="4"/>
      <c r="P43" s="4"/>
      <c r="Q43" s="4"/>
      <c r="R43" s="4"/>
      <c r="S43" s="4"/>
      <c r="T43" s="4"/>
      <c r="U43" s="4"/>
    </row>
    <row r="44" spans="2:21" ht="12.75">
      <c r="B44" s="140"/>
      <c r="C44" s="141"/>
      <c r="D44" s="142"/>
      <c r="E44" s="142"/>
      <c r="F44" s="169"/>
      <c r="G44" s="142"/>
      <c r="H44" s="142"/>
      <c r="I44" s="4"/>
      <c r="J44" s="4"/>
      <c r="K44" s="4"/>
      <c r="L44" s="4"/>
      <c r="M44" s="4"/>
      <c r="N44" s="4"/>
      <c r="O44" s="4"/>
      <c r="P44" s="4"/>
      <c r="Q44" s="4"/>
      <c r="R44" s="4"/>
      <c r="S44" s="4"/>
      <c r="T44" s="4"/>
      <c r="U44" s="4"/>
    </row>
    <row r="45" spans="2:21" ht="12.75">
      <c r="B45" s="140"/>
      <c r="C45" s="141"/>
      <c r="D45" s="142"/>
      <c r="E45" s="142"/>
      <c r="F45" s="169"/>
      <c r="G45" s="142"/>
      <c r="H45" s="142"/>
      <c r="I45" s="4"/>
      <c r="J45" s="4"/>
      <c r="K45" s="4"/>
      <c r="L45" s="4"/>
      <c r="M45" s="4"/>
      <c r="N45" s="4"/>
      <c r="O45" s="4"/>
      <c r="P45" s="4"/>
      <c r="Q45" s="4"/>
      <c r="R45" s="4"/>
      <c r="S45" s="4"/>
      <c r="T45" s="4"/>
      <c r="U45" s="4"/>
    </row>
    <row r="46" spans="2:21" ht="12.75">
      <c r="B46" s="140"/>
      <c r="C46" s="141"/>
      <c r="D46" s="142"/>
      <c r="E46" s="142"/>
      <c r="F46" s="169"/>
      <c r="G46" s="142"/>
      <c r="H46" s="142"/>
      <c r="I46" s="4"/>
      <c r="J46" s="4"/>
      <c r="K46" s="4"/>
      <c r="L46" s="4"/>
      <c r="M46" s="4"/>
      <c r="N46" s="4"/>
      <c r="O46" s="4"/>
      <c r="P46" s="4"/>
      <c r="Q46" s="4"/>
      <c r="R46" s="4"/>
      <c r="S46" s="4"/>
      <c r="T46" s="4"/>
      <c r="U46" s="4"/>
    </row>
    <row r="47" spans="2:21" ht="12.75">
      <c r="B47" s="140"/>
      <c r="C47" s="141"/>
      <c r="D47" s="142"/>
      <c r="E47" s="142"/>
      <c r="F47" s="169"/>
      <c r="G47" s="142"/>
      <c r="H47" s="142"/>
      <c r="I47" s="4"/>
      <c r="J47" s="4"/>
      <c r="K47" s="4"/>
      <c r="L47" s="4"/>
      <c r="M47" s="4"/>
      <c r="N47" s="4"/>
      <c r="O47" s="4"/>
      <c r="P47" s="4"/>
      <c r="Q47" s="4"/>
      <c r="R47" s="4"/>
      <c r="S47" s="4"/>
      <c r="T47" s="4"/>
      <c r="U47" s="4"/>
    </row>
    <row r="48" spans="2:21" ht="12.75">
      <c r="B48" s="140"/>
      <c r="C48" s="141"/>
      <c r="D48" s="142"/>
      <c r="E48" s="142"/>
      <c r="F48" s="169"/>
      <c r="G48" s="142"/>
      <c r="H48" s="142"/>
      <c r="I48" s="4"/>
      <c r="J48" s="4"/>
      <c r="K48" s="4"/>
      <c r="L48" s="4"/>
      <c r="M48" s="4"/>
      <c r="N48" s="4"/>
      <c r="O48" s="4"/>
      <c r="P48" s="4"/>
      <c r="Q48" s="4"/>
      <c r="R48" s="4"/>
      <c r="S48" s="4"/>
      <c r="T48" s="4"/>
      <c r="U48" s="4"/>
    </row>
    <row r="49" spans="2:21" ht="12.75">
      <c r="B49" s="140"/>
      <c r="C49" s="141"/>
      <c r="D49" s="142"/>
      <c r="E49" s="142"/>
      <c r="F49" s="169"/>
      <c r="G49" s="142"/>
      <c r="H49" s="142"/>
      <c r="I49" s="4"/>
      <c r="J49" s="4"/>
      <c r="K49" s="4"/>
      <c r="L49" s="4"/>
      <c r="M49" s="4"/>
      <c r="N49" s="4"/>
      <c r="O49" s="4"/>
      <c r="P49" s="4"/>
      <c r="Q49" s="4"/>
      <c r="R49" s="4"/>
      <c r="S49" s="4"/>
      <c r="T49" s="4"/>
      <c r="U49" s="4"/>
    </row>
    <row r="50" spans="2:21" ht="12.75">
      <c r="B50" s="140"/>
      <c r="C50" s="141"/>
      <c r="D50" s="142"/>
      <c r="E50" s="142"/>
      <c r="F50" s="169"/>
      <c r="G50" s="142"/>
      <c r="H50" s="142"/>
      <c r="I50" s="4"/>
      <c r="J50" s="4"/>
      <c r="K50" s="4"/>
      <c r="L50" s="4"/>
      <c r="M50" s="4"/>
      <c r="N50" s="4"/>
      <c r="O50" s="4"/>
      <c r="P50" s="4"/>
      <c r="Q50" s="4"/>
      <c r="R50" s="4"/>
      <c r="S50" s="4"/>
      <c r="T50" s="4"/>
      <c r="U50" s="4"/>
    </row>
    <row r="51" spans="2:21" ht="12.75">
      <c r="B51" s="140"/>
      <c r="C51" s="141"/>
      <c r="D51" s="142"/>
      <c r="E51" s="142"/>
      <c r="F51" s="169"/>
      <c r="G51" s="142"/>
      <c r="H51" s="142"/>
      <c r="I51" s="4"/>
      <c r="J51" s="4"/>
      <c r="K51" s="4"/>
      <c r="L51" s="4"/>
      <c r="M51" s="4"/>
      <c r="N51" s="4"/>
      <c r="O51" s="4"/>
      <c r="P51" s="4"/>
      <c r="Q51" s="4"/>
      <c r="R51" s="4"/>
      <c r="S51" s="4"/>
      <c r="T51" s="4"/>
      <c r="U51" s="4"/>
    </row>
    <row r="52" spans="2:21" ht="12.75">
      <c r="B52" s="140"/>
      <c r="C52" s="141"/>
      <c r="D52" s="142"/>
      <c r="E52" s="142"/>
      <c r="F52" s="169"/>
      <c r="G52" s="142"/>
      <c r="H52" s="142"/>
      <c r="I52" s="4"/>
      <c r="J52" s="4"/>
      <c r="K52" s="4"/>
      <c r="L52" s="4"/>
      <c r="M52" s="4"/>
      <c r="N52" s="4"/>
      <c r="O52" s="4"/>
      <c r="P52" s="4"/>
      <c r="Q52" s="4"/>
      <c r="R52" s="4"/>
      <c r="S52" s="4"/>
      <c r="T52" s="4"/>
      <c r="U52" s="4"/>
    </row>
    <row r="53" spans="2:21" ht="12.75">
      <c r="B53" s="140"/>
      <c r="C53" s="141"/>
      <c r="D53" s="142"/>
      <c r="E53" s="142"/>
      <c r="F53" s="169"/>
      <c r="G53" s="142"/>
      <c r="H53" s="142"/>
      <c r="I53" s="4"/>
      <c r="J53" s="4"/>
      <c r="K53" s="4"/>
      <c r="L53" s="4"/>
      <c r="M53" s="4"/>
      <c r="N53" s="4"/>
      <c r="O53" s="4"/>
      <c r="P53" s="4"/>
      <c r="Q53" s="4"/>
      <c r="R53" s="4"/>
      <c r="S53" s="4"/>
      <c r="T53" s="4"/>
      <c r="U53" s="4"/>
    </row>
    <row r="54" spans="2:21" ht="12.75">
      <c r="B54" s="140"/>
      <c r="C54" s="141"/>
      <c r="D54" s="142"/>
      <c r="E54" s="142"/>
      <c r="F54" s="169"/>
      <c r="G54" s="142"/>
      <c r="H54" s="142"/>
      <c r="I54" s="4"/>
      <c r="J54" s="4"/>
      <c r="K54" s="4"/>
      <c r="L54" s="4"/>
      <c r="M54" s="4"/>
      <c r="N54" s="4"/>
      <c r="O54" s="4"/>
      <c r="P54" s="4"/>
      <c r="Q54" s="4"/>
      <c r="R54" s="4"/>
      <c r="S54" s="4"/>
      <c r="T54" s="4"/>
      <c r="U54" s="4"/>
    </row>
    <row r="55" spans="2:21" ht="12.75">
      <c r="B55" s="140"/>
      <c r="C55" s="141"/>
      <c r="D55" s="142"/>
      <c r="E55" s="142"/>
      <c r="F55" s="169"/>
      <c r="G55" s="142"/>
      <c r="H55" s="142"/>
      <c r="I55" s="4"/>
      <c r="J55" s="4"/>
      <c r="K55" s="4"/>
      <c r="L55" s="4"/>
      <c r="M55" s="4"/>
      <c r="N55" s="4"/>
      <c r="O55" s="4"/>
      <c r="P55" s="4"/>
      <c r="Q55" s="4"/>
      <c r="R55" s="4"/>
      <c r="S55" s="4"/>
      <c r="T55" s="4"/>
      <c r="U55" s="4"/>
    </row>
    <row r="56" spans="2:21" ht="12.75">
      <c r="B56" s="140"/>
      <c r="C56" s="141"/>
      <c r="D56" s="142"/>
      <c r="E56" s="142"/>
      <c r="F56" s="169"/>
      <c r="G56" s="142"/>
      <c r="H56" s="142"/>
      <c r="I56" s="4"/>
      <c r="J56" s="4"/>
      <c r="K56" s="4"/>
      <c r="L56" s="4"/>
      <c r="M56" s="4"/>
      <c r="N56" s="4"/>
      <c r="O56" s="4"/>
      <c r="P56" s="4"/>
      <c r="Q56" s="4"/>
      <c r="R56" s="4"/>
      <c r="S56" s="4"/>
      <c r="T56" s="4"/>
      <c r="U56" s="4"/>
    </row>
    <row r="57" spans="2:21" ht="12.75">
      <c r="B57" s="140"/>
      <c r="C57" s="141"/>
      <c r="D57" s="142"/>
      <c r="E57" s="142"/>
      <c r="F57" s="169"/>
      <c r="G57" s="142"/>
      <c r="H57" s="142"/>
      <c r="I57" s="4"/>
      <c r="J57" s="4"/>
      <c r="K57" s="4"/>
      <c r="L57" s="4"/>
      <c r="M57" s="4"/>
      <c r="N57" s="4"/>
      <c r="O57" s="4"/>
      <c r="P57" s="4"/>
      <c r="Q57" s="4"/>
      <c r="R57" s="4"/>
      <c r="S57" s="4"/>
      <c r="T57" s="4"/>
      <c r="U57" s="4"/>
    </row>
    <row r="58" spans="2:21" ht="12.75">
      <c r="B58" s="140"/>
      <c r="C58" s="141"/>
      <c r="D58" s="142"/>
      <c r="E58" s="142"/>
      <c r="F58" s="169"/>
      <c r="G58" s="142"/>
      <c r="H58" s="142"/>
      <c r="I58" s="4"/>
      <c r="J58" s="4"/>
      <c r="K58" s="4"/>
      <c r="L58" s="4"/>
      <c r="M58" s="4"/>
      <c r="N58" s="4"/>
      <c r="O58" s="4"/>
      <c r="P58" s="4"/>
      <c r="Q58" s="4"/>
      <c r="R58" s="4"/>
      <c r="S58" s="4"/>
      <c r="T58" s="4"/>
      <c r="U58" s="4"/>
    </row>
    <row r="59" spans="2:21" ht="12.75">
      <c r="B59" s="140"/>
      <c r="C59" s="141"/>
      <c r="D59" s="142"/>
      <c r="E59" s="142"/>
      <c r="F59" s="169"/>
      <c r="G59" s="142"/>
      <c r="H59" s="142"/>
      <c r="I59" s="4"/>
      <c r="J59" s="4"/>
      <c r="K59" s="4"/>
      <c r="L59" s="4"/>
      <c r="M59" s="4"/>
      <c r="N59" s="4"/>
      <c r="O59" s="4"/>
      <c r="P59" s="4"/>
      <c r="Q59" s="4"/>
      <c r="R59" s="4"/>
      <c r="S59" s="4"/>
      <c r="T59" s="4"/>
      <c r="U59" s="4"/>
    </row>
    <row r="60" spans="2:21" ht="12.75">
      <c r="B60" s="140"/>
      <c r="C60" s="141"/>
      <c r="D60" s="142"/>
      <c r="E60" s="142"/>
      <c r="F60" s="169"/>
      <c r="G60" s="142"/>
      <c r="H60" s="142"/>
      <c r="I60" s="4"/>
      <c r="J60" s="4"/>
      <c r="K60" s="4"/>
      <c r="L60" s="4"/>
      <c r="M60" s="4"/>
      <c r="N60" s="4"/>
      <c r="O60" s="4"/>
      <c r="P60" s="4"/>
      <c r="Q60" s="4"/>
      <c r="R60" s="4"/>
      <c r="S60" s="4"/>
      <c r="T60" s="4"/>
      <c r="U60" s="4"/>
    </row>
    <row r="61" spans="2:21" ht="12.75">
      <c r="B61" s="140"/>
      <c r="C61" s="141"/>
      <c r="D61" s="142"/>
      <c r="E61" s="142"/>
      <c r="F61" s="169"/>
      <c r="G61" s="142"/>
      <c r="H61" s="142"/>
      <c r="I61" s="4"/>
      <c r="J61" s="4"/>
      <c r="K61" s="4"/>
      <c r="L61" s="4"/>
      <c r="M61" s="4"/>
      <c r="N61" s="4"/>
      <c r="O61" s="4"/>
      <c r="P61" s="4"/>
      <c r="Q61" s="4"/>
      <c r="R61" s="4"/>
      <c r="S61" s="4"/>
      <c r="T61" s="4"/>
      <c r="U61" s="4"/>
    </row>
    <row r="62" spans="2:21" ht="12.75">
      <c r="B62" s="140"/>
      <c r="C62" s="141"/>
      <c r="D62" s="142"/>
      <c r="E62" s="142"/>
      <c r="F62" s="169"/>
      <c r="G62" s="142"/>
      <c r="H62" s="142"/>
      <c r="I62" s="4"/>
      <c r="J62" s="4"/>
      <c r="K62" s="4"/>
      <c r="L62" s="4"/>
      <c r="M62" s="4"/>
      <c r="N62" s="4"/>
      <c r="O62" s="4"/>
      <c r="P62" s="4"/>
      <c r="Q62" s="4"/>
      <c r="R62" s="4"/>
      <c r="S62" s="4"/>
      <c r="T62" s="4"/>
      <c r="U62" s="4"/>
    </row>
    <row r="63" spans="2:21" ht="12.75">
      <c r="B63" s="140"/>
      <c r="C63" s="141"/>
      <c r="D63" s="142"/>
      <c r="E63" s="142"/>
      <c r="F63" s="169"/>
      <c r="G63" s="142"/>
      <c r="H63" s="142"/>
      <c r="I63" s="4"/>
      <c r="J63" s="4"/>
      <c r="K63" s="4"/>
      <c r="L63" s="4"/>
      <c r="M63" s="4"/>
      <c r="N63" s="4"/>
      <c r="O63" s="4"/>
      <c r="P63" s="4"/>
      <c r="Q63" s="4"/>
      <c r="R63" s="4"/>
      <c r="S63" s="4"/>
      <c r="T63" s="4"/>
      <c r="U63" s="4"/>
    </row>
    <row r="64" spans="2:21" ht="12.75">
      <c r="B64" s="140"/>
      <c r="C64" s="141"/>
      <c r="D64" s="142"/>
      <c r="E64" s="142"/>
      <c r="F64" s="169"/>
      <c r="G64" s="142"/>
      <c r="H64" s="142"/>
      <c r="I64" s="4"/>
      <c r="J64" s="4"/>
      <c r="K64" s="4"/>
      <c r="L64" s="4"/>
      <c r="M64" s="4"/>
      <c r="N64" s="4"/>
      <c r="O64" s="4"/>
      <c r="P64" s="4"/>
      <c r="Q64" s="4"/>
      <c r="R64" s="4"/>
      <c r="S64" s="4"/>
      <c r="T64" s="4"/>
      <c r="U64" s="4"/>
    </row>
    <row r="65" spans="2:21" ht="12.75">
      <c r="B65" s="140"/>
      <c r="C65" s="141"/>
      <c r="D65" s="142"/>
      <c r="E65" s="142"/>
      <c r="F65" s="169"/>
      <c r="G65" s="142"/>
      <c r="H65" s="142"/>
      <c r="I65" s="4"/>
      <c r="J65" s="4"/>
      <c r="K65" s="4"/>
      <c r="L65" s="4"/>
      <c r="M65" s="4"/>
      <c r="N65" s="4"/>
      <c r="O65" s="4"/>
      <c r="P65" s="4"/>
      <c r="Q65" s="4"/>
      <c r="R65" s="4"/>
      <c r="S65" s="4"/>
      <c r="T65" s="4"/>
      <c r="U65" s="4"/>
    </row>
    <row r="66" spans="2:21" ht="12.75">
      <c r="B66" s="140"/>
      <c r="C66" s="141"/>
      <c r="D66" s="142"/>
      <c r="E66" s="142"/>
      <c r="F66" s="169"/>
      <c r="G66" s="142"/>
      <c r="H66" s="142"/>
      <c r="I66" s="4"/>
      <c r="J66" s="4"/>
      <c r="K66" s="4"/>
      <c r="L66" s="4"/>
      <c r="M66" s="4"/>
      <c r="N66" s="4"/>
      <c r="O66" s="4"/>
      <c r="P66" s="4"/>
      <c r="Q66" s="4"/>
      <c r="R66" s="4"/>
      <c r="S66" s="4"/>
      <c r="T66" s="4"/>
      <c r="U66" s="4"/>
    </row>
    <row r="67" spans="2:21" ht="12.75">
      <c r="B67" s="140"/>
      <c r="C67" s="141"/>
      <c r="D67" s="142"/>
      <c r="E67" s="142"/>
      <c r="F67" s="169"/>
      <c r="G67" s="142"/>
      <c r="H67" s="142"/>
      <c r="I67" s="4"/>
      <c r="J67" s="4"/>
      <c r="K67" s="4"/>
      <c r="L67" s="4"/>
      <c r="M67" s="4"/>
      <c r="N67" s="4"/>
      <c r="O67" s="4"/>
      <c r="P67" s="4"/>
      <c r="Q67" s="4"/>
      <c r="R67" s="4"/>
      <c r="S67" s="4"/>
      <c r="T67" s="4"/>
      <c r="U67" s="4"/>
    </row>
    <row r="68" spans="2:21" ht="12.75">
      <c r="B68" s="140"/>
      <c r="C68" s="141"/>
      <c r="D68" s="142"/>
      <c r="E68" s="142"/>
      <c r="F68" s="169"/>
      <c r="G68" s="142"/>
      <c r="H68" s="142"/>
      <c r="I68" s="4"/>
      <c r="J68" s="4"/>
      <c r="K68" s="4"/>
      <c r="L68" s="4"/>
      <c r="M68" s="4"/>
      <c r="N68" s="4"/>
      <c r="O68" s="4"/>
      <c r="P68" s="4"/>
      <c r="Q68" s="4"/>
      <c r="R68" s="4"/>
      <c r="S68" s="4"/>
      <c r="T68" s="4"/>
      <c r="U68" s="4"/>
    </row>
    <row r="69" spans="2:21" ht="12.75">
      <c r="B69" s="140"/>
      <c r="C69" s="141"/>
      <c r="D69" s="142"/>
      <c r="E69" s="142"/>
      <c r="F69" s="169"/>
      <c r="G69" s="142"/>
      <c r="H69" s="142"/>
      <c r="I69" s="4"/>
      <c r="J69" s="4"/>
      <c r="K69" s="4"/>
      <c r="L69" s="4"/>
      <c r="M69" s="4"/>
      <c r="N69" s="4"/>
      <c r="O69" s="4"/>
      <c r="P69" s="4"/>
      <c r="Q69" s="4"/>
      <c r="R69" s="4"/>
      <c r="S69" s="4"/>
      <c r="T69" s="4"/>
      <c r="U69" s="4"/>
    </row>
    <row r="70" spans="2:21" ht="12.75">
      <c r="B70" s="140"/>
      <c r="C70" s="141"/>
      <c r="D70" s="142"/>
      <c r="E70" s="142"/>
      <c r="F70" s="169"/>
      <c r="G70" s="142"/>
      <c r="H70" s="142"/>
      <c r="I70" s="4"/>
      <c r="J70" s="4"/>
      <c r="K70" s="4"/>
      <c r="L70" s="4"/>
      <c r="M70" s="4"/>
      <c r="N70" s="4"/>
      <c r="O70" s="4"/>
      <c r="P70" s="4"/>
      <c r="Q70" s="4"/>
      <c r="R70" s="4"/>
      <c r="S70" s="4"/>
      <c r="T70" s="4"/>
      <c r="U70" s="4"/>
    </row>
    <row r="71" spans="2:21" ht="12.75">
      <c r="B71" s="140"/>
      <c r="C71" s="141"/>
      <c r="D71" s="142"/>
      <c r="E71" s="142"/>
      <c r="F71" s="169"/>
      <c r="G71" s="142"/>
      <c r="H71" s="142"/>
      <c r="I71" s="4"/>
      <c r="J71" s="4"/>
      <c r="K71" s="4"/>
      <c r="L71" s="4"/>
      <c r="M71" s="4"/>
      <c r="N71" s="4"/>
      <c r="O71" s="4"/>
      <c r="P71" s="4"/>
      <c r="Q71" s="4"/>
      <c r="R71" s="4"/>
      <c r="S71" s="4"/>
      <c r="T71" s="4"/>
      <c r="U71" s="4"/>
    </row>
    <row r="72" spans="2:21" ht="12.75">
      <c r="B72" s="140"/>
      <c r="C72" s="141"/>
      <c r="D72" s="142"/>
      <c r="E72" s="142"/>
      <c r="F72" s="169"/>
      <c r="G72" s="142"/>
      <c r="H72" s="142"/>
      <c r="I72" s="4"/>
      <c r="J72" s="4"/>
      <c r="K72" s="4"/>
      <c r="L72" s="4"/>
      <c r="M72" s="4"/>
      <c r="N72" s="4"/>
      <c r="O72" s="4"/>
      <c r="P72" s="4"/>
      <c r="Q72" s="4"/>
      <c r="R72" s="4"/>
      <c r="S72" s="4"/>
      <c r="T72" s="4"/>
      <c r="U72" s="4"/>
    </row>
    <row r="73" spans="2:21" ht="12.75">
      <c r="B73" s="140"/>
      <c r="C73" s="141"/>
      <c r="D73" s="142"/>
      <c r="E73" s="142"/>
      <c r="F73" s="169"/>
      <c r="G73" s="142"/>
      <c r="H73" s="142"/>
      <c r="I73" s="4"/>
      <c r="J73" s="4"/>
      <c r="K73" s="4"/>
      <c r="L73" s="4"/>
      <c r="M73" s="4"/>
      <c r="N73" s="4"/>
      <c r="O73" s="4"/>
      <c r="P73" s="4"/>
      <c r="Q73" s="4"/>
      <c r="R73" s="4"/>
      <c r="S73" s="4"/>
      <c r="T73" s="4"/>
      <c r="U73" s="4"/>
    </row>
    <row r="74" spans="2:21" ht="12.75">
      <c r="B74" s="140"/>
      <c r="C74" s="141"/>
      <c r="D74" s="142"/>
      <c r="E74" s="142"/>
      <c r="F74" s="169"/>
      <c r="G74" s="142"/>
      <c r="H74" s="142"/>
      <c r="I74" s="4"/>
      <c r="J74" s="4"/>
      <c r="K74" s="4"/>
      <c r="L74" s="4"/>
      <c r="M74" s="4"/>
      <c r="N74" s="4"/>
      <c r="O74" s="4"/>
      <c r="P74" s="4"/>
      <c r="Q74" s="4"/>
      <c r="R74" s="4"/>
      <c r="S74" s="4"/>
      <c r="T74" s="4"/>
      <c r="U74" s="4"/>
    </row>
    <row r="75" spans="2:21" ht="12.75">
      <c r="B75" s="140"/>
      <c r="C75" s="141"/>
      <c r="D75" s="142"/>
      <c r="E75" s="142"/>
      <c r="F75" s="169"/>
      <c r="G75" s="142"/>
      <c r="H75" s="142"/>
      <c r="I75" s="4"/>
      <c r="J75" s="4"/>
      <c r="K75" s="4"/>
      <c r="L75" s="4"/>
      <c r="M75" s="4"/>
      <c r="N75" s="4"/>
      <c r="O75" s="4"/>
      <c r="P75" s="4"/>
      <c r="Q75" s="4"/>
      <c r="R75" s="4"/>
      <c r="S75" s="4"/>
      <c r="T75" s="4"/>
      <c r="U75" s="4"/>
    </row>
    <row r="76" spans="2:21" ht="12.75">
      <c r="B76" s="140"/>
      <c r="C76" s="141"/>
      <c r="D76" s="142"/>
      <c r="E76" s="142"/>
      <c r="F76" s="169"/>
      <c r="G76" s="142"/>
      <c r="H76" s="142"/>
      <c r="I76" s="4"/>
      <c r="J76" s="4"/>
      <c r="K76" s="4"/>
      <c r="L76" s="4"/>
      <c r="M76" s="4"/>
      <c r="N76" s="4"/>
      <c r="O76" s="4"/>
      <c r="P76" s="4"/>
      <c r="Q76" s="4"/>
      <c r="R76" s="4"/>
      <c r="S76" s="4"/>
      <c r="T76" s="4"/>
      <c r="U76" s="4"/>
    </row>
    <row r="77" spans="2:21" ht="12.75">
      <c r="B77" s="140"/>
      <c r="C77" s="141"/>
      <c r="D77" s="142"/>
      <c r="E77" s="142"/>
      <c r="F77" s="169"/>
      <c r="G77" s="142"/>
      <c r="H77" s="142"/>
      <c r="I77" s="4"/>
      <c r="J77" s="4"/>
      <c r="K77" s="4"/>
      <c r="L77" s="4"/>
      <c r="M77" s="4"/>
      <c r="N77" s="4"/>
      <c r="O77" s="4"/>
      <c r="P77" s="4"/>
      <c r="Q77" s="4"/>
      <c r="R77" s="4"/>
      <c r="S77" s="4"/>
      <c r="T77" s="4"/>
      <c r="U77" s="4"/>
    </row>
    <row r="78" spans="2:21" ht="12.75">
      <c r="B78" s="140"/>
      <c r="C78" s="141"/>
      <c r="D78" s="142"/>
      <c r="E78" s="142"/>
      <c r="F78" s="169"/>
      <c r="G78" s="142"/>
      <c r="H78" s="142"/>
      <c r="I78" s="4"/>
      <c r="J78" s="4"/>
      <c r="K78" s="4"/>
      <c r="L78" s="4"/>
      <c r="M78" s="4"/>
      <c r="N78" s="4"/>
      <c r="O78" s="4"/>
      <c r="P78" s="4"/>
      <c r="Q78" s="4"/>
      <c r="R78" s="4"/>
      <c r="S78" s="4"/>
      <c r="T78" s="4"/>
      <c r="U78" s="4"/>
    </row>
    <row r="79" spans="2:21" ht="12.75">
      <c r="B79" s="140"/>
      <c r="C79" s="141"/>
      <c r="D79" s="142"/>
      <c r="E79" s="142"/>
      <c r="F79" s="169"/>
      <c r="G79" s="142"/>
      <c r="H79" s="142"/>
      <c r="I79" s="4"/>
      <c r="J79" s="4"/>
      <c r="K79" s="4"/>
      <c r="L79" s="4"/>
      <c r="M79" s="4"/>
      <c r="N79" s="4"/>
      <c r="O79" s="4"/>
      <c r="P79" s="4"/>
      <c r="Q79" s="4"/>
      <c r="R79" s="4"/>
      <c r="S79" s="4"/>
      <c r="T79" s="4"/>
      <c r="U79" s="4"/>
    </row>
    <row r="80" spans="2:21" ht="12.75">
      <c r="B80" s="140"/>
      <c r="C80" s="141"/>
      <c r="D80" s="142"/>
      <c r="E80" s="142"/>
      <c r="F80" s="169"/>
      <c r="G80" s="142"/>
      <c r="H80" s="142"/>
      <c r="I80" s="4"/>
      <c r="J80" s="4"/>
      <c r="K80" s="4"/>
      <c r="L80" s="4"/>
      <c r="M80" s="4"/>
      <c r="N80" s="4"/>
      <c r="O80" s="4"/>
      <c r="P80" s="4"/>
      <c r="Q80" s="4"/>
      <c r="R80" s="4"/>
      <c r="S80" s="4"/>
      <c r="T80" s="4"/>
      <c r="U80" s="4"/>
    </row>
    <row r="81" spans="2:21" ht="12.75">
      <c r="B81" s="140"/>
      <c r="C81" s="141"/>
      <c r="D81" s="142"/>
      <c r="E81" s="142"/>
      <c r="F81" s="169"/>
      <c r="G81" s="142"/>
      <c r="H81" s="142"/>
      <c r="I81" s="4"/>
      <c r="J81" s="4"/>
      <c r="K81" s="4"/>
      <c r="L81" s="4"/>
      <c r="M81" s="4"/>
      <c r="N81" s="4"/>
      <c r="O81" s="4"/>
      <c r="P81" s="4"/>
      <c r="Q81" s="4"/>
      <c r="R81" s="4"/>
      <c r="S81" s="4"/>
      <c r="T81" s="4"/>
      <c r="U81" s="4"/>
    </row>
    <row r="82" spans="2:21" ht="12.75">
      <c r="B82" s="140"/>
      <c r="C82" s="141"/>
      <c r="D82" s="142"/>
      <c r="E82" s="142"/>
      <c r="F82" s="169"/>
      <c r="G82" s="142"/>
      <c r="H82" s="142"/>
      <c r="I82" s="4"/>
      <c r="J82" s="4"/>
      <c r="K82" s="4"/>
      <c r="L82" s="4"/>
      <c r="M82" s="4"/>
      <c r="N82" s="4"/>
      <c r="O82" s="4"/>
      <c r="P82" s="4"/>
      <c r="Q82" s="4"/>
      <c r="R82" s="4"/>
      <c r="S82" s="4"/>
      <c r="T82" s="4"/>
      <c r="U82" s="4"/>
    </row>
    <row r="83" spans="2:21" ht="12.75">
      <c r="B83" s="140"/>
      <c r="C83" s="141"/>
      <c r="D83" s="142"/>
      <c r="E83" s="142"/>
      <c r="F83" s="169"/>
      <c r="G83" s="142"/>
      <c r="H83" s="142"/>
      <c r="I83" s="4"/>
      <c r="J83" s="4"/>
      <c r="K83" s="4"/>
      <c r="L83" s="4"/>
      <c r="M83" s="4"/>
      <c r="N83" s="4"/>
      <c r="O83" s="4"/>
      <c r="P83" s="4"/>
      <c r="Q83" s="4"/>
      <c r="R83" s="4"/>
      <c r="S83" s="4"/>
      <c r="T83" s="4"/>
      <c r="U83" s="4"/>
    </row>
    <row r="84" spans="2:21" ht="12.75">
      <c r="B84" s="140"/>
      <c r="C84" s="141"/>
      <c r="D84" s="142"/>
      <c r="E84" s="142"/>
      <c r="F84" s="169"/>
      <c r="G84" s="142"/>
      <c r="H84" s="142"/>
      <c r="I84" s="4"/>
      <c r="J84" s="4"/>
      <c r="K84" s="4"/>
      <c r="L84" s="4"/>
      <c r="M84" s="4"/>
      <c r="N84" s="4"/>
      <c r="O84" s="4"/>
      <c r="P84" s="4"/>
      <c r="Q84" s="4"/>
      <c r="R84" s="4"/>
      <c r="S84" s="4"/>
      <c r="T84" s="4"/>
      <c r="U84" s="4"/>
    </row>
    <row r="85" spans="2:21" ht="12.75">
      <c r="B85" s="140"/>
      <c r="C85" s="141"/>
      <c r="D85" s="142"/>
      <c r="E85" s="142"/>
      <c r="F85" s="169"/>
      <c r="G85" s="142"/>
      <c r="H85" s="142"/>
      <c r="I85" s="4"/>
      <c r="J85" s="4"/>
      <c r="K85" s="4"/>
      <c r="L85" s="4"/>
      <c r="M85" s="4"/>
      <c r="N85" s="4"/>
      <c r="O85" s="4"/>
      <c r="P85" s="4"/>
      <c r="Q85" s="4"/>
      <c r="R85" s="4"/>
      <c r="S85" s="4"/>
      <c r="T85" s="4"/>
      <c r="U85" s="4"/>
    </row>
    <row r="86" spans="2:21" ht="12.75">
      <c r="B86" s="140"/>
      <c r="C86" s="141"/>
      <c r="D86" s="142"/>
      <c r="E86" s="142"/>
      <c r="F86" s="169"/>
      <c r="G86" s="142"/>
      <c r="H86" s="142"/>
      <c r="I86" s="4"/>
      <c r="J86" s="4"/>
      <c r="K86" s="4"/>
      <c r="L86" s="4"/>
      <c r="M86" s="4"/>
      <c r="N86" s="4"/>
      <c r="O86" s="4"/>
      <c r="P86" s="4"/>
      <c r="Q86" s="4"/>
      <c r="R86" s="4"/>
      <c r="S86" s="4"/>
      <c r="T86" s="4"/>
      <c r="U86" s="4"/>
    </row>
    <row r="87" spans="2:21" ht="12.75">
      <c r="B87" s="140"/>
      <c r="C87" s="141"/>
      <c r="D87" s="142"/>
      <c r="E87" s="142"/>
      <c r="F87" s="169"/>
      <c r="G87" s="142"/>
      <c r="H87" s="142"/>
      <c r="I87" s="4"/>
      <c r="J87" s="4"/>
      <c r="K87" s="4"/>
      <c r="L87" s="4"/>
      <c r="M87" s="4"/>
      <c r="N87" s="4"/>
      <c r="O87" s="4"/>
      <c r="P87" s="4"/>
      <c r="Q87" s="4"/>
      <c r="R87" s="4"/>
      <c r="S87" s="4"/>
      <c r="T87" s="4"/>
      <c r="U87" s="4"/>
    </row>
    <row r="88" spans="2:21" ht="12.75">
      <c r="B88" s="140"/>
      <c r="C88" s="141"/>
      <c r="D88" s="142"/>
      <c r="E88" s="142"/>
      <c r="F88" s="169"/>
      <c r="G88" s="142"/>
      <c r="H88" s="142"/>
      <c r="I88" s="4"/>
      <c r="J88" s="4"/>
      <c r="K88" s="4"/>
      <c r="L88" s="4"/>
      <c r="M88" s="4"/>
      <c r="N88" s="4"/>
      <c r="O88" s="4"/>
      <c r="P88" s="4"/>
      <c r="Q88" s="4"/>
      <c r="R88" s="4"/>
      <c r="S88" s="4"/>
      <c r="T88" s="4"/>
      <c r="U88" s="4"/>
    </row>
    <row r="89" spans="2:21" ht="12.75">
      <c r="B89" s="140"/>
      <c r="C89" s="141"/>
      <c r="D89" s="142"/>
      <c r="E89" s="142"/>
      <c r="F89" s="169"/>
      <c r="G89" s="142"/>
      <c r="H89" s="142"/>
      <c r="I89" s="4"/>
      <c r="J89" s="4"/>
      <c r="K89" s="4"/>
      <c r="L89" s="4"/>
      <c r="M89" s="4"/>
      <c r="N89" s="4"/>
      <c r="O89" s="4"/>
      <c r="P89" s="4"/>
      <c r="Q89" s="4"/>
      <c r="R89" s="4"/>
      <c r="S89" s="4"/>
      <c r="T89" s="4"/>
      <c r="U89" s="4"/>
    </row>
    <row r="90" spans="2:21" ht="12.75">
      <c r="B90" s="140"/>
      <c r="C90" s="141"/>
      <c r="D90" s="142"/>
      <c r="E90" s="142"/>
      <c r="F90" s="169"/>
      <c r="G90" s="142"/>
      <c r="H90" s="142"/>
      <c r="I90" s="4"/>
      <c r="J90" s="4"/>
      <c r="K90" s="4"/>
      <c r="L90" s="4"/>
      <c r="M90" s="4"/>
      <c r="N90" s="4"/>
      <c r="O90" s="4"/>
      <c r="P90" s="4"/>
      <c r="Q90" s="4"/>
      <c r="R90" s="4"/>
      <c r="S90" s="4"/>
      <c r="T90" s="4"/>
      <c r="U90" s="4"/>
    </row>
    <row r="91" spans="2:21" ht="12.75">
      <c r="B91" s="140"/>
      <c r="C91" s="141"/>
      <c r="D91" s="142"/>
      <c r="E91" s="142"/>
      <c r="F91" s="169"/>
      <c r="G91" s="142"/>
      <c r="H91" s="142"/>
      <c r="I91" s="4"/>
      <c r="J91" s="4"/>
      <c r="K91" s="4"/>
      <c r="L91" s="4"/>
      <c r="M91" s="4"/>
      <c r="N91" s="4"/>
      <c r="O91" s="4"/>
      <c r="P91" s="4"/>
      <c r="Q91" s="4"/>
      <c r="R91" s="4"/>
      <c r="S91" s="4"/>
      <c r="T91" s="4"/>
      <c r="U91" s="4"/>
    </row>
    <row r="92" spans="2:21" ht="12.75">
      <c r="B92" s="140"/>
      <c r="C92" s="141"/>
      <c r="D92" s="142"/>
      <c r="E92" s="142"/>
      <c r="F92" s="169"/>
      <c r="G92" s="142"/>
      <c r="H92" s="142"/>
      <c r="I92" s="4"/>
      <c r="J92" s="4"/>
      <c r="K92" s="4"/>
      <c r="L92" s="4"/>
      <c r="M92" s="4"/>
      <c r="N92" s="4"/>
      <c r="O92" s="4"/>
      <c r="P92" s="4"/>
      <c r="Q92" s="4"/>
      <c r="R92" s="4"/>
      <c r="S92" s="4"/>
      <c r="T92" s="4"/>
      <c r="U92" s="4"/>
    </row>
    <row r="93" spans="2:21" ht="12.75">
      <c r="B93" s="140"/>
      <c r="C93" s="141"/>
      <c r="D93" s="142"/>
      <c r="E93" s="142"/>
      <c r="F93" s="169"/>
      <c r="G93" s="142"/>
      <c r="H93" s="142"/>
      <c r="I93" s="4"/>
      <c r="J93" s="4"/>
      <c r="K93" s="4"/>
      <c r="L93" s="4"/>
      <c r="M93" s="4"/>
      <c r="N93" s="4"/>
      <c r="O93" s="4"/>
      <c r="P93" s="4"/>
      <c r="Q93" s="4"/>
      <c r="R93" s="4"/>
      <c r="S93" s="4"/>
      <c r="T93" s="4"/>
      <c r="U93" s="4"/>
    </row>
    <row r="94" spans="2:21" ht="12.75">
      <c r="B94" s="140"/>
      <c r="C94" s="141"/>
      <c r="D94" s="142"/>
      <c r="E94" s="142"/>
      <c r="F94" s="169"/>
      <c r="G94" s="142"/>
      <c r="H94" s="142"/>
      <c r="I94" s="4"/>
      <c r="J94" s="4"/>
      <c r="K94" s="4"/>
      <c r="L94" s="4"/>
      <c r="M94" s="4"/>
      <c r="N94" s="4"/>
      <c r="O94" s="4"/>
      <c r="P94" s="4"/>
      <c r="Q94" s="4"/>
      <c r="R94" s="4"/>
      <c r="S94" s="4"/>
      <c r="T94" s="4"/>
      <c r="U94" s="4"/>
    </row>
    <row r="95" spans="2:21" ht="12.75">
      <c r="B95" s="140"/>
      <c r="C95" s="141"/>
      <c r="D95" s="142"/>
      <c r="E95" s="142"/>
      <c r="F95" s="169"/>
      <c r="G95" s="142"/>
      <c r="H95" s="142"/>
      <c r="I95" s="4"/>
      <c r="J95" s="4"/>
      <c r="K95" s="4"/>
      <c r="L95" s="4"/>
      <c r="M95" s="4"/>
      <c r="N95" s="4"/>
      <c r="O95" s="4"/>
      <c r="P95" s="4"/>
      <c r="Q95" s="4"/>
      <c r="R95" s="4"/>
      <c r="S95" s="4"/>
      <c r="T95" s="4"/>
      <c r="U95" s="4"/>
    </row>
    <row r="96" spans="2:21" ht="12.75">
      <c r="B96" s="140"/>
      <c r="C96" s="141"/>
      <c r="D96" s="142"/>
      <c r="E96" s="142"/>
      <c r="F96" s="169"/>
      <c r="G96" s="142"/>
      <c r="H96" s="142"/>
      <c r="I96" s="4"/>
      <c r="J96" s="4"/>
      <c r="K96" s="4"/>
      <c r="L96" s="4"/>
      <c r="M96" s="4"/>
      <c r="N96" s="4"/>
      <c r="O96" s="4"/>
      <c r="P96" s="4"/>
      <c r="Q96" s="4"/>
      <c r="R96" s="4"/>
      <c r="S96" s="4"/>
      <c r="T96" s="4"/>
      <c r="U96" s="4"/>
    </row>
    <row r="97" spans="2:21" ht="12.75">
      <c r="B97" s="140"/>
      <c r="C97" s="141"/>
      <c r="D97" s="142"/>
      <c r="E97" s="142"/>
      <c r="F97" s="169"/>
      <c r="G97" s="142"/>
      <c r="H97" s="142"/>
      <c r="I97" s="4"/>
      <c r="J97" s="4"/>
      <c r="K97" s="4"/>
      <c r="L97" s="4"/>
      <c r="M97" s="4"/>
      <c r="N97" s="4"/>
      <c r="O97" s="4"/>
      <c r="P97" s="4"/>
      <c r="Q97" s="4"/>
      <c r="R97" s="4"/>
      <c r="S97" s="4"/>
      <c r="T97" s="4"/>
      <c r="U97" s="4"/>
    </row>
    <row r="98" spans="2:21" ht="12.75">
      <c r="B98" s="140"/>
      <c r="C98" s="141"/>
      <c r="D98" s="142" t="s">
        <v>0</v>
      </c>
      <c r="E98" s="142"/>
      <c r="F98" s="169"/>
      <c r="G98" s="142"/>
      <c r="H98" s="142"/>
      <c r="I98" s="4"/>
      <c r="J98" s="4"/>
      <c r="K98" s="4"/>
      <c r="L98" s="4"/>
      <c r="M98" s="4"/>
      <c r="N98" s="4"/>
      <c r="O98" s="4"/>
      <c r="P98" s="4"/>
      <c r="Q98" s="4"/>
      <c r="R98" s="4"/>
      <c r="S98" s="4"/>
      <c r="T98" s="4"/>
      <c r="U98" s="4"/>
    </row>
    <row r="99" spans="2:21" ht="12.75">
      <c r="B99" s="140"/>
      <c r="C99" s="141"/>
      <c r="D99" s="143" t="s">
        <v>1</v>
      </c>
      <c r="E99" s="10" t="s">
        <v>2</v>
      </c>
      <c r="F99" s="10">
        <f ca="1">COUNTIF(Mathematics!$F$4:$F$15,"x")+COUNTIF(Mathematics!$H$4:$H$15,"x")+COUNTIF(Mathematics!$J$4:$J$15,"x")</f>
        <v>0</v>
      </c>
      <c r="G99" s="10">
        <f ca="1">COUNTIF(Science!$F$4:$F$15,"x")+COUNTIF(Science!$H$4:$H$15,"x")+COUNTIF(Science!$J$4:$J$15,"x")</f>
        <v>0</v>
      </c>
      <c r="H99" s="10">
        <f ca="1">COUNTIF('History '!$F$4:$F$15,"x")+COUNTIF('History '!$H$4:$H$15,"x")+COUNTIF('History '!$J$4:$J$15,"x")</f>
        <v>0</v>
      </c>
      <c r="I99" s="10">
        <f ca="1">COUNTIF(Geography!$F$4:$F$15,"x")+COUNTIF(Geography!$H$4:$H$15,"x")+COUNTIF(Geography!$J$4:$J$15,"x")</f>
        <v>0</v>
      </c>
      <c r="J99" s="10" t="e">
        <f>COUNTIF(RE!#REF!,"x")+COUNTIF(RE!#REF!,"x")+COUNTIF(RE!#REF!,"x")</f>
        <v>#REF!</v>
      </c>
      <c r="K99" s="10">
        <f ca="1">COUNTIF(DT!$F$4:$F$15,"x")+COUNTIF(DT!$H$4:$H$15,"x")+COUNTIF(DT!$J$4:$J$15,"x")</f>
        <v>0</v>
      </c>
      <c r="L99" s="10">
        <f ca="1">COUNTIF(Art!$F$4:$F$15,"x")+COUNTIF(Art!$H$4:$H$15,"x")+COUNTIF(Art!$J$4:$J$15,"x")</f>
        <v>0</v>
      </c>
      <c r="M99" s="10">
        <f ca="1">COUNTIF(Music!$F$4:$F$15,"x")+COUNTIF(Music!$H$4:$H$15,"x")+COUNTIF(Music!$J$4:$J$15,"x")</f>
        <v>0</v>
      </c>
      <c r="N99" s="10">
        <f ca="1">COUNTIF(Drama!$I$4:$I$15,"x")+COUNTIF(Drama!$K$4:$K$15,"x")+COUNTIF(Drama!$M$4:$M$15,"x")</f>
        <v>0</v>
      </c>
      <c r="O99" s="10">
        <f ca="1">COUNTIF('Modern languages'!$F$4:$F$15,"x")+COUNTIF('Modern languages'!$H$4:$H$15,"x")+COUNTIF('Modern languages'!$J$4:$J$15,"x")</f>
        <v>0</v>
      </c>
      <c r="P99" s="152"/>
      <c r="Q99" s="152"/>
      <c r="R99" s="152"/>
      <c r="S99" s="152"/>
      <c r="T99" s="152"/>
      <c r="U99" s="152"/>
    </row>
    <row r="100" spans="2:21" ht="12.75">
      <c r="B100" s="140"/>
      <c r="C100" s="141"/>
      <c r="D100" s="144" t="s">
        <v>3</v>
      </c>
      <c r="E100" s="144">
        <f ca="1">COUNTIF(English!$F$16:$F$27,"x")+COUNTIF(English!$H$16:$H$27,"x")+COUNTIF(English!$J$16:$J$27,"x")</f>
        <v>0</v>
      </c>
      <c r="F100" s="144" t="s">
        <v>4</v>
      </c>
      <c r="G100" s="144">
        <f ca="1">COUNTIF(Science!$F$16:$F$27,"x")+COUNTIF(Science!$H$16:$H$27,"x")+COUNTIF(Science!$J$16:$J$27,"x")</f>
        <v>0</v>
      </c>
      <c r="H100" s="144">
        <f ca="1">COUNTIF('History '!$F$16:$F$27,"x")+COUNTIF('History '!$H$16:$H$27,"x")+COUNTIF('History '!$J$16:$J$27,"x")</f>
        <v>0</v>
      </c>
      <c r="I100" s="144">
        <f ca="1">COUNTIF(Geography!$F$16:$F$27,"x")+COUNTIF(Geography!$H$16:$H$27,"x")+COUNTIF(Geography!$J$16:$J$27,"x")</f>
        <v>0</v>
      </c>
      <c r="J100" s="144" t="e">
        <f>COUNTIF(RE!#REF!,"x")+COUNTIF(RE!#REF!,"x")+COUNTIF(RE!#REF!,"x")</f>
        <v>#REF!</v>
      </c>
      <c r="K100" s="144">
        <f ca="1">COUNTIF(DT!$F$16:$F$27,"x")+COUNTIF(DT!$H$16:$H$27,"x")+COUNTIF(DT!$J$16:$J$27,"x")</f>
        <v>0</v>
      </c>
      <c r="L100" s="144">
        <f ca="1">COUNTIF(Art!$F$16:$F$27,"x")+COUNTIF(Art!$H$16:$H$27,"x")+COUNTIF(Art!$J$16:$J$27,"x")</f>
        <v>0</v>
      </c>
      <c r="M100" s="144">
        <f ca="1">COUNTIF(Music!$F$16:$F$27,"x")+COUNTIF(Music!$H$16:$H$27,"x")+COUNTIF(Music!$J$16:$J$27,"x")</f>
        <v>0</v>
      </c>
      <c r="N100" s="144">
        <f ca="1">COUNTIF(Drama!$I$16:$I$27,"x")+COUNTIF(Drama!$K$16:$K$27,"x")+COUNTIF(Drama!$M$16:$M$27,"x")</f>
        <v>0</v>
      </c>
      <c r="O100" s="144">
        <f ca="1">COUNTIF('Modern languages'!$F$16:$F$27,"x")+COUNTIF('Modern languages'!$H$16:$H$27,"x")+COUNTIF('Modern languages'!$J$16:$J$27,"x")</f>
        <v>0</v>
      </c>
      <c r="P100" s="170"/>
      <c r="Q100" s="170"/>
      <c r="R100" s="170"/>
      <c r="S100" s="170"/>
      <c r="T100" s="170"/>
      <c r="U100" s="170"/>
    </row>
    <row r="101" spans="2:21" ht="12.75">
      <c r="B101" s="140"/>
      <c r="C101" s="141"/>
      <c r="D101" s="143" t="s">
        <v>5</v>
      </c>
      <c r="E101" s="10">
        <f ca="1">COUNTIF(English!$F$28:$F$39,"x")+COUNTIF(English!$H$28:$H$39,"x")+COUNTIF(English!$J$28:$J$39,"x")</f>
        <v>0</v>
      </c>
      <c r="F101" s="10">
        <f ca="1">COUNTIF(Mathematics!$F$28:$F$39,"x")+COUNTIF(Mathematics!$H$28:$H$39,"x")+COUNTIF(Mathematics!$J$28:$J$39,"x")</f>
        <v>0</v>
      </c>
      <c r="G101" s="10">
        <f ca="1">COUNTIF(Science!$F$28:$F$39,"x")+COUNTIF(Science!$H$28:$H$39,"x")+COUNTIF(Science!$J$28:$J$39,"x")</f>
        <v>0</v>
      </c>
      <c r="H101" s="10">
        <f ca="1">COUNTIF('History '!$F$28:$F$39,"x")+COUNTIF('History '!$H$28:$H$39,"x")+COUNTIF('History '!$J$28:$J$39,"x")</f>
        <v>0</v>
      </c>
      <c r="I101" s="10">
        <f ca="1">COUNTIF(Geography!$F$28:$F$39,"x")+COUNTIF(Geography!$H$28:$H$39,"x")+COUNTIF(Geography!$J$28:$J$39,"x")</f>
        <v>0</v>
      </c>
      <c r="J101" s="10" t="e">
        <f>COUNTIF(RE!#REF!,"x")+COUNTIF(RE!#REF!,"x")+COUNTIF(RE!#REF!,"x")</f>
        <v>#REF!</v>
      </c>
      <c r="K101" s="10">
        <f ca="1">COUNTIF(DT!$F$28:$F$39,"x")+COUNTIF(DT!$H$28:$H$39,"x")+COUNTIF(DT!$J$28:$J$39,"x")</f>
        <v>0</v>
      </c>
      <c r="L101" s="10">
        <f ca="1">COUNTIF(Art!$F$28:$F$39,"x")+COUNTIF(Art!$H$28:$H$39,"x")+COUNTIF(Art!$J$28:$J$39,"x")</f>
        <v>0</v>
      </c>
      <c r="M101" s="10">
        <f ca="1">COUNTIF(Music!$F$28:$F$39,"x")+COUNTIF(Music!$H$28:$H$39,"x")+COUNTIF(Music!$J$28:$J$39,"x")</f>
        <v>0</v>
      </c>
      <c r="N101" s="10">
        <f ca="1">COUNTIF(Drama!$I$28:$I$39,"x")+COUNTIF(Drama!$K$28:$K$39,"x")+COUNTIF(Drama!$M$28:$M$39,"x")</f>
        <v>0</v>
      </c>
      <c r="O101" s="10">
        <f ca="1">COUNTIF('Modern languages'!$F$28:$F$39,"x")+COUNTIF('Modern languages'!$H$28:$H$39,"x")+COUNTIF('Modern languages'!$J$28:$J$39,"x")</f>
        <v>0</v>
      </c>
      <c r="P101" s="152"/>
      <c r="Q101" s="152"/>
      <c r="R101" s="152"/>
      <c r="S101" s="152"/>
      <c r="T101" s="152"/>
      <c r="U101" s="152"/>
    </row>
    <row r="102" spans="2:21" ht="12.75">
      <c r="B102" s="140"/>
      <c r="C102" s="141"/>
      <c r="D102" s="144">
        <f ca="1">COUNTIF(Welsh!$I$19:$I$30,"x")+COUNTIF(Welsh!$K$19:$K$30,"x")+COUNTIF(Welsh!$M$19:$M$30,"x")</f>
        <v>0</v>
      </c>
      <c r="E102" s="144">
        <f ca="1">COUNTIF(English!$F$40:$F$51,"x")+COUNTIF(English!$H$40:$H$51,"x")+COUNTIF(English!$J$40:$J$51,"x")</f>
        <v>0</v>
      </c>
      <c r="F102" s="144">
        <f ca="1">COUNTIF(Mathematics!$F$40:$F$51,"x")+COUNTIF(Mathematics!$H$40:$H$51,"x")+COUNTIF(Mathematics!$J$40:$J$51,"x")</f>
        <v>0</v>
      </c>
      <c r="G102" s="144">
        <f ca="1">COUNTIF(Science!$F$40:$F$51,"x")+COUNTIF(Science!$H$40:$H$51,"x")+COUNTIF(Science!$J$40:$J$51,"x")</f>
        <v>0</v>
      </c>
      <c r="H102" s="144">
        <f ca="1">COUNTIF('History '!$F$40:$F$51,"x")+COUNTIF('History '!$H$40:$H$51,"x")+COUNTIF('History '!$J$40:$J$51,"x")</f>
        <v>0</v>
      </c>
      <c r="I102" s="144">
        <f ca="1">COUNTIF(Geography!$F$40:$F$51,"x")+COUNTIF(Geography!$H$40:$H$51,"x")+COUNTIF(Geography!$J$40:$J$51,"x")</f>
        <v>0</v>
      </c>
      <c r="J102" s="144" t="e">
        <f>COUNTIF(RE!#REF!,"x")+COUNTIF(RE!#REF!,"x")+COUNTIF(RE!#REF!,"x")</f>
        <v>#REF!</v>
      </c>
      <c r="K102" s="144">
        <f ca="1">COUNTIF(DT!$F$40:$F$51,"x")+COUNTIF(DT!$H$40:$H$51,"x")+COUNTIF(DT!$J$40:$J$51,"x")</f>
        <v>0</v>
      </c>
      <c r="L102" s="144">
        <f ca="1">COUNTIF(Art!$F$40:$F$51,"x")+COUNTIF(Art!$H$40:$H$51,"x")+COUNTIF(Art!$J$40:$J$51,"x")</f>
        <v>0</v>
      </c>
      <c r="M102" s="144">
        <f ca="1">COUNTIF(Music!$F$40:$F$51,"x")+COUNTIF(Music!$H$40:$H$51,"x")+COUNTIF(Music!$J$40:$J$51,"x")</f>
        <v>0</v>
      </c>
      <c r="N102" s="144">
        <f ca="1">COUNTIF(Drama!$I$40:$I$51,"x")+COUNTIF(Drama!$K$40:$K$51,"x")+COUNTIF(Drama!$M$40:$M$51,"x")</f>
        <v>0</v>
      </c>
      <c r="O102" s="144">
        <f ca="1">COUNTIF('Modern languages'!$F$40:$F$51,"x")+COUNTIF('Modern languages'!$H$40:$H$51,"x")+COUNTIF('Modern languages'!$J$40:$J$51,"x")</f>
        <v>0</v>
      </c>
      <c r="P102" s="170"/>
      <c r="Q102" s="170"/>
      <c r="R102" s="170"/>
      <c r="S102" s="170"/>
      <c r="T102" s="170"/>
      <c r="U102" s="170"/>
    </row>
    <row r="103" spans="2:21" ht="12.75">
      <c r="B103" s="140"/>
      <c r="C103" s="141"/>
      <c r="D103" s="144">
        <f ca="1">COUNTIF(Welsh!$I$31:$I$42,"x")+COUNTIF(Welsh!$K$31:$K$42,"x")+COUNTIF(Welsh!$M$31:$M$42,"x")</f>
        <v>0</v>
      </c>
      <c r="E103" s="144">
        <f ca="1">COUNTIF(English!$F$52:$F$63,"x")+COUNTIF(English!$H$52:$H$63,"x")+COUNTIF(English!$J$52:$J$63,"x")</f>
        <v>0</v>
      </c>
      <c r="F103" s="144">
        <f ca="1">COUNTIF(Mathematics!$F$52:$F$63,"x")+COUNTIF(Mathematics!$H$52:$H$63,"x")+COUNTIF(Mathematics!$J$52:$J$63,"x")</f>
        <v>0</v>
      </c>
      <c r="G103" s="144">
        <f ca="1">COUNTIF(Science!$F$52:$F$63,"x")+COUNTIF(Science!$H$52:$H$63,"x")+COUNTIF(Science!$J$52:$J$63,"x")</f>
        <v>0</v>
      </c>
      <c r="H103" s="144">
        <f ca="1">COUNTIF('History '!$F$52:$F$63,"x")+COUNTIF('History '!$H$52:$H$63,"x")+COUNTIF('History '!$J$52:$J$63,"x")</f>
        <v>0</v>
      </c>
      <c r="I103" s="144">
        <f ca="1">COUNTIF(Geography!$F$52:$F$63,"x")+COUNTIF(Geography!$H$52:$H$63,"x")+COUNTIF(Geography!$J$52:$J$63,"x")</f>
        <v>0</v>
      </c>
      <c r="J103" s="144" t="e">
        <f>COUNTIF(RE!#REF!,"x")+COUNTIF(RE!#REF!,"x")+COUNTIF(RE!#REF!,"x")</f>
        <v>#REF!</v>
      </c>
      <c r="K103" s="144">
        <f ca="1">COUNTIF(DT!$F$52:$F$63,"x")+COUNTIF(DT!$H$52:$H$63,"x")+COUNTIF(DT!$J$52:$J$63,"x")</f>
        <v>0</v>
      </c>
      <c r="L103" s="144">
        <f ca="1">COUNTIF(Art!$F$52:$F$63,"x")+COUNTIF(Art!$H$52:$H$63,"x")+COUNTIF(Art!$J$52:$J$63,"x")</f>
        <v>0</v>
      </c>
      <c r="M103" s="144">
        <f ca="1">COUNTIF(Music!$F$52:$F$63,"x")+COUNTIF(Music!$H$52:$H$63,"x")+COUNTIF(Music!$J$52:$J$63,"x")</f>
        <v>0</v>
      </c>
      <c r="N103" s="144">
        <f ca="1">COUNTIF(Drama!$I$52:$I$63,"x")+COUNTIF(Drama!$K$52:$K$63,"x")+COUNTIF(Drama!$M$52:$M$63,"x")</f>
        <v>0</v>
      </c>
      <c r="O103" s="144">
        <f ca="1">COUNTIF('Modern languages'!$F$52:$F$63,"x")+COUNTIF('Modern languages'!$H$52:$H$63,"x")+COUNTIF('Modern languages'!$J$52:$J$63,"x")</f>
        <v>0</v>
      </c>
      <c r="P103" s="170"/>
      <c r="Q103" s="170"/>
      <c r="R103" s="170"/>
      <c r="S103" s="170"/>
      <c r="T103" s="170"/>
      <c r="U103" s="170"/>
    </row>
    <row r="104" spans="2:21" ht="12.75">
      <c r="B104" s="140"/>
      <c r="C104" s="141"/>
      <c r="D104" s="13">
        <f ca="1">COUNTIF(Welsh!$I$43:$I$54,"x")+COUNTIF(Welsh!$K$54:$K137,"x")+COUNTIF(Welsh!$M$43:$M$54,"x")</f>
        <v>0</v>
      </c>
      <c r="E104" s="13">
        <f ca="1">COUNTIF(English!$F$64:$F$75,"x")+COUNTIF(English!$H$75:$H158,"x")+COUNTIF(English!$J$64:$J$75,"x")</f>
        <v>0</v>
      </c>
      <c r="F104" s="13">
        <f ca="1">COUNTIF(Mathematics!$F$64:$F$75,"x")+COUNTIF(Mathematics!$H$75:$H158,"x")+COUNTIF(Mathematics!$J$64:$J$75,"x")</f>
        <v>0</v>
      </c>
      <c r="G104" s="13">
        <f ca="1">COUNTIF(Science!$F$64:$F$75,"x")+COUNTIF(Science!$H$75:$H158,"x")+COUNTIF(Science!$J$64:$J$75,"x")</f>
        <v>0</v>
      </c>
      <c r="H104" s="13">
        <f ca="1">COUNTIF('History '!$F$64:$F$75,"x")+COUNTIF('History '!$H$75:$H158,"x")+COUNTIF('History '!$J$64:$J$75,"x")</f>
        <v>0</v>
      </c>
      <c r="I104" s="13">
        <f ca="1">COUNTIF(Geography!$F$64:$F$75,"x")+COUNTIF(Geography!$H$75:$H158,"x")+COUNTIF(Geography!$J$64:$J$75,"x")</f>
        <v>0</v>
      </c>
      <c r="J104" s="13" t="e">
        <f>COUNTIF(RE!#REF!,"x")+COUNTIF(RE!#REF!,"x")+COUNTIF(RE!#REF!,"x")</f>
        <v>#REF!</v>
      </c>
      <c r="K104" s="13">
        <f ca="1">COUNTIF(DT!$F$64:$F$75,"x")+COUNTIF(DT!$H$75:$H158,"x")+COUNTIF(DT!$J$64:$J$75,"x")</f>
        <v>0</v>
      </c>
      <c r="L104" s="13">
        <f ca="1">COUNTIF(Art!$F$64:$F$75,"x")+COUNTIF(Art!$H$75:$H158,"x")+COUNTIF(Art!$J$64:$J$75,"x")</f>
        <v>0</v>
      </c>
      <c r="M104" s="13">
        <f ca="1">COUNTIF(Music!$F$64:$F$75,"x")+COUNTIF(Music!$H$75:$H158,"x")+COUNTIF(Music!$J$64:$J$75,"x")</f>
        <v>0</v>
      </c>
      <c r="N104" s="13">
        <f ca="1">COUNTIF(Drama!$I$64:$I$75,"x")+COUNTIF(Drama!$K$75:$K158,"x")+COUNTIF(Drama!$M$64:$M$75,"x")</f>
        <v>0</v>
      </c>
      <c r="O104" s="13">
        <f ca="1">COUNTIF('Modern languages'!$F$64:$F$75,"x")+COUNTIF('Modern languages'!$H$75:$H158,"x")+COUNTIF('Modern languages'!$J$64:$J$75,"x")</f>
        <v>0</v>
      </c>
      <c r="P104" s="153"/>
      <c r="Q104" s="153"/>
      <c r="R104" s="153"/>
      <c r="S104" s="153"/>
      <c r="T104" s="153"/>
      <c r="U104" s="153"/>
    </row>
    <row r="105" spans="2:21" ht="12.75">
      <c r="B105" s="140"/>
      <c r="C105" s="141"/>
      <c r="D105" s="143"/>
      <c r="E105" s="143"/>
      <c r="F105" s="143"/>
      <c r="G105" s="14">
        <f ca="1">COUNTIF(Science!$F$76:$F$87,"x")+COUNTIF(Science!$H$87:$H170,"x")+COUNTIF(Science!$J$76:$J$87,"x")</f>
        <v>0</v>
      </c>
      <c r="H105" s="10">
        <f ca="1">COUNTIF('History '!$F$76:$F$87,"x")+COUNTIF('History '!$H$87:$H170,"x")+COUNTIF('History '!$J$76:$J$87,"x")</f>
        <v>0</v>
      </c>
      <c r="I105" s="10">
        <f ca="1">COUNTIF(Geography!$F$76:$F$87,"x")+COUNTIF(Geography!$H$87:$H170,"x")+COUNTIF(Geography!$J$76:$J$87,"x")</f>
        <v>0</v>
      </c>
      <c r="J105" s="10" t="e">
        <f>COUNTIF(RE!#REF!,"x")+COUNTIF(RE!#REF!,"x")+COUNTIF(RE!#REF!,"x")</f>
        <v>#REF!</v>
      </c>
      <c r="K105" s="10">
        <f ca="1">COUNTIF(DT!$F$76:$F$87,"x")+COUNTIF(DT!$H$87:$H170,"x")+COUNTIF(DT!$J$76:$J$87,"x")</f>
        <v>0</v>
      </c>
      <c r="L105" s="10">
        <f ca="1">COUNTIF(Art!$F$76:$F$87,"x")+COUNTIF(Art!$H$87:$H170,"x")+COUNTIF(Art!$J$76:$J$87,"x")</f>
        <v>0</v>
      </c>
      <c r="M105" s="10">
        <f ca="1">COUNTIF(Music!$F$76:$F$87,"x")+COUNTIF(Music!$H$87:$H170,"x")+COUNTIF(Music!$J$76:$J$87,"x")</f>
        <v>0</v>
      </c>
      <c r="N105" s="10">
        <f ca="1">COUNTIF(Drama!$I$76:$I$87,"x")+COUNTIF(Drama!$K$87:$K170,"x")+COUNTIF(Drama!$M$76:$M$87,"x")</f>
        <v>0</v>
      </c>
      <c r="O105" s="10">
        <f ca="1">COUNTIF('Modern languages'!$F$76:$F$87,"x")+COUNTIF('Modern languages'!$H$87:$H170,"x")+COUNTIF('Modern languages'!$J$76:$J$87,"x")</f>
        <v>0</v>
      </c>
      <c r="P105" s="152"/>
      <c r="Q105" s="152"/>
      <c r="R105" s="152"/>
      <c r="S105" s="152"/>
      <c r="T105" s="152"/>
      <c r="U105" s="152"/>
    </row>
    <row r="106" spans="2:21" ht="12.75">
      <c r="B106" s="140"/>
      <c r="C106" s="141"/>
      <c r="D106" s="13">
        <f ca="1">COUNTIF(Welsh!$I$56:$I$67,"x")+COUNTIF(Welsh!$K$56:$K$67,"x")+COUNTIF(Welsh!$M$56:$M$67,"x")</f>
        <v>0</v>
      </c>
      <c r="E106" s="13">
        <f ca="1">COUNTIF(English!$F$77:$F$88,"x")+COUNTIF(English!$H$77:$H$88,"x")+COUNTIF(English!$J$77:$J$88,"x")</f>
        <v>0</v>
      </c>
      <c r="F106" s="13">
        <f ca="1">COUNTIF(Mathematics!$F$77:$F$88,"x")+COUNTIF(Mathematics!$H$77:$H$88,"x")+COUNTIF(Mathematics!$J$77:$J$88,"x")</f>
        <v>0</v>
      </c>
      <c r="G106" s="13">
        <f ca="1">COUNTIF(Science!$F$88:$F$99,"x")+COUNTIF(Science!$H$88:$H$99,"x")+COUNTIF(Science!$J$88:$J$99,"x")</f>
        <v>0</v>
      </c>
      <c r="H106" s="13">
        <f ca="1">COUNTIF('History '!$F$88:$F$99,"x")+COUNTIF('History '!$H$88:$H$99,"x")+COUNTIF('History '!$J$88:$J$99,"x")</f>
        <v>0</v>
      </c>
      <c r="I106" s="13">
        <f ca="1">COUNTIF(Geography!$F$88:$F$99,"x")+COUNTIF(Geography!$H$88:$H$99,"x")+COUNTIF(Geography!$J$88:$J$99,"x")</f>
        <v>0</v>
      </c>
      <c r="J106" s="13" t="e">
        <f>COUNTIF(RE!#REF!,"x")+COUNTIF(RE!#REF!,"x")+COUNTIF(RE!#REF!,"x")</f>
        <v>#REF!</v>
      </c>
      <c r="K106" s="13">
        <f ca="1">COUNTIF(DT!$F$88:$F$99,"x")+COUNTIF(DT!$H$88:$H$99,"x")+COUNTIF(DT!$J$88:$J$99,"x")</f>
        <v>0</v>
      </c>
      <c r="L106" s="13">
        <f ca="1">COUNTIF(Art!$F$88:$F$99,"x")+COUNTIF(Art!$H$88:$H$99,"x")+COUNTIF(Art!$J$88:$J$99,"x")</f>
        <v>0</v>
      </c>
      <c r="M106" s="13">
        <f ca="1">COUNTIF(Music!$F$88:$F$99,"x")+COUNTIF(Music!$H$88:$H$99,"x")+COUNTIF(Music!$J$88:$J$99,"x")</f>
        <v>0</v>
      </c>
      <c r="N106" s="13">
        <f ca="1">COUNTIF(Drama!$I$88:$I$99,"x")+COUNTIF(Drama!$K$88:$K$99,"x")+COUNTIF(Drama!$M$88:$M$99,"x")</f>
        <v>0</v>
      </c>
      <c r="O106" s="13">
        <f ca="1">COUNTIF('Modern languages'!$F$88:$F$99,"x")+COUNTIF('Modern languages'!$H$88:$H$99,"x")+COUNTIF('Modern languages'!$J$88:$J$99,"x")</f>
        <v>0</v>
      </c>
      <c r="P106" s="153"/>
      <c r="Q106" s="153"/>
      <c r="R106" s="153"/>
      <c r="S106" s="153"/>
      <c r="T106" s="153"/>
      <c r="U106" s="153"/>
    </row>
    <row r="107" spans="2:21" ht="12.75">
      <c r="B107" s="140"/>
      <c r="C107" s="141"/>
      <c r="D107" s="13">
        <f ca="1">COUNTIF(Welsh!$I$68:$I$79,"x")+COUNTIF(Welsh!$K$68:$K$79,"x")+COUNTIF(Welsh!$M$68:$M$79,"x")</f>
        <v>0</v>
      </c>
      <c r="E107" s="13">
        <f ca="1">COUNTIF(English!$F$89:$F$100,"x")+COUNTIF(English!$H$89:$H$100,"x")+COUNTIF(English!$J$89:$J$100,"x")</f>
        <v>0</v>
      </c>
      <c r="F107" s="13">
        <f ca="1">COUNTIF(Mathematics!$F$89:$F$100,"x")+COUNTIF(Mathematics!$H$89:$H$100,"x")+COUNTIF(Mathematics!$J$89:$J$100,"x")</f>
        <v>0</v>
      </c>
      <c r="G107" s="13">
        <f ca="1">COUNTIF(Science!$F$100:$F$111,"x")+COUNTIF(Science!$H$100:$H$111,"x")+COUNTIF(Science!$J$100:$J$111,"x")</f>
        <v>0</v>
      </c>
      <c r="H107" s="13">
        <f ca="1">COUNTIF('History '!$F$100:$F$111,"x")+COUNTIF('History '!$H$100:$H$111,"x")+COUNTIF('History '!$J$100:$J$111,"x")</f>
        <v>0</v>
      </c>
      <c r="I107" s="13">
        <f ca="1">COUNTIF(Geography!$F$100:$F$111,"x")+COUNTIF(Geography!$H$100:$H$111,"x")+COUNTIF(Geography!$J$100:$J$111,"x")</f>
        <v>0</v>
      </c>
      <c r="J107" s="13" t="e">
        <f>COUNTIF(RE!#REF!,"x")+COUNTIF(RE!#REF!,"x")+COUNTIF(RE!#REF!,"x")</f>
        <v>#REF!</v>
      </c>
      <c r="K107" s="13">
        <f ca="1">COUNTIF(DT!$F$100:$F$111,"x")+COUNTIF(DT!$H$100:$H$111,"x")+COUNTIF(DT!$J$100:$J$111,"x")</f>
        <v>0</v>
      </c>
      <c r="L107" s="13">
        <f ca="1">COUNTIF(Art!$F$100:$F$111,"x")+COUNTIF(Art!$H$100:$H$111,"x")+COUNTIF(Art!$J$100:$J$111,"x")</f>
        <v>0</v>
      </c>
      <c r="M107" s="13">
        <f ca="1">COUNTIF(Music!$F$100:$F$111,"x")+COUNTIF(Music!$H$100:$H$111,"x")+COUNTIF(Music!$J$100:$J$111,"x")</f>
        <v>0</v>
      </c>
      <c r="N107" s="13">
        <f ca="1">COUNTIF(Drama!$I$100:$I$111,"x")+COUNTIF(Drama!$K$100:$K$111,"x")+COUNTIF(Drama!$M$100:$M$111,"x")</f>
        <v>0</v>
      </c>
      <c r="O107" s="13">
        <f ca="1">COUNTIF('Modern languages'!$F$100:$F$111,"x")+COUNTIF('Modern languages'!$H$100:$H$111,"x")+COUNTIF('Modern languages'!$J$100:$J$111,"x")</f>
        <v>0</v>
      </c>
      <c r="P107" s="153"/>
      <c r="Q107" s="153"/>
      <c r="R107" s="153"/>
      <c r="S107" s="153"/>
      <c r="T107" s="153"/>
      <c r="U107" s="153"/>
    </row>
    <row r="108" spans="2:21" ht="12.75">
      <c r="B108" s="140"/>
      <c r="C108" s="141"/>
      <c r="D108" s="143"/>
      <c r="E108" s="143"/>
      <c r="F108" s="13">
        <f ca="1">COUNTIF(Mathematics!$F$101:$F$112,"x")+COUNTIF(Mathematics!$H$101:$H$112,"x")+COUNTIF(Mathematics!$J$101:$J$112,"x")</f>
        <v>0</v>
      </c>
      <c r="G108" s="13">
        <f ca="1">COUNTIF(Science!$F$112:$F$123,"x")+COUNTIF(Science!$H$112:$H$123,"x")+COUNTIF(Science!$J$112:$J$123,"x")</f>
        <v>0</v>
      </c>
      <c r="H108" s="13">
        <f ca="1">COUNTIF('History '!$F$112:$F$123,"x")+COUNTIF('History '!$H$112:$H$123,"x")+COUNTIF('History '!$J$112:$J$123,"x")</f>
        <v>0</v>
      </c>
      <c r="I108" s="13">
        <f ca="1">COUNTIF(Geography!$F$112:$F$123,"x")+COUNTIF(Geography!$H$112:$H$123,"x")+COUNTIF(Geography!$J$112:$J$123,"x")</f>
        <v>0</v>
      </c>
      <c r="J108" s="13" t="e">
        <f>COUNTIF(RE!#REF!,"x")+COUNTIF(RE!#REF!,"x")+COUNTIF(RE!#REF!,"x")</f>
        <v>#REF!</v>
      </c>
      <c r="K108" s="13">
        <f ca="1">COUNTIF(DT!$F$112:$F$123,"x")+COUNTIF(DT!$H$112:$H$123,"x")+COUNTIF(DT!$J$112:$J$123,"x")</f>
        <v>0</v>
      </c>
      <c r="L108" s="13">
        <f ca="1">COUNTIF(Art!$F$112:$F$123,"x")+COUNTIF(Art!$H$112:$H$123,"x")+COUNTIF(Art!$J$112:$J$123,"x")</f>
        <v>0</v>
      </c>
      <c r="M108" s="13">
        <f ca="1">COUNTIF(Music!$F$112:$F$123,"x")+COUNTIF(Music!$H$112:$H$123,"x")+COUNTIF(Music!$J$112:$J$123,"x")</f>
        <v>0</v>
      </c>
      <c r="N108" s="13">
        <f ca="1">COUNTIF(Drama!$I$112:$I$123,"x")+COUNTIF(Drama!$K$112:$K$123,"x")+COUNTIF(Drama!$M$112:$M$123,"x")</f>
        <v>0</v>
      </c>
      <c r="O108" s="13">
        <f ca="1">COUNTIF('Modern languages'!$F$112:$F$123,"x")+COUNTIF('Modern languages'!$H$112:$H$123,"x")+COUNTIF('Modern languages'!$J$112:$J$123,"x")</f>
        <v>0</v>
      </c>
      <c r="P108" s="153"/>
      <c r="Q108" s="153"/>
      <c r="R108" s="153"/>
      <c r="S108" s="153"/>
      <c r="T108" s="153"/>
      <c r="U108" s="153"/>
    </row>
    <row r="109" spans="2:21" ht="12.75">
      <c r="B109" s="140"/>
      <c r="C109" s="141"/>
      <c r="D109" s="13">
        <f ca="1">COUNTIF(Welsh!$I$81:$I$92,"x")+COUNTIF(Welsh!$K$81:$K$92,"x")+COUNTIF(Welsh!$M$81:$M$92,"x")</f>
        <v>0</v>
      </c>
      <c r="E109" s="13">
        <f ca="1">COUNTIF(English!$F$102:$F$113,"x")+COUNTIF(English!$H$102:$H$113,"x")+COUNTIF(English!$J$102:$J$113,"x")</f>
        <v>0</v>
      </c>
      <c r="F109" s="13">
        <f ca="1">COUNTIF(Mathematics!$F$113:$F$124,"x")+COUNTIF(Mathematics!$H$113:$H$124,"x")+COUNTIF(Mathematics!$J$113:$J$124,"x")</f>
        <v>0</v>
      </c>
      <c r="G109" s="13">
        <f ca="1">COUNTIF(Science!$F$124:$F$135,"x")+COUNTIF(Science!$H$124:$H$135,"x")+COUNTIF(Science!$J$124:$J$135,"x")</f>
        <v>0</v>
      </c>
      <c r="H109" s="13">
        <f ca="1">COUNTIF('History '!$F$124:$F$135,"x")+COUNTIF('History '!$H$124:$H$135,"x")+COUNTIF('History '!$J$124:$J$135,"x")</f>
        <v>0</v>
      </c>
      <c r="I109" s="13">
        <f ca="1">COUNTIF(Geography!$F$124:$F$135,"x")+COUNTIF(Geography!$H$124:$H$135,"x")+COUNTIF(Geography!$J$124:$J$135,"x")</f>
        <v>0</v>
      </c>
      <c r="J109" s="13" t="e">
        <f>COUNTIF(RE!#REF!,"x")+COUNTIF(RE!#REF!,"x")+COUNTIF(RE!#REF!,"x")</f>
        <v>#REF!</v>
      </c>
      <c r="K109" s="13">
        <f ca="1">COUNTIF(DT!$F$124:$F$135,"x")+COUNTIF(DT!$H$124:$H$135,"x")+COUNTIF(DT!$J$124:$J$135,"x")</f>
        <v>0</v>
      </c>
      <c r="L109" s="13">
        <f ca="1">COUNTIF(Art!$F$124:$F$135,"x")+COUNTIF(Art!$H$124:$H$135,"x")+COUNTIF(Art!$J$124:$J$135,"x")</f>
        <v>0</v>
      </c>
      <c r="M109" s="13">
        <f ca="1">COUNTIF(Music!$F$124:$F$135,"x")+COUNTIF(Music!$H$124:$H$135,"x")+COUNTIF(Music!$J$124:$J$135,"x")</f>
        <v>0</v>
      </c>
      <c r="N109" s="13">
        <f ca="1">COUNTIF(Drama!$I$124:$I$135,"x")+COUNTIF(Drama!$K$124:$K$135,"x")+COUNTIF(Drama!$M$124:$M$135,"x")</f>
        <v>0</v>
      </c>
      <c r="O109" s="13">
        <f ca="1">COUNTIF('Modern languages'!$F$124:$F$135,"x")+COUNTIF('Modern languages'!$H$124:$H$135,"x")+COUNTIF('Modern languages'!$J$124:$J$135,"x")</f>
        <v>0</v>
      </c>
      <c r="P109" s="153"/>
      <c r="Q109" s="153"/>
      <c r="R109" s="153"/>
      <c r="S109" s="153"/>
      <c r="T109" s="153"/>
      <c r="U109" s="153"/>
    </row>
    <row r="110" spans="2:21" ht="12.75">
      <c r="B110" s="140"/>
      <c r="C110" s="141"/>
      <c r="D110" s="13">
        <f>COUNTIF(Welsh!I187:I198,"x")+COUNTIF(Welsh!K187:K198,"x")+COUNTIF(Welsh!M187:M198,"x")</f>
        <v>0</v>
      </c>
      <c r="E110" s="13">
        <f ca="1">COUNTIF(English!$F$114:$F$125,"x")+COUNTIF(English!$H$114:$H$125,"x")+COUNTIF(English!$J$114:$J$125,"x")</f>
        <v>0</v>
      </c>
      <c r="F110" s="13">
        <f ca="1">COUNTIF(Mathematics!$F$125:$F$136,"x")+COUNTIF(Mathematics!$H$125:$H$136,"x")+COUNTIF(Mathematics!$J$125:$J$136,"x")</f>
        <v>0</v>
      </c>
      <c r="G110" s="13">
        <f ca="1">COUNTIF(Science!$F$136:$F$147,"x")+COUNTIF(Science!$H$136:$H$147,"x")+COUNTIF(Science!$J$136:$J$147,"x")</f>
        <v>0</v>
      </c>
      <c r="H110" s="13">
        <f ca="1">COUNTIF('History '!$F$136:$F$147,"x")+COUNTIF('History '!$H$136:$H$147,"x")+COUNTIF('History '!$J$136:$J$147,"x")</f>
        <v>0</v>
      </c>
      <c r="I110" s="13">
        <f ca="1">COUNTIF(Geography!$F$136:$F$147,"x")+COUNTIF(Geography!$H$36:$H$147,"x")+COUNTIF(Geography!$J$136:$J$147,"x")</f>
        <v>0</v>
      </c>
      <c r="J110" s="13" t="e">
        <f>COUNTIF(RE!#REF!,"x")+COUNTIF(RE!#REF!,"x")+COUNTIF(RE!#REF!,"x")</f>
        <v>#REF!</v>
      </c>
      <c r="K110" s="13">
        <f ca="1">COUNTIF(DT!$F$136:$F$147,"x")+COUNTIF(DT!$H$136:$H$147,"x")+COUNTIF(DT!$J$136:$J$147,"x")</f>
        <v>0</v>
      </c>
      <c r="L110" s="13">
        <f ca="1">COUNTIF(Art!$F$136:$F$147,"x")+COUNTIF(Art!$H$136:$H$147,"x")+COUNTIF(Art!$J$136:$J$147,"x")</f>
        <v>0</v>
      </c>
      <c r="M110" s="13">
        <f ca="1">COUNTIF(Music!$F$136:$F$147,"x")+COUNTIF(Music!$H$136:$H$147,"x")+COUNTIF(Music!$J$136:$J$147,"x")</f>
        <v>0</v>
      </c>
      <c r="N110" s="13">
        <f ca="1">COUNTIF(Drama!$I$136:$I$147,"x")+COUNTIF(Drama!$K$136:$K$147,"x")+COUNTIF(Drama!$M$136:$M$147,"x")</f>
        <v>0</v>
      </c>
      <c r="O110" s="13">
        <f ca="1">COUNTIF('Modern languages'!$F$136:$F$147,"x")+COUNTIF('Modern languages'!$H$136:$H$147,"x")+COUNTIF('Modern languages'!$J$136:$J$147,"x")</f>
        <v>0</v>
      </c>
      <c r="P110" s="153"/>
      <c r="Q110" s="153"/>
      <c r="R110" s="153"/>
      <c r="S110" s="153"/>
      <c r="T110" s="153"/>
      <c r="U110" s="153"/>
    </row>
    <row r="111" spans="2:21" ht="12.75">
      <c r="B111" s="140"/>
      <c r="C111" s="141"/>
      <c r="D111" s="142"/>
      <c r="E111" s="142"/>
      <c r="F111" s="169"/>
      <c r="G111" s="142"/>
      <c r="H111" s="142"/>
      <c r="I111" s="4"/>
      <c r="J111" s="4"/>
      <c r="K111" s="4"/>
      <c r="L111" s="4"/>
      <c r="M111" s="4"/>
      <c r="N111" s="4"/>
      <c r="O111" s="4"/>
      <c r="P111" s="4"/>
      <c r="Q111" s="4"/>
      <c r="R111" s="4"/>
      <c r="S111" s="4"/>
      <c r="T111" s="4"/>
      <c r="U111" s="4"/>
    </row>
    <row r="112" spans="2:21" ht="12.75">
      <c r="B112" s="140"/>
      <c r="C112" s="141"/>
      <c r="D112" s="142"/>
      <c r="E112" s="142"/>
      <c r="F112" s="169"/>
      <c r="G112" s="142"/>
      <c r="H112" s="142"/>
      <c r="I112" s="4"/>
      <c r="J112" s="4"/>
      <c r="K112" s="4"/>
      <c r="L112" s="4"/>
      <c r="M112" s="4"/>
      <c r="N112" s="4"/>
      <c r="O112" s="4"/>
      <c r="P112" s="4"/>
      <c r="Q112" s="4"/>
      <c r="R112" s="4"/>
      <c r="S112" s="4"/>
      <c r="T112" s="4"/>
      <c r="U112" s="4"/>
    </row>
    <row r="113" spans="2:21" ht="12.75">
      <c r="B113" s="140"/>
      <c r="C113" s="141"/>
      <c r="D113" s="142"/>
      <c r="E113" s="142"/>
      <c r="F113" s="169"/>
      <c r="G113" s="142"/>
      <c r="H113" s="142"/>
      <c r="I113" s="4"/>
      <c r="J113" s="4"/>
      <c r="K113" s="4"/>
      <c r="L113" s="4"/>
      <c r="M113" s="4"/>
      <c r="N113" s="4"/>
      <c r="O113" s="4"/>
      <c r="P113" s="4"/>
      <c r="Q113" s="4"/>
      <c r="R113" s="4"/>
      <c r="S113" s="4"/>
      <c r="T113" s="4"/>
      <c r="U113" s="4"/>
    </row>
    <row r="114" spans="2:21" ht="12.75">
      <c r="B114" s="140"/>
      <c r="C114" s="141"/>
      <c r="D114" s="142"/>
      <c r="E114" s="142"/>
      <c r="F114" s="169"/>
      <c r="G114" s="142"/>
      <c r="H114" s="142"/>
      <c r="I114" s="4"/>
      <c r="J114" s="4"/>
      <c r="K114" s="4"/>
      <c r="L114" s="4"/>
      <c r="M114" s="4"/>
      <c r="N114" s="4"/>
      <c r="O114" s="4"/>
      <c r="P114" s="4"/>
      <c r="Q114" s="4"/>
      <c r="R114" s="4"/>
      <c r="S114" s="4"/>
      <c r="T114" s="4"/>
      <c r="U114" s="4"/>
    </row>
    <row r="115" spans="2:21" ht="12.75">
      <c r="B115" s="140"/>
      <c r="C115" s="141"/>
      <c r="D115" s="142"/>
      <c r="E115" s="142"/>
      <c r="F115" s="169"/>
      <c r="G115" s="142"/>
      <c r="H115" s="142"/>
      <c r="I115" s="4"/>
      <c r="J115" s="4"/>
      <c r="K115" s="4"/>
      <c r="L115" s="4"/>
      <c r="M115" s="4"/>
      <c r="N115" s="4"/>
      <c r="O115" s="4"/>
      <c r="P115" s="4"/>
      <c r="Q115" s="4"/>
      <c r="R115" s="4"/>
      <c r="S115" s="4"/>
      <c r="T115" s="4"/>
      <c r="U115" s="4"/>
    </row>
    <row r="116" spans="2:21" ht="12.75">
      <c r="B116" s="140"/>
      <c r="C116" s="141"/>
      <c r="D116" s="142"/>
      <c r="E116" s="142"/>
      <c r="F116" s="169"/>
      <c r="G116" s="142"/>
      <c r="H116" s="142"/>
      <c r="I116" s="4"/>
      <c r="J116" s="4"/>
      <c r="K116" s="4"/>
      <c r="L116" s="4"/>
      <c r="M116" s="4"/>
      <c r="N116" s="4"/>
      <c r="O116" s="4"/>
      <c r="P116" s="4"/>
      <c r="Q116" s="4"/>
      <c r="R116" s="4"/>
      <c r="S116" s="4"/>
      <c r="T116" s="4"/>
      <c r="U116" s="4"/>
    </row>
    <row r="117" spans="2:21" ht="12.75">
      <c r="B117" s="140"/>
      <c r="C117" s="141"/>
      <c r="D117" s="142"/>
      <c r="E117" s="142"/>
      <c r="F117" s="169"/>
      <c r="G117" s="142"/>
      <c r="H117" s="142"/>
      <c r="I117" s="4"/>
      <c r="J117" s="4"/>
      <c r="K117" s="4"/>
      <c r="L117" s="4"/>
      <c r="M117" s="4"/>
      <c r="N117" s="4"/>
      <c r="O117" s="4"/>
      <c r="P117" s="4"/>
      <c r="Q117" s="4"/>
      <c r="R117" s="4"/>
      <c r="S117" s="4"/>
      <c r="T117" s="4"/>
      <c r="U117" s="4"/>
    </row>
    <row r="118" spans="2:21" ht="12.75">
      <c r="B118" s="140"/>
      <c r="C118" s="141"/>
      <c r="D118" s="142"/>
      <c r="E118" s="142"/>
      <c r="F118" s="169"/>
      <c r="G118" s="142"/>
      <c r="H118" s="142"/>
      <c r="I118" s="4"/>
      <c r="J118" s="4"/>
      <c r="K118" s="4"/>
      <c r="L118" s="4"/>
      <c r="M118" s="4"/>
      <c r="N118" s="4"/>
      <c r="O118" s="4"/>
      <c r="P118" s="4"/>
      <c r="Q118" s="4"/>
      <c r="R118" s="4"/>
      <c r="S118" s="4"/>
      <c r="T118" s="4"/>
      <c r="U118" s="4"/>
    </row>
    <row r="119" spans="2:21" ht="12.75">
      <c r="B119" s="140"/>
      <c r="C119" s="141"/>
      <c r="D119" s="142"/>
      <c r="E119" s="142"/>
      <c r="F119" s="169"/>
      <c r="G119" s="142"/>
      <c r="H119" s="142"/>
      <c r="I119" s="4"/>
      <c r="J119" s="4"/>
      <c r="K119" s="4"/>
      <c r="L119" s="4"/>
      <c r="M119" s="4"/>
      <c r="N119" s="4"/>
      <c r="O119" s="4"/>
      <c r="P119" s="4"/>
      <c r="Q119" s="4"/>
      <c r="R119" s="4"/>
      <c r="S119" s="4"/>
      <c r="T119" s="4"/>
      <c r="U119" s="4"/>
    </row>
    <row r="120" spans="2:21" ht="12.75">
      <c r="B120" s="2"/>
      <c r="C120" s="3"/>
      <c r="D120" s="4"/>
      <c r="E120" s="4"/>
      <c r="F120" s="167"/>
      <c r="G120" s="4"/>
      <c r="H120" s="4"/>
      <c r="I120" s="4"/>
      <c r="J120" s="4"/>
      <c r="K120" s="4"/>
      <c r="L120" s="4"/>
      <c r="M120" s="4"/>
      <c r="N120" s="4"/>
      <c r="O120" s="4"/>
      <c r="P120" s="4"/>
      <c r="Q120" s="4"/>
      <c r="R120" s="4"/>
      <c r="S120" s="4"/>
      <c r="T120" s="4"/>
      <c r="U120" s="4"/>
    </row>
    <row r="121" spans="2:21" ht="12.75">
      <c r="B121" s="2"/>
      <c r="C121" s="3"/>
      <c r="D121" s="4"/>
      <c r="E121" s="4"/>
      <c r="F121" s="167"/>
      <c r="G121" s="4"/>
      <c r="H121" s="4"/>
      <c r="I121" s="4"/>
      <c r="J121" s="4"/>
      <c r="K121" s="4"/>
      <c r="L121" s="4"/>
      <c r="M121" s="4"/>
      <c r="N121" s="4"/>
      <c r="O121" s="4"/>
      <c r="P121" s="4"/>
      <c r="Q121" s="4"/>
      <c r="R121" s="4"/>
      <c r="S121" s="4"/>
      <c r="T121" s="4"/>
      <c r="U121" s="4"/>
    </row>
    <row r="122" spans="2:21" ht="12.75">
      <c r="B122" s="2"/>
      <c r="C122" s="3"/>
      <c r="D122" s="4"/>
      <c r="E122" s="4"/>
      <c r="F122" s="167"/>
      <c r="G122" s="4"/>
      <c r="H122" s="4"/>
      <c r="I122" s="4"/>
      <c r="J122" s="4"/>
      <c r="K122" s="4"/>
      <c r="L122" s="4"/>
      <c r="M122" s="4"/>
      <c r="N122" s="4"/>
      <c r="O122" s="4"/>
      <c r="P122" s="4"/>
      <c r="Q122" s="4"/>
      <c r="R122" s="4"/>
      <c r="S122" s="4"/>
      <c r="T122" s="4"/>
      <c r="U122" s="4"/>
    </row>
    <row r="123" spans="2:21" ht="12.75">
      <c r="B123" s="2"/>
      <c r="C123" s="3"/>
      <c r="D123" s="4"/>
      <c r="E123" s="4"/>
      <c r="F123" s="167"/>
      <c r="G123" s="4"/>
      <c r="H123" s="4"/>
      <c r="I123" s="4"/>
      <c r="J123" s="4"/>
      <c r="K123" s="4"/>
      <c r="L123" s="4"/>
      <c r="M123" s="4"/>
      <c r="N123" s="4"/>
      <c r="O123" s="4"/>
      <c r="P123" s="4"/>
      <c r="Q123" s="4"/>
      <c r="R123" s="4"/>
      <c r="S123" s="4"/>
      <c r="T123" s="4"/>
      <c r="U123" s="4"/>
    </row>
    <row r="124" spans="2:21" ht="12.75">
      <c r="B124" s="2"/>
      <c r="C124" s="3"/>
      <c r="D124" s="4"/>
      <c r="E124" s="4"/>
      <c r="F124" s="167"/>
      <c r="G124" s="4"/>
      <c r="H124" s="4"/>
      <c r="I124" s="4"/>
      <c r="J124" s="4"/>
      <c r="K124" s="4"/>
      <c r="L124" s="4"/>
      <c r="M124" s="4"/>
      <c r="N124" s="4"/>
      <c r="O124" s="4"/>
      <c r="P124" s="4"/>
      <c r="Q124" s="4"/>
      <c r="R124" s="4"/>
      <c r="S124" s="4"/>
      <c r="T124" s="4"/>
      <c r="U124" s="4"/>
    </row>
    <row r="125" spans="2:21" ht="12.75">
      <c r="B125" s="2"/>
      <c r="C125" s="3"/>
      <c r="D125" s="4"/>
      <c r="E125" s="4"/>
      <c r="F125" s="167"/>
      <c r="G125" s="4"/>
      <c r="H125" s="4"/>
      <c r="I125" s="4"/>
      <c r="J125" s="4"/>
      <c r="K125" s="4"/>
      <c r="L125" s="4"/>
      <c r="M125" s="4"/>
      <c r="N125" s="4"/>
      <c r="O125" s="4"/>
      <c r="P125" s="4"/>
      <c r="Q125" s="4"/>
      <c r="R125" s="4"/>
      <c r="S125" s="4"/>
      <c r="T125" s="4"/>
      <c r="U125" s="4"/>
    </row>
    <row r="126" spans="2:21" ht="12.75">
      <c r="B126" s="2"/>
      <c r="C126" s="3"/>
      <c r="D126" s="4"/>
      <c r="E126" s="4"/>
      <c r="F126" s="167"/>
      <c r="G126" s="4"/>
      <c r="H126" s="4"/>
      <c r="I126" s="4"/>
      <c r="J126" s="4"/>
      <c r="K126" s="4"/>
      <c r="L126" s="4"/>
      <c r="M126" s="4"/>
      <c r="N126" s="4"/>
      <c r="O126" s="4"/>
      <c r="P126" s="4"/>
      <c r="Q126" s="4"/>
      <c r="R126" s="4"/>
      <c r="S126" s="4"/>
      <c r="T126" s="4"/>
      <c r="U126" s="4"/>
    </row>
    <row r="127" spans="2:21" ht="12.75">
      <c r="B127" s="2"/>
      <c r="C127" s="3"/>
      <c r="D127" s="4"/>
      <c r="E127" s="4"/>
      <c r="F127" s="167"/>
      <c r="G127" s="4"/>
      <c r="H127" s="4"/>
      <c r="I127" s="4"/>
      <c r="J127" s="4"/>
      <c r="K127" s="4"/>
      <c r="L127" s="4"/>
      <c r="M127" s="4"/>
      <c r="N127" s="4"/>
      <c r="O127" s="4"/>
      <c r="P127" s="4"/>
      <c r="Q127" s="4"/>
      <c r="R127" s="4"/>
      <c r="S127" s="4"/>
      <c r="T127" s="4"/>
      <c r="U127" s="4"/>
    </row>
    <row r="128" spans="2:21" ht="12.75">
      <c r="B128" s="2"/>
      <c r="C128" s="3"/>
      <c r="D128" s="4"/>
      <c r="E128" s="4"/>
      <c r="F128" s="167"/>
      <c r="G128" s="4"/>
      <c r="H128" s="4"/>
      <c r="I128" s="4"/>
      <c r="J128" s="4"/>
      <c r="K128" s="4"/>
      <c r="L128" s="4"/>
      <c r="M128" s="4"/>
      <c r="N128" s="4"/>
      <c r="O128" s="4"/>
      <c r="P128" s="4"/>
      <c r="Q128" s="4"/>
      <c r="R128" s="4"/>
      <c r="S128" s="4"/>
      <c r="T128" s="4"/>
      <c r="U128" s="4"/>
    </row>
    <row r="129" spans="2:21" ht="12.75">
      <c r="B129" s="2"/>
      <c r="C129" s="3"/>
      <c r="D129" s="4"/>
      <c r="E129" s="4"/>
      <c r="F129" s="167"/>
      <c r="G129" s="4"/>
      <c r="H129" s="4"/>
      <c r="I129" s="4"/>
      <c r="J129" s="4"/>
      <c r="K129" s="4"/>
      <c r="L129" s="4"/>
      <c r="M129" s="4"/>
      <c r="N129" s="4"/>
      <c r="O129" s="4"/>
      <c r="P129" s="4"/>
      <c r="Q129" s="4"/>
      <c r="R129" s="4"/>
      <c r="S129" s="4"/>
      <c r="T129" s="4"/>
      <c r="U129" s="4"/>
    </row>
    <row r="130" spans="2:21" ht="12.75">
      <c r="B130" s="2"/>
      <c r="C130" s="3"/>
      <c r="D130" s="4"/>
      <c r="E130" s="4"/>
      <c r="F130" s="167"/>
      <c r="G130" s="4"/>
      <c r="H130" s="4"/>
      <c r="I130" s="4"/>
      <c r="J130" s="4"/>
      <c r="K130" s="4"/>
      <c r="L130" s="4"/>
      <c r="M130" s="4"/>
      <c r="N130" s="4"/>
      <c r="O130" s="4"/>
      <c r="P130" s="4"/>
      <c r="Q130" s="4"/>
      <c r="R130" s="4"/>
      <c r="S130" s="4"/>
      <c r="T130" s="4"/>
      <c r="U130" s="4"/>
    </row>
    <row r="131" spans="2:21" ht="12.75">
      <c r="B131" s="2"/>
      <c r="C131" s="3"/>
      <c r="D131" s="4"/>
      <c r="E131" s="4"/>
      <c r="F131" s="167"/>
      <c r="G131" s="4"/>
      <c r="H131" s="4"/>
      <c r="I131" s="4"/>
      <c r="J131" s="4"/>
      <c r="K131" s="4"/>
      <c r="L131" s="4"/>
      <c r="M131" s="4"/>
      <c r="N131" s="4"/>
      <c r="O131" s="4"/>
      <c r="P131" s="4"/>
      <c r="Q131" s="4"/>
      <c r="R131" s="4"/>
      <c r="S131" s="4"/>
      <c r="T131" s="4"/>
      <c r="U131" s="4"/>
    </row>
    <row r="132" spans="2:21" ht="12.75">
      <c r="B132" s="2"/>
      <c r="C132" s="3"/>
      <c r="D132" s="4"/>
      <c r="E132" s="4"/>
      <c r="F132" s="167"/>
      <c r="G132" s="4"/>
      <c r="H132" s="4"/>
      <c r="I132" s="4"/>
      <c r="J132" s="4"/>
      <c r="K132" s="4"/>
      <c r="L132" s="4"/>
      <c r="M132" s="4"/>
      <c r="N132" s="4"/>
      <c r="O132" s="4"/>
      <c r="P132" s="4"/>
      <c r="Q132" s="4"/>
      <c r="R132" s="4"/>
      <c r="S132" s="4"/>
      <c r="T132" s="4"/>
      <c r="U132" s="4"/>
    </row>
    <row r="133" spans="2:21" ht="12.75">
      <c r="B133" s="2"/>
      <c r="C133" s="3"/>
      <c r="D133" s="4"/>
      <c r="E133" s="4"/>
      <c r="F133" s="167"/>
      <c r="G133" s="4"/>
      <c r="H133" s="4"/>
      <c r="I133" s="4"/>
      <c r="J133" s="4"/>
      <c r="K133" s="4"/>
      <c r="L133" s="4"/>
      <c r="M133" s="4"/>
      <c r="N133" s="4"/>
      <c r="O133" s="4"/>
      <c r="P133" s="4"/>
      <c r="Q133" s="4"/>
      <c r="R133" s="4"/>
      <c r="S133" s="4"/>
      <c r="T133" s="4"/>
      <c r="U133" s="4"/>
    </row>
    <row r="134" spans="2:21" ht="12.75">
      <c r="B134" s="2"/>
      <c r="C134" s="3"/>
      <c r="D134" s="4"/>
      <c r="E134" s="4"/>
      <c r="F134" s="167"/>
      <c r="G134" s="4"/>
      <c r="H134" s="4"/>
      <c r="I134" s="4"/>
      <c r="J134" s="4"/>
      <c r="K134" s="4"/>
      <c r="L134" s="4"/>
      <c r="M134" s="4"/>
      <c r="N134" s="4"/>
      <c r="O134" s="4"/>
      <c r="P134" s="4"/>
      <c r="Q134" s="4"/>
      <c r="R134" s="4"/>
      <c r="S134" s="4"/>
      <c r="T134" s="4"/>
      <c r="U134" s="4"/>
    </row>
    <row r="135" spans="2:21" ht="12.75">
      <c r="B135" s="2"/>
      <c r="C135" s="3"/>
      <c r="D135" s="4"/>
      <c r="E135" s="4"/>
      <c r="F135" s="167"/>
      <c r="G135" s="4"/>
      <c r="H135" s="4"/>
      <c r="I135" s="4"/>
      <c r="J135" s="4"/>
      <c r="K135" s="4"/>
      <c r="L135" s="4"/>
      <c r="M135" s="4"/>
      <c r="N135" s="4"/>
      <c r="O135" s="4"/>
      <c r="P135" s="4"/>
      <c r="Q135" s="4"/>
      <c r="R135" s="4"/>
      <c r="S135" s="4"/>
      <c r="T135" s="4"/>
      <c r="U135" s="4"/>
    </row>
    <row r="136" spans="2:21" ht="12.75">
      <c r="B136" s="2"/>
      <c r="C136" s="3"/>
      <c r="D136" s="4"/>
      <c r="E136" s="4"/>
      <c r="F136" s="167"/>
      <c r="G136" s="4"/>
      <c r="H136" s="4"/>
      <c r="I136" s="4"/>
      <c r="J136" s="4"/>
      <c r="K136" s="4"/>
      <c r="L136" s="4"/>
      <c r="M136" s="4"/>
      <c r="N136" s="4"/>
      <c r="O136" s="4"/>
      <c r="P136" s="4"/>
      <c r="Q136" s="4"/>
      <c r="R136" s="4"/>
      <c r="S136" s="4"/>
      <c r="T136" s="4"/>
      <c r="U136" s="4"/>
    </row>
    <row r="137" spans="2:21" ht="12.75">
      <c r="B137" s="2"/>
      <c r="C137" s="3"/>
      <c r="D137" s="4"/>
      <c r="E137" s="4"/>
      <c r="F137" s="167"/>
      <c r="G137" s="4"/>
      <c r="H137" s="4"/>
      <c r="I137" s="4"/>
      <c r="J137" s="4"/>
      <c r="K137" s="4"/>
      <c r="L137" s="4"/>
      <c r="M137" s="4"/>
      <c r="N137" s="4"/>
      <c r="O137" s="4"/>
      <c r="P137" s="4"/>
      <c r="Q137" s="4"/>
      <c r="R137" s="4"/>
      <c r="S137" s="4"/>
      <c r="T137" s="4"/>
      <c r="U137" s="4"/>
    </row>
    <row r="138" spans="2:21" ht="12.75">
      <c r="B138" s="2"/>
      <c r="C138" s="3"/>
      <c r="D138" s="4"/>
      <c r="E138" s="4"/>
      <c r="F138" s="167"/>
      <c r="G138" s="4"/>
      <c r="H138" s="4"/>
      <c r="I138" s="4"/>
      <c r="J138" s="4"/>
      <c r="K138" s="4"/>
      <c r="L138" s="4"/>
      <c r="M138" s="4"/>
      <c r="N138" s="4"/>
      <c r="O138" s="4"/>
      <c r="P138" s="4"/>
      <c r="Q138" s="4"/>
      <c r="R138" s="4"/>
      <c r="S138" s="4"/>
      <c r="T138" s="4"/>
      <c r="U138" s="4"/>
    </row>
    <row r="139" spans="2:21" ht="12.75">
      <c r="B139" s="2"/>
      <c r="C139" s="3"/>
      <c r="D139" s="4"/>
      <c r="E139" s="4"/>
      <c r="F139" s="167"/>
      <c r="G139" s="4"/>
      <c r="H139" s="4"/>
      <c r="I139" s="4"/>
      <c r="J139" s="4"/>
      <c r="K139" s="4"/>
      <c r="L139" s="4"/>
      <c r="M139" s="4"/>
      <c r="N139" s="4"/>
      <c r="O139" s="4"/>
      <c r="P139" s="4"/>
      <c r="Q139" s="4"/>
      <c r="R139" s="4"/>
      <c r="S139" s="4"/>
      <c r="T139" s="4"/>
      <c r="U139" s="4"/>
    </row>
    <row r="140" spans="2:21" ht="12.75">
      <c r="B140" s="2"/>
      <c r="C140" s="3"/>
      <c r="D140" s="4"/>
      <c r="E140" s="4"/>
      <c r="F140" s="167"/>
      <c r="G140" s="4"/>
      <c r="H140" s="4"/>
      <c r="I140" s="4"/>
      <c r="J140" s="4"/>
      <c r="K140" s="4"/>
      <c r="L140" s="4"/>
      <c r="M140" s="4"/>
      <c r="N140" s="4"/>
      <c r="O140" s="4"/>
      <c r="P140" s="4"/>
      <c r="Q140" s="4"/>
      <c r="R140" s="4"/>
      <c r="S140" s="4"/>
      <c r="T140" s="4"/>
      <c r="U140" s="4"/>
    </row>
    <row r="141" spans="2:21" ht="12.75">
      <c r="B141" s="2"/>
      <c r="C141" s="3"/>
      <c r="D141" s="4"/>
      <c r="E141" s="4"/>
      <c r="F141" s="167"/>
      <c r="G141" s="4"/>
      <c r="H141" s="4"/>
      <c r="I141" s="4"/>
      <c r="J141" s="4"/>
      <c r="K141" s="4"/>
      <c r="L141" s="4"/>
      <c r="M141" s="4"/>
      <c r="N141" s="4"/>
      <c r="O141" s="4"/>
      <c r="P141" s="4"/>
      <c r="Q141" s="4"/>
      <c r="R141" s="4"/>
      <c r="S141" s="4"/>
      <c r="T141" s="4"/>
      <c r="U141" s="4"/>
    </row>
    <row r="142" spans="2:21" ht="12.75">
      <c r="B142" s="2"/>
      <c r="C142" s="3"/>
      <c r="D142" s="4"/>
      <c r="E142" s="4"/>
      <c r="F142" s="167"/>
      <c r="G142" s="4"/>
      <c r="H142" s="4"/>
      <c r="I142" s="4"/>
      <c r="J142" s="4"/>
      <c r="K142" s="4"/>
      <c r="L142" s="4"/>
      <c r="M142" s="4"/>
      <c r="N142" s="4"/>
      <c r="O142" s="4"/>
      <c r="P142" s="4"/>
      <c r="Q142" s="4"/>
      <c r="R142" s="4"/>
      <c r="S142" s="4"/>
      <c r="T142" s="4"/>
      <c r="U142" s="4"/>
    </row>
    <row r="143" spans="2:21" ht="12.75">
      <c r="B143" s="2"/>
      <c r="C143" s="3"/>
      <c r="D143" s="4"/>
      <c r="E143" s="4"/>
      <c r="F143" s="167"/>
      <c r="G143" s="4"/>
      <c r="H143" s="4"/>
      <c r="I143" s="4"/>
      <c r="J143" s="4"/>
      <c r="K143" s="4"/>
      <c r="L143" s="4"/>
      <c r="M143" s="4"/>
      <c r="N143" s="4"/>
      <c r="O143" s="4"/>
      <c r="P143" s="4"/>
      <c r="Q143" s="4"/>
      <c r="R143" s="4"/>
      <c r="S143" s="4"/>
      <c r="T143" s="4"/>
      <c r="U143" s="4"/>
    </row>
    <row r="144" spans="2:21" ht="12.75">
      <c r="B144" s="2"/>
      <c r="C144" s="3"/>
      <c r="D144" s="4"/>
      <c r="E144" s="4"/>
      <c r="F144" s="167"/>
      <c r="G144" s="4"/>
      <c r="H144" s="4"/>
      <c r="I144" s="4"/>
      <c r="J144" s="4"/>
      <c r="K144" s="4"/>
      <c r="L144" s="4"/>
      <c r="M144" s="4"/>
      <c r="N144" s="4"/>
      <c r="O144" s="4"/>
      <c r="P144" s="4"/>
      <c r="Q144" s="4"/>
      <c r="R144" s="4"/>
      <c r="S144" s="4"/>
      <c r="T144" s="4"/>
      <c r="U144" s="4"/>
    </row>
    <row r="145" spans="2:21" ht="12.75">
      <c r="B145" s="2"/>
      <c r="C145" s="3"/>
      <c r="D145" s="4"/>
      <c r="E145" s="4"/>
      <c r="F145" s="167"/>
      <c r="G145" s="4"/>
      <c r="H145" s="4"/>
      <c r="I145" s="4"/>
      <c r="J145" s="4"/>
      <c r="K145" s="4"/>
      <c r="L145" s="4"/>
      <c r="M145" s="4"/>
      <c r="N145" s="4"/>
      <c r="O145" s="4"/>
      <c r="P145" s="4"/>
      <c r="Q145" s="4"/>
      <c r="R145" s="4"/>
      <c r="S145" s="4"/>
      <c r="T145" s="4"/>
      <c r="U145" s="4"/>
    </row>
    <row r="146" spans="2:21" ht="12.75">
      <c r="B146" s="2"/>
      <c r="C146" s="3"/>
      <c r="D146" s="4"/>
      <c r="E146" s="4"/>
      <c r="F146" s="167"/>
      <c r="G146" s="4"/>
      <c r="H146" s="4"/>
      <c r="I146" s="4"/>
      <c r="J146" s="4"/>
      <c r="K146" s="4"/>
      <c r="L146" s="4"/>
      <c r="M146" s="4"/>
      <c r="N146" s="4"/>
      <c r="O146" s="4"/>
      <c r="P146" s="4"/>
      <c r="Q146" s="4"/>
      <c r="R146" s="4"/>
      <c r="S146" s="4"/>
      <c r="T146" s="4"/>
      <c r="U146" s="4"/>
    </row>
    <row r="147" spans="2:21" ht="12.75">
      <c r="B147" s="2"/>
      <c r="C147" s="3"/>
      <c r="D147" s="4"/>
      <c r="E147" s="4"/>
      <c r="F147" s="167"/>
      <c r="G147" s="4"/>
      <c r="H147" s="4"/>
      <c r="I147" s="4"/>
      <c r="J147" s="4"/>
      <c r="K147" s="4"/>
      <c r="L147" s="4"/>
      <c r="M147" s="4"/>
      <c r="N147" s="4"/>
      <c r="O147" s="4"/>
      <c r="P147" s="4"/>
      <c r="Q147" s="4"/>
      <c r="R147" s="4"/>
      <c r="S147" s="4"/>
      <c r="T147" s="4"/>
      <c r="U147" s="4"/>
    </row>
    <row r="148" spans="2:21" ht="12.75">
      <c r="B148" s="2"/>
      <c r="C148" s="3"/>
      <c r="D148" s="4"/>
      <c r="E148" s="4"/>
      <c r="F148" s="167"/>
      <c r="G148" s="4"/>
      <c r="H148" s="4"/>
      <c r="I148" s="4"/>
      <c r="J148" s="4"/>
      <c r="K148" s="4"/>
      <c r="L148" s="4"/>
      <c r="M148" s="4"/>
      <c r="N148" s="4"/>
      <c r="O148" s="4"/>
      <c r="P148" s="4"/>
      <c r="Q148" s="4"/>
      <c r="R148" s="4"/>
      <c r="S148" s="4"/>
      <c r="T148" s="4"/>
      <c r="U148" s="4"/>
    </row>
    <row r="149" spans="2:21" ht="12.75">
      <c r="B149" s="2"/>
      <c r="C149" s="3"/>
      <c r="D149" s="4"/>
      <c r="E149" s="4"/>
      <c r="F149" s="167"/>
      <c r="G149" s="4"/>
      <c r="H149" s="4"/>
      <c r="I149" s="4"/>
      <c r="J149" s="4"/>
      <c r="K149" s="4"/>
      <c r="L149" s="4"/>
      <c r="M149" s="4"/>
      <c r="N149" s="4"/>
      <c r="O149" s="4"/>
      <c r="P149" s="4"/>
      <c r="Q149" s="4"/>
      <c r="R149" s="4"/>
      <c r="S149" s="4"/>
      <c r="T149" s="4"/>
      <c r="U149" s="4"/>
    </row>
    <row r="150" spans="2:21" ht="12.75">
      <c r="B150" s="2"/>
      <c r="C150" s="3"/>
      <c r="D150" s="4"/>
      <c r="E150" s="4"/>
      <c r="F150" s="167"/>
      <c r="G150" s="4"/>
      <c r="H150" s="4"/>
      <c r="I150" s="4"/>
      <c r="J150" s="4"/>
      <c r="K150" s="4"/>
      <c r="L150" s="4"/>
      <c r="M150" s="4"/>
      <c r="N150" s="4"/>
      <c r="O150" s="4"/>
      <c r="P150" s="4"/>
      <c r="Q150" s="4"/>
      <c r="R150" s="4"/>
      <c r="S150" s="4"/>
      <c r="T150" s="4"/>
      <c r="U150" s="4"/>
    </row>
    <row r="151" spans="2:21" ht="12.75">
      <c r="B151" s="2"/>
      <c r="C151" s="3"/>
      <c r="D151" s="4"/>
      <c r="E151" s="4"/>
      <c r="F151" s="167"/>
      <c r="G151" s="4"/>
      <c r="H151" s="4"/>
      <c r="I151" s="4"/>
      <c r="J151" s="4"/>
      <c r="K151" s="4"/>
      <c r="L151" s="4"/>
      <c r="M151" s="4"/>
      <c r="N151" s="4"/>
      <c r="O151" s="4"/>
      <c r="P151" s="4"/>
      <c r="Q151" s="4"/>
      <c r="R151" s="4"/>
      <c r="S151" s="4"/>
      <c r="T151" s="4"/>
      <c r="U151" s="4"/>
    </row>
    <row r="152" spans="2:21" ht="12.75">
      <c r="B152" s="2"/>
      <c r="C152" s="3"/>
      <c r="D152" s="4"/>
      <c r="E152" s="4"/>
      <c r="F152" s="167"/>
      <c r="G152" s="4"/>
      <c r="H152" s="4"/>
      <c r="I152" s="4"/>
      <c r="J152" s="4"/>
      <c r="K152" s="4"/>
      <c r="L152" s="4"/>
      <c r="M152" s="4"/>
      <c r="N152" s="4"/>
      <c r="O152" s="4"/>
      <c r="P152" s="4"/>
      <c r="Q152" s="4"/>
      <c r="R152" s="4"/>
      <c r="S152" s="4"/>
      <c r="T152" s="4"/>
      <c r="U152" s="4"/>
    </row>
    <row r="153" spans="2:21" ht="12.75">
      <c r="B153" s="2"/>
      <c r="C153" s="3"/>
      <c r="D153" s="4"/>
      <c r="E153" s="4"/>
      <c r="F153" s="167"/>
      <c r="G153" s="4"/>
      <c r="H153" s="4"/>
      <c r="I153" s="4"/>
      <c r="J153" s="4"/>
      <c r="K153" s="4"/>
      <c r="L153" s="4"/>
      <c r="M153" s="4"/>
      <c r="N153" s="4"/>
      <c r="O153" s="4"/>
      <c r="P153" s="4"/>
      <c r="Q153" s="4"/>
      <c r="R153" s="4"/>
      <c r="S153" s="4"/>
      <c r="T153" s="4"/>
      <c r="U153" s="4"/>
    </row>
    <row r="154" spans="2:21" ht="12.75">
      <c r="B154" s="2"/>
      <c r="C154" s="3"/>
      <c r="D154" s="4"/>
      <c r="E154" s="4"/>
      <c r="F154" s="167"/>
      <c r="G154" s="4"/>
      <c r="H154" s="4"/>
      <c r="I154" s="4"/>
      <c r="J154" s="4"/>
      <c r="K154" s="4"/>
      <c r="L154" s="4"/>
      <c r="M154" s="4"/>
      <c r="N154" s="4"/>
      <c r="O154" s="4"/>
      <c r="P154" s="4"/>
      <c r="Q154" s="4"/>
      <c r="R154" s="4"/>
      <c r="S154" s="4"/>
      <c r="T154" s="4"/>
      <c r="U154" s="4"/>
    </row>
    <row r="155" spans="2:21" ht="12.75">
      <c r="B155" s="2"/>
      <c r="C155" s="3"/>
      <c r="D155" s="4"/>
      <c r="E155" s="4"/>
      <c r="F155" s="167"/>
      <c r="G155" s="4"/>
      <c r="H155" s="4"/>
      <c r="I155" s="4"/>
      <c r="J155" s="4"/>
      <c r="K155" s="4"/>
      <c r="L155" s="4"/>
      <c r="M155" s="4"/>
      <c r="N155" s="4"/>
      <c r="O155" s="4"/>
      <c r="P155" s="4"/>
      <c r="Q155" s="4"/>
      <c r="R155" s="4"/>
      <c r="S155" s="4"/>
      <c r="T155" s="4"/>
      <c r="U155" s="4"/>
    </row>
    <row r="156" spans="2:21" ht="12.75">
      <c r="B156" s="2"/>
      <c r="C156" s="3"/>
      <c r="D156" s="4"/>
      <c r="E156" s="4"/>
      <c r="F156" s="167"/>
      <c r="G156" s="4"/>
      <c r="H156" s="4"/>
      <c r="I156" s="4"/>
      <c r="J156" s="4"/>
      <c r="K156" s="4"/>
      <c r="L156" s="4"/>
      <c r="M156" s="4"/>
      <c r="N156" s="4"/>
      <c r="O156" s="4"/>
      <c r="P156" s="4"/>
      <c r="Q156" s="4"/>
      <c r="R156" s="4"/>
      <c r="S156" s="4"/>
      <c r="T156" s="4"/>
      <c r="U156" s="4"/>
    </row>
    <row r="157" spans="2:21" ht="12.75">
      <c r="B157" s="2"/>
      <c r="C157" s="3"/>
      <c r="D157" s="4"/>
      <c r="E157" s="4"/>
      <c r="F157" s="167"/>
      <c r="G157" s="4"/>
      <c r="H157" s="4"/>
      <c r="I157" s="4"/>
      <c r="J157" s="4"/>
      <c r="K157" s="4"/>
      <c r="L157" s="4"/>
      <c r="M157" s="4"/>
      <c r="N157" s="4"/>
      <c r="O157" s="4"/>
      <c r="P157" s="4"/>
      <c r="Q157" s="4"/>
      <c r="R157" s="4"/>
      <c r="S157" s="4"/>
      <c r="T157" s="4"/>
      <c r="U157" s="4"/>
    </row>
    <row r="158" spans="2:21" ht="12.75">
      <c r="B158" s="2"/>
      <c r="C158" s="3"/>
      <c r="D158" s="4"/>
      <c r="E158" s="4"/>
      <c r="F158" s="167"/>
      <c r="G158" s="4"/>
      <c r="H158" s="4"/>
      <c r="I158" s="4"/>
      <c r="J158" s="4"/>
      <c r="K158" s="4"/>
      <c r="L158" s="4"/>
      <c r="M158" s="4"/>
      <c r="N158" s="4"/>
      <c r="O158" s="4"/>
      <c r="P158" s="4"/>
      <c r="Q158" s="4"/>
      <c r="R158" s="4"/>
      <c r="S158" s="4"/>
      <c r="T158" s="4"/>
      <c r="U158" s="4"/>
    </row>
    <row r="159" spans="2:21" ht="12.75">
      <c r="B159" s="2"/>
      <c r="C159" s="3"/>
      <c r="D159" s="4"/>
      <c r="E159" s="4"/>
      <c r="F159" s="167"/>
      <c r="G159" s="4"/>
      <c r="H159" s="4"/>
      <c r="I159" s="4"/>
      <c r="J159" s="4"/>
      <c r="K159" s="4"/>
      <c r="L159" s="4"/>
      <c r="M159" s="4"/>
      <c r="N159" s="4"/>
      <c r="O159" s="4"/>
      <c r="P159" s="4"/>
      <c r="Q159" s="4"/>
      <c r="R159" s="4"/>
      <c r="S159" s="4"/>
      <c r="T159" s="4"/>
      <c r="U159" s="4"/>
    </row>
    <row r="160" spans="2:21" ht="12.75">
      <c r="B160" s="2"/>
      <c r="C160" s="3"/>
      <c r="D160" s="4"/>
      <c r="E160" s="4"/>
      <c r="F160" s="167"/>
      <c r="G160" s="4"/>
      <c r="H160" s="4"/>
      <c r="I160" s="4"/>
      <c r="J160" s="4"/>
      <c r="K160" s="4"/>
      <c r="L160" s="4"/>
      <c r="M160" s="4"/>
      <c r="N160" s="4"/>
      <c r="O160" s="4"/>
      <c r="P160" s="4"/>
      <c r="Q160" s="4"/>
      <c r="R160" s="4"/>
      <c r="S160" s="4"/>
      <c r="T160" s="4"/>
      <c r="U160" s="4"/>
    </row>
    <row r="161" spans="2:21" ht="12.75">
      <c r="B161" s="2"/>
      <c r="C161" s="3"/>
      <c r="D161" s="4"/>
      <c r="E161" s="4"/>
      <c r="F161" s="167"/>
      <c r="G161" s="4"/>
      <c r="H161" s="4"/>
      <c r="I161" s="4"/>
      <c r="J161" s="4"/>
      <c r="K161" s="4"/>
      <c r="L161" s="4"/>
      <c r="M161" s="4"/>
      <c r="N161" s="4"/>
      <c r="O161" s="4"/>
      <c r="P161" s="4"/>
      <c r="Q161" s="4"/>
      <c r="R161" s="4"/>
      <c r="S161" s="4"/>
      <c r="T161" s="4"/>
      <c r="U161" s="4"/>
    </row>
    <row r="162" spans="2:21" ht="12.75">
      <c r="B162" s="2"/>
      <c r="C162" s="3"/>
      <c r="D162" s="4"/>
      <c r="E162" s="4"/>
      <c r="F162" s="167"/>
      <c r="G162" s="4"/>
      <c r="H162" s="4"/>
      <c r="I162" s="4"/>
      <c r="J162" s="4"/>
      <c r="K162" s="4"/>
      <c r="L162" s="4"/>
      <c r="M162" s="4"/>
      <c r="N162" s="4"/>
      <c r="O162" s="4"/>
      <c r="P162" s="4"/>
      <c r="Q162" s="4"/>
      <c r="R162" s="4"/>
      <c r="S162" s="4"/>
      <c r="T162" s="4"/>
      <c r="U162" s="4"/>
    </row>
    <row r="163" spans="2:21" ht="12.75">
      <c r="B163" s="2"/>
      <c r="C163" s="3"/>
      <c r="D163" s="4"/>
      <c r="E163" s="4"/>
      <c r="F163" s="167"/>
      <c r="G163" s="4"/>
      <c r="H163" s="4"/>
      <c r="I163" s="4"/>
      <c r="J163" s="4"/>
      <c r="K163" s="4"/>
      <c r="L163" s="4"/>
      <c r="M163" s="4"/>
      <c r="N163" s="4"/>
      <c r="O163" s="4"/>
      <c r="P163" s="4"/>
      <c r="Q163" s="4"/>
      <c r="R163" s="4"/>
      <c r="S163" s="4"/>
      <c r="T163" s="4"/>
      <c r="U163" s="4"/>
    </row>
    <row r="164" spans="2:21" ht="12.75">
      <c r="B164" s="2"/>
      <c r="C164" s="3"/>
      <c r="D164" s="4"/>
      <c r="E164" s="4"/>
      <c r="F164" s="167"/>
      <c r="G164" s="4"/>
      <c r="H164" s="4"/>
      <c r="I164" s="4"/>
      <c r="J164" s="4"/>
      <c r="K164" s="4"/>
      <c r="L164" s="4"/>
      <c r="M164" s="4"/>
      <c r="N164" s="4"/>
      <c r="O164" s="4"/>
      <c r="P164" s="4"/>
      <c r="Q164" s="4"/>
      <c r="R164" s="4"/>
      <c r="S164" s="4"/>
      <c r="T164" s="4"/>
      <c r="U164" s="4"/>
    </row>
    <row r="165" spans="2:21" ht="12.75">
      <c r="B165" s="2"/>
      <c r="C165" s="3"/>
      <c r="D165" s="4"/>
      <c r="E165" s="4"/>
      <c r="F165" s="167"/>
      <c r="G165" s="4"/>
      <c r="H165" s="4"/>
      <c r="I165" s="4"/>
      <c r="J165" s="4"/>
      <c r="K165" s="4"/>
      <c r="L165" s="4"/>
      <c r="M165" s="4"/>
      <c r="N165" s="4"/>
      <c r="O165" s="4"/>
      <c r="P165" s="4"/>
      <c r="Q165" s="4"/>
      <c r="R165" s="4"/>
      <c r="S165" s="4"/>
      <c r="T165" s="4"/>
      <c r="U165" s="4"/>
    </row>
    <row r="166" spans="2:21" ht="12.75">
      <c r="B166" s="2"/>
      <c r="C166" s="3"/>
      <c r="D166" s="4"/>
      <c r="E166" s="4"/>
      <c r="F166" s="167"/>
      <c r="G166" s="4"/>
      <c r="H166" s="4"/>
      <c r="I166" s="4"/>
      <c r="J166" s="4"/>
      <c r="K166" s="4"/>
      <c r="L166" s="4"/>
      <c r="M166" s="4"/>
      <c r="N166" s="4"/>
      <c r="O166" s="4"/>
      <c r="P166" s="4"/>
      <c r="Q166" s="4"/>
      <c r="R166" s="4"/>
      <c r="S166" s="4"/>
      <c r="T166" s="4"/>
      <c r="U166" s="4"/>
    </row>
    <row r="167" spans="2:21" ht="12.75">
      <c r="B167" s="2"/>
      <c r="C167" s="3"/>
      <c r="D167" s="4"/>
      <c r="E167" s="4"/>
      <c r="F167" s="167"/>
      <c r="G167" s="4"/>
      <c r="H167" s="4"/>
      <c r="I167" s="4"/>
      <c r="J167" s="4"/>
      <c r="K167" s="4"/>
      <c r="L167" s="4"/>
      <c r="M167" s="4"/>
      <c r="N167" s="4"/>
      <c r="O167" s="4"/>
      <c r="P167" s="4"/>
      <c r="Q167" s="4"/>
      <c r="R167" s="4"/>
      <c r="S167" s="4"/>
      <c r="T167" s="4"/>
      <c r="U167" s="4"/>
    </row>
    <row r="168" spans="2:21" ht="12.75">
      <c r="B168" s="2"/>
      <c r="C168" s="3"/>
      <c r="D168" s="4"/>
      <c r="E168" s="4"/>
      <c r="F168" s="167"/>
      <c r="G168" s="4"/>
      <c r="H168" s="4"/>
      <c r="I168" s="4"/>
      <c r="J168" s="4"/>
      <c r="K168" s="4"/>
      <c r="L168" s="4"/>
      <c r="M168" s="4"/>
      <c r="N168" s="4"/>
      <c r="O168" s="4"/>
      <c r="P168" s="4"/>
      <c r="Q168" s="4"/>
      <c r="R168" s="4"/>
      <c r="S168" s="4"/>
      <c r="T168" s="4"/>
      <c r="U168" s="4"/>
    </row>
    <row r="169" spans="2:21" ht="12.75">
      <c r="B169" s="2"/>
      <c r="C169" s="3"/>
      <c r="D169" s="4"/>
      <c r="E169" s="4"/>
      <c r="F169" s="167"/>
      <c r="G169" s="4"/>
      <c r="H169" s="4"/>
      <c r="I169" s="4"/>
      <c r="J169" s="4"/>
      <c r="K169" s="4"/>
      <c r="L169" s="4"/>
      <c r="M169" s="4"/>
      <c r="N169" s="4"/>
      <c r="O169" s="4"/>
      <c r="P169" s="4"/>
      <c r="Q169" s="4"/>
      <c r="R169" s="4"/>
      <c r="S169" s="4"/>
      <c r="T169" s="4"/>
      <c r="U169" s="4"/>
    </row>
    <row r="170" spans="2:21" ht="12.75">
      <c r="B170" s="2"/>
      <c r="C170" s="3"/>
      <c r="D170" s="4"/>
      <c r="E170" s="4"/>
      <c r="F170" s="167"/>
      <c r="G170" s="4"/>
      <c r="H170" s="4"/>
      <c r="I170" s="4"/>
      <c r="J170" s="4"/>
      <c r="K170" s="4"/>
      <c r="L170" s="4"/>
      <c r="M170" s="4"/>
      <c r="N170" s="4"/>
      <c r="O170" s="4"/>
      <c r="P170" s="4"/>
      <c r="Q170" s="4"/>
      <c r="R170" s="4"/>
      <c r="S170" s="4"/>
      <c r="T170" s="4"/>
      <c r="U170" s="4"/>
    </row>
    <row r="171" spans="2:21" ht="12.75">
      <c r="B171" s="2"/>
      <c r="C171" s="3"/>
      <c r="D171" s="4"/>
      <c r="E171" s="4"/>
      <c r="F171" s="167"/>
      <c r="G171" s="4"/>
      <c r="H171" s="4"/>
      <c r="I171" s="4"/>
      <c r="J171" s="4"/>
      <c r="K171" s="4"/>
      <c r="L171" s="4"/>
      <c r="M171" s="4"/>
      <c r="N171" s="4"/>
      <c r="O171" s="4"/>
      <c r="P171" s="4"/>
      <c r="Q171" s="4"/>
      <c r="R171" s="4"/>
      <c r="S171" s="4"/>
      <c r="T171" s="4"/>
      <c r="U171" s="4"/>
    </row>
    <row r="172" spans="2:21" ht="12.75">
      <c r="B172" s="2"/>
      <c r="C172" s="3"/>
      <c r="D172" s="4"/>
      <c r="E172" s="4"/>
      <c r="F172" s="167"/>
      <c r="G172" s="4"/>
      <c r="H172" s="4"/>
      <c r="I172" s="4"/>
      <c r="J172" s="4"/>
      <c r="K172" s="4"/>
      <c r="L172" s="4"/>
      <c r="M172" s="4"/>
      <c r="N172" s="4"/>
      <c r="O172" s="4"/>
      <c r="P172" s="4"/>
      <c r="Q172" s="4"/>
      <c r="R172" s="4"/>
      <c r="S172" s="4"/>
      <c r="T172" s="4"/>
      <c r="U172" s="4"/>
    </row>
    <row r="173" spans="2:21" ht="12.75">
      <c r="B173" s="2"/>
      <c r="C173" s="3"/>
      <c r="D173" s="4"/>
      <c r="E173" s="4"/>
      <c r="F173" s="167"/>
      <c r="G173" s="4"/>
      <c r="H173" s="4"/>
      <c r="I173" s="4"/>
      <c r="J173" s="4"/>
      <c r="K173" s="4"/>
      <c r="L173" s="4"/>
      <c r="M173" s="4"/>
      <c r="N173" s="4"/>
      <c r="O173" s="4"/>
      <c r="P173" s="4"/>
      <c r="Q173" s="4"/>
      <c r="R173" s="4"/>
      <c r="S173" s="4"/>
      <c r="T173" s="4"/>
      <c r="U173" s="4"/>
    </row>
    <row r="174" spans="2:21" ht="12.75">
      <c r="B174" s="2"/>
      <c r="C174" s="3"/>
      <c r="D174" s="4"/>
      <c r="E174" s="4"/>
      <c r="F174" s="167"/>
      <c r="G174" s="4"/>
      <c r="H174" s="4"/>
      <c r="I174" s="4"/>
      <c r="J174" s="4"/>
      <c r="K174" s="4"/>
      <c r="L174" s="4"/>
      <c r="M174" s="4"/>
      <c r="N174" s="4"/>
      <c r="O174" s="4"/>
      <c r="P174" s="4"/>
      <c r="Q174" s="4"/>
      <c r="R174" s="4"/>
      <c r="S174" s="4"/>
      <c r="T174" s="4"/>
      <c r="U174" s="4"/>
    </row>
    <row r="175" spans="2:21" ht="12.75">
      <c r="B175" s="2"/>
      <c r="C175" s="3"/>
      <c r="D175" s="4"/>
      <c r="E175" s="4"/>
      <c r="F175" s="167"/>
      <c r="G175" s="4"/>
      <c r="H175" s="4"/>
      <c r="I175" s="4"/>
      <c r="J175" s="4"/>
      <c r="K175" s="4"/>
      <c r="L175" s="4"/>
      <c r="M175" s="4"/>
      <c r="N175" s="4"/>
      <c r="O175" s="4"/>
      <c r="P175" s="4"/>
      <c r="Q175" s="4"/>
      <c r="R175" s="4"/>
      <c r="S175" s="4"/>
      <c r="T175" s="4"/>
      <c r="U175" s="4"/>
    </row>
    <row r="176" spans="2:21" ht="12.75">
      <c r="B176" s="2"/>
      <c r="C176" s="3"/>
      <c r="D176" s="4"/>
      <c r="E176" s="4"/>
      <c r="F176" s="167"/>
      <c r="G176" s="4"/>
      <c r="H176" s="4"/>
      <c r="I176" s="4"/>
      <c r="J176" s="4"/>
      <c r="K176" s="4"/>
      <c r="L176" s="4"/>
      <c r="M176" s="4"/>
      <c r="N176" s="4"/>
      <c r="O176" s="4"/>
      <c r="P176" s="4"/>
      <c r="Q176" s="4"/>
      <c r="R176" s="4"/>
      <c r="S176" s="4"/>
      <c r="T176" s="4"/>
      <c r="U176" s="4"/>
    </row>
    <row r="177" spans="2:21" ht="12.75">
      <c r="B177" s="2"/>
      <c r="C177" s="3"/>
      <c r="D177" s="4"/>
      <c r="E177" s="4"/>
      <c r="F177" s="167"/>
      <c r="G177" s="4"/>
      <c r="H177" s="4"/>
      <c r="I177" s="4"/>
      <c r="J177" s="4"/>
      <c r="K177" s="4"/>
      <c r="L177" s="4"/>
      <c r="M177" s="4"/>
      <c r="N177" s="4"/>
      <c r="O177" s="4"/>
      <c r="P177" s="4"/>
      <c r="Q177" s="4"/>
      <c r="R177" s="4"/>
      <c r="S177" s="4"/>
      <c r="T177" s="4"/>
      <c r="U177" s="4"/>
    </row>
    <row r="178" spans="2:21" ht="12.75">
      <c r="B178" s="2"/>
      <c r="C178" s="3"/>
      <c r="D178" s="4"/>
      <c r="E178" s="4"/>
      <c r="F178" s="167"/>
      <c r="G178" s="4"/>
      <c r="H178" s="4"/>
      <c r="I178" s="4"/>
      <c r="J178" s="4"/>
      <c r="K178" s="4"/>
      <c r="L178" s="4"/>
      <c r="M178" s="4"/>
      <c r="N178" s="4"/>
      <c r="O178" s="4"/>
      <c r="P178" s="4"/>
      <c r="Q178" s="4"/>
      <c r="R178" s="4"/>
      <c r="S178" s="4"/>
      <c r="T178" s="4"/>
      <c r="U178" s="4"/>
    </row>
    <row r="179" spans="2:21" ht="12.75">
      <c r="B179" s="2"/>
      <c r="C179" s="3"/>
      <c r="D179" s="4"/>
      <c r="E179" s="4"/>
      <c r="F179" s="167"/>
      <c r="G179" s="4"/>
      <c r="H179" s="4"/>
      <c r="I179" s="4"/>
      <c r="J179" s="4"/>
      <c r="K179" s="4"/>
      <c r="L179" s="4"/>
      <c r="M179" s="4"/>
      <c r="N179" s="4"/>
      <c r="O179" s="4"/>
      <c r="P179" s="4"/>
      <c r="Q179" s="4"/>
      <c r="R179" s="4"/>
      <c r="S179" s="4"/>
      <c r="T179" s="4"/>
      <c r="U179" s="4"/>
    </row>
    <row r="180" spans="2:21" ht="12.75">
      <c r="B180" s="2"/>
      <c r="C180" s="3"/>
      <c r="D180" s="4"/>
      <c r="E180" s="4"/>
      <c r="F180" s="167"/>
      <c r="G180" s="4"/>
      <c r="H180" s="4"/>
      <c r="I180" s="4"/>
      <c r="J180" s="4"/>
      <c r="K180" s="4"/>
      <c r="L180" s="4"/>
      <c r="M180" s="4"/>
      <c r="N180" s="4"/>
      <c r="O180" s="4"/>
      <c r="P180" s="4"/>
      <c r="Q180" s="4"/>
      <c r="R180" s="4"/>
      <c r="S180" s="4"/>
      <c r="T180" s="4"/>
      <c r="U180" s="4"/>
    </row>
    <row r="181" spans="2:21" ht="12.75">
      <c r="B181" s="2"/>
      <c r="C181" s="3"/>
      <c r="D181" s="4"/>
      <c r="E181" s="4"/>
      <c r="F181" s="167"/>
      <c r="G181" s="4"/>
      <c r="H181" s="4"/>
      <c r="I181" s="4"/>
      <c r="J181" s="4"/>
      <c r="K181" s="4"/>
      <c r="L181" s="4"/>
      <c r="M181" s="4"/>
      <c r="N181" s="4"/>
      <c r="O181" s="4"/>
      <c r="P181" s="4"/>
      <c r="Q181" s="4"/>
      <c r="R181" s="4"/>
      <c r="S181" s="4"/>
      <c r="T181" s="4"/>
      <c r="U181" s="4"/>
    </row>
    <row r="182" spans="2:21" ht="12.75">
      <c r="B182" s="2"/>
      <c r="C182" s="3"/>
      <c r="D182" s="4"/>
      <c r="E182" s="4"/>
      <c r="F182" s="167"/>
      <c r="G182" s="4"/>
      <c r="H182" s="4"/>
      <c r="I182" s="4"/>
      <c r="J182" s="4"/>
      <c r="K182" s="4"/>
      <c r="L182" s="4"/>
      <c r="M182" s="4"/>
      <c r="N182" s="4"/>
      <c r="O182" s="4"/>
      <c r="P182" s="4"/>
      <c r="Q182" s="4"/>
      <c r="R182" s="4"/>
      <c r="S182" s="4"/>
      <c r="T182" s="4"/>
      <c r="U182" s="4"/>
    </row>
    <row r="183" spans="2:21" ht="12.75">
      <c r="B183" s="2"/>
      <c r="C183" s="3"/>
      <c r="D183" s="4"/>
      <c r="E183" s="4"/>
      <c r="F183" s="167"/>
      <c r="G183" s="4"/>
      <c r="H183" s="4"/>
      <c r="I183" s="4"/>
      <c r="J183" s="4"/>
      <c r="K183" s="4"/>
      <c r="L183" s="4"/>
      <c r="M183" s="4"/>
      <c r="N183" s="4"/>
      <c r="O183" s="4"/>
      <c r="P183" s="4"/>
      <c r="Q183" s="4"/>
      <c r="R183" s="4"/>
      <c r="S183" s="4"/>
      <c r="T183" s="4"/>
      <c r="U183" s="4"/>
    </row>
    <row r="184" spans="2:21" ht="12.75">
      <c r="B184" s="2"/>
      <c r="C184" s="3"/>
      <c r="D184" s="4"/>
      <c r="E184" s="4"/>
      <c r="F184" s="167"/>
      <c r="G184" s="4"/>
      <c r="H184" s="4"/>
      <c r="I184" s="4"/>
      <c r="J184" s="4"/>
      <c r="K184" s="4"/>
      <c r="L184" s="4"/>
      <c r="M184" s="4"/>
      <c r="N184" s="4"/>
      <c r="O184" s="4"/>
      <c r="P184" s="4"/>
      <c r="Q184" s="4"/>
      <c r="R184" s="4"/>
      <c r="S184" s="4"/>
      <c r="T184" s="4"/>
      <c r="U184" s="4"/>
    </row>
    <row r="185" spans="2:21" ht="12.75">
      <c r="B185" s="2"/>
      <c r="C185" s="3"/>
      <c r="D185" s="4"/>
      <c r="E185" s="4"/>
      <c r="F185" s="167"/>
      <c r="G185" s="4"/>
      <c r="H185" s="4"/>
      <c r="I185" s="4"/>
      <c r="J185" s="4"/>
      <c r="K185" s="4"/>
      <c r="L185" s="4"/>
      <c r="M185" s="4"/>
      <c r="N185" s="4"/>
      <c r="O185" s="4"/>
      <c r="P185" s="4"/>
      <c r="Q185" s="4"/>
      <c r="R185" s="4"/>
      <c r="S185" s="4"/>
      <c r="T185" s="4"/>
      <c r="U185" s="4"/>
    </row>
    <row r="186" spans="2:21" ht="12.75">
      <c r="B186" s="2"/>
      <c r="C186" s="3"/>
      <c r="D186" s="4"/>
      <c r="E186" s="4"/>
      <c r="F186" s="167"/>
      <c r="G186" s="4"/>
      <c r="H186" s="4"/>
      <c r="I186" s="4"/>
      <c r="J186" s="4"/>
      <c r="K186" s="4"/>
      <c r="L186" s="4"/>
      <c r="M186" s="4"/>
      <c r="N186" s="4"/>
      <c r="O186" s="4"/>
      <c r="P186" s="4"/>
      <c r="Q186" s="4"/>
      <c r="R186" s="4"/>
      <c r="S186" s="4"/>
      <c r="T186" s="4"/>
      <c r="U186" s="4"/>
    </row>
    <row r="187" spans="2:21" ht="12.75">
      <c r="B187" s="2"/>
      <c r="C187" s="3"/>
      <c r="D187" s="4"/>
      <c r="E187" s="4"/>
      <c r="F187" s="167"/>
      <c r="G187" s="4"/>
      <c r="H187" s="4"/>
      <c r="I187" s="4"/>
      <c r="J187" s="4"/>
      <c r="K187" s="4"/>
      <c r="L187" s="4"/>
      <c r="M187" s="4"/>
      <c r="N187" s="4"/>
      <c r="O187" s="4"/>
      <c r="P187" s="4"/>
      <c r="Q187" s="4"/>
      <c r="R187" s="4"/>
      <c r="S187" s="4"/>
      <c r="T187" s="4"/>
      <c r="U187" s="4"/>
    </row>
    <row r="188" spans="2:21" ht="12.75">
      <c r="B188" s="2"/>
      <c r="C188" s="3"/>
      <c r="D188" s="4"/>
      <c r="E188" s="4"/>
      <c r="F188" s="167"/>
      <c r="G188" s="4"/>
      <c r="H188" s="4"/>
      <c r="I188" s="4"/>
      <c r="J188" s="4"/>
      <c r="K188" s="4"/>
      <c r="L188" s="4"/>
      <c r="M188" s="4"/>
      <c r="N188" s="4"/>
      <c r="O188" s="4"/>
      <c r="P188" s="4"/>
      <c r="Q188" s="4"/>
      <c r="R188" s="4"/>
      <c r="S188" s="4"/>
      <c r="T188" s="4"/>
      <c r="U188" s="4"/>
    </row>
    <row r="189" spans="2:21" ht="12.75">
      <c r="B189" s="2"/>
      <c r="C189" s="3"/>
      <c r="D189" s="4"/>
      <c r="E189" s="4"/>
      <c r="F189" s="167"/>
      <c r="G189" s="4"/>
      <c r="H189" s="4"/>
      <c r="I189" s="4"/>
      <c r="J189" s="4"/>
      <c r="K189" s="4"/>
      <c r="L189" s="4"/>
      <c r="M189" s="4"/>
      <c r="N189" s="4"/>
      <c r="O189" s="4"/>
      <c r="P189" s="4"/>
      <c r="Q189" s="4"/>
      <c r="R189" s="4"/>
      <c r="S189" s="4"/>
      <c r="T189" s="4"/>
      <c r="U189" s="4"/>
    </row>
    <row r="190" spans="2:21" ht="12.75">
      <c r="B190" s="2"/>
      <c r="C190" s="3"/>
      <c r="D190" s="4"/>
      <c r="E190" s="4"/>
      <c r="F190" s="167"/>
      <c r="G190" s="4"/>
      <c r="H190" s="4"/>
      <c r="I190" s="4"/>
      <c r="J190" s="4"/>
      <c r="K190" s="4"/>
      <c r="L190" s="4"/>
      <c r="M190" s="4"/>
      <c r="N190" s="4"/>
      <c r="O190" s="4"/>
      <c r="P190" s="4"/>
      <c r="Q190" s="4"/>
      <c r="R190" s="4"/>
      <c r="S190" s="4"/>
      <c r="T190" s="4"/>
      <c r="U190" s="4"/>
    </row>
    <row r="191" spans="2:21" ht="12.75">
      <c r="B191" s="2"/>
      <c r="C191" s="3"/>
      <c r="D191" s="4"/>
      <c r="E191" s="4"/>
      <c r="F191" s="167"/>
      <c r="G191" s="4"/>
      <c r="H191" s="4"/>
      <c r="I191" s="4"/>
      <c r="J191" s="4"/>
      <c r="K191" s="4"/>
      <c r="L191" s="4"/>
      <c r="M191" s="4"/>
      <c r="N191" s="4"/>
      <c r="O191" s="4"/>
      <c r="P191" s="4"/>
      <c r="Q191" s="4"/>
      <c r="R191" s="4"/>
      <c r="S191" s="4"/>
      <c r="T191" s="4"/>
      <c r="U191" s="4"/>
    </row>
    <row r="192" spans="2:21" ht="12.75">
      <c r="B192" s="2"/>
      <c r="C192" s="3"/>
      <c r="D192" s="4"/>
      <c r="E192" s="4"/>
      <c r="F192" s="167"/>
      <c r="G192" s="4"/>
      <c r="H192" s="4"/>
      <c r="I192" s="4"/>
      <c r="J192" s="4"/>
      <c r="K192" s="4"/>
      <c r="L192" s="4"/>
      <c r="M192" s="4"/>
      <c r="N192" s="4"/>
      <c r="O192" s="4"/>
      <c r="P192" s="4"/>
      <c r="Q192" s="4"/>
      <c r="R192" s="4"/>
      <c r="S192" s="4"/>
      <c r="T192" s="4"/>
      <c r="U192" s="4"/>
    </row>
    <row r="193" spans="2:21" ht="12.75">
      <c r="B193" s="2"/>
      <c r="C193" s="3"/>
      <c r="D193" s="4"/>
      <c r="E193" s="4"/>
      <c r="F193" s="167"/>
      <c r="G193" s="4"/>
      <c r="H193" s="4"/>
      <c r="I193" s="4"/>
      <c r="J193" s="4"/>
      <c r="K193" s="4"/>
      <c r="L193" s="4"/>
      <c r="M193" s="4"/>
      <c r="N193" s="4"/>
      <c r="O193" s="4"/>
      <c r="P193" s="4"/>
      <c r="Q193" s="4"/>
      <c r="R193" s="4"/>
      <c r="S193" s="4"/>
      <c r="T193" s="4"/>
      <c r="U193" s="4"/>
    </row>
    <row r="194" spans="2:21" ht="12.75">
      <c r="B194" s="2"/>
      <c r="C194" s="3"/>
      <c r="D194" s="4"/>
      <c r="E194" s="4"/>
      <c r="F194" s="167"/>
      <c r="G194" s="4"/>
      <c r="H194" s="4"/>
      <c r="I194" s="4"/>
      <c r="J194" s="4"/>
      <c r="K194" s="4"/>
      <c r="L194" s="4"/>
      <c r="M194" s="4"/>
      <c r="N194" s="4"/>
      <c r="O194" s="4"/>
      <c r="P194" s="4"/>
      <c r="Q194" s="4"/>
      <c r="R194" s="4"/>
      <c r="S194" s="4"/>
      <c r="T194" s="4"/>
      <c r="U194" s="4"/>
    </row>
    <row r="195" spans="2:21" ht="12.75">
      <c r="B195" s="2"/>
      <c r="C195" s="3"/>
      <c r="D195" s="4"/>
      <c r="E195" s="4"/>
      <c r="F195" s="167"/>
      <c r="G195" s="4"/>
      <c r="H195" s="4"/>
      <c r="I195" s="4"/>
      <c r="J195" s="4"/>
      <c r="K195" s="4"/>
      <c r="L195" s="4"/>
      <c r="M195" s="4"/>
      <c r="N195" s="4"/>
      <c r="O195" s="4"/>
      <c r="P195" s="4"/>
      <c r="Q195" s="4"/>
      <c r="R195" s="4"/>
      <c r="S195" s="4"/>
      <c r="T195" s="4"/>
      <c r="U195" s="4"/>
    </row>
    <row r="196" spans="2:21" ht="12.75">
      <c r="B196" s="2"/>
      <c r="C196" s="3"/>
      <c r="D196" s="4"/>
      <c r="E196" s="4"/>
      <c r="F196" s="167"/>
      <c r="G196" s="4"/>
      <c r="H196" s="4"/>
      <c r="I196" s="4"/>
      <c r="J196" s="4"/>
      <c r="K196" s="4"/>
      <c r="L196" s="4"/>
      <c r="M196" s="4"/>
      <c r="N196" s="4"/>
      <c r="O196" s="4"/>
      <c r="P196" s="4"/>
      <c r="Q196" s="4"/>
      <c r="R196" s="4"/>
      <c r="S196" s="4"/>
      <c r="T196" s="4"/>
      <c r="U196" s="4"/>
    </row>
    <row r="197" spans="2:21" ht="12.75">
      <c r="B197" s="2"/>
      <c r="C197" s="3"/>
      <c r="D197" s="4"/>
      <c r="E197" s="4"/>
      <c r="F197" s="167"/>
      <c r="G197" s="4"/>
      <c r="H197" s="4"/>
      <c r="I197" s="4"/>
      <c r="J197" s="4"/>
      <c r="K197" s="4"/>
      <c r="L197" s="4"/>
      <c r="M197" s="4"/>
      <c r="N197" s="4"/>
      <c r="O197" s="4"/>
      <c r="P197" s="4"/>
      <c r="Q197" s="4"/>
      <c r="R197" s="4"/>
      <c r="S197" s="4"/>
      <c r="T197" s="4"/>
      <c r="U197" s="4"/>
    </row>
    <row r="198" spans="2:21" ht="12.75">
      <c r="B198" s="2"/>
      <c r="C198" s="3"/>
      <c r="D198" s="4"/>
      <c r="E198" s="4"/>
      <c r="F198" s="167"/>
      <c r="G198" s="4"/>
      <c r="H198" s="4"/>
      <c r="I198" s="4"/>
      <c r="J198" s="4"/>
      <c r="K198" s="4"/>
      <c r="L198" s="4"/>
      <c r="M198" s="4"/>
      <c r="N198" s="4"/>
      <c r="O198" s="4"/>
      <c r="P198" s="4"/>
      <c r="Q198" s="4"/>
      <c r="R198" s="4"/>
      <c r="S198" s="4"/>
      <c r="T198" s="4"/>
      <c r="U198" s="4"/>
    </row>
    <row r="199" spans="2:21" ht="12.75">
      <c r="B199" s="2"/>
      <c r="C199" s="3"/>
      <c r="D199" s="4"/>
      <c r="E199" s="4"/>
      <c r="F199" s="167"/>
      <c r="G199" s="4"/>
      <c r="H199" s="4"/>
      <c r="I199" s="4"/>
      <c r="J199" s="4"/>
      <c r="K199" s="4"/>
      <c r="L199" s="4"/>
      <c r="M199" s="4"/>
      <c r="N199" s="4"/>
      <c r="O199" s="4"/>
      <c r="P199" s="4"/>
      <c r="Q199" s="4"/>
      <c r="R199" s="4"/>
      <c r="S199" s="4"/>
      <c r="T199" s="4"/>
      <c r="U199" s="4"/>
    </row>
    <row r="200" spans="2:21" ht="12.75">
      <c r="B200" s="2"/>
      <c r="C200" s="3"/>
      <c r="D200" s="4"/>
      <c r="E200" s="4"/>
      <c r="F200" s="167"/>
      <c r="G200" s="4"/>
      <c r="H200" s="4"/>
      <c r="I200" s="4"/>
      <c r="J200" s="4"/>
      <c r="K200" s="4"/>
      <c r="L200" s="4"/>
      <c r="M200" s="4"/>
      <c r="N200" s="4"/>
      <c r="O200" s="4"/>
      <c r="P200" s="4"/>
      <c r="Q200" s="4"/>
      <c r="R200" s="4"/>
      <c r="S200" s="4"/>
      <c r="T200" s="4"/>
      <c r="U200" s="4"/>
    </row>
    <row r="201" spans="2:21" ht="12.75">
      <c r="B201" s="2"/>
      <c r="C201" s="3"/>
      <c r="D201" s="4"/>
      <c r="E201" s="4"/>
      <c r="F201" s="167"/>
      <c r="G201" s="4"/>
      <c r="H201" s="4"/>
      <c r="I201" s="4"/>
      <c r="J201" s="4"/>
      <c r="K201" s="4"/>
      <c r="L201" s="4"/>
      <c r="M201" s="4"/>
      <c r="N201" s="4"/>
      <c r="O201" s="4"/>
      <c r="P201" s="4"/>
      <c r="Q201" s="4"/>
      <c r="R201" s="4"/>
      <c r="S201" s="4"/>
      <c r="T201" s="4"/>
      <c r="U201" s="4"/>
    </row>
    <row r="202" spans="2:21" ht="12.75">
      <c r="B202" s="2"/>
      <c r="C202" s="3"/>
      <c r="D202" s="4"/>
      <c r="E202" s="4"/>
      <c r="F202" s="167"/>
      <c r="G202" s="4"/>
      <c r="H202" s="4"/>
      <c r="I202" s="4"/>
      <c r="J202" s="4"/>
      <c r="K202" s="4"/>
      <c r="L202" s="4"/>
      <c r="M202" s="4"/>
      <c r="N202" s="4"/>
      <c r="O202" s="4"/>
      <c r="P202" s="4"/>
      <c r="Q202" s="4"/>
      <c r="R202" s="4"/>
      <c r="S202" s="4"/>
      <c r="T202" s="4"/>
      <c r="U202" s="4"/>
    </row>
    <row r="203" spans="2:21" ht="12.75">
      <c r="B203" s="2"/>
      <c r="C203" s="3"/>
      <c r="D203" s="4"/>
      <c r="E203" s="4"/>
      <c r="F203" s="167"/>
      <c r="G203" s="4"/>
      <c r="H203" s="4"/>
      <c r="I203" s="4"/>
      <c r="J203" s="4"/>
      <c r="K203" s="4"/>
      <c r="L203" s="4"/>
      <c r="M203" s="4"/>
      <c r="N203" s="4"/>
      <c r="O203" s="4"/>
      <c r="P203" s="4"/>
      <c r="Q203" s="4"/>
      <c r="R203" s="4"/>
      <c r="S203" s="4"/>
      <c r="T203" s="4"/>
      <c r="U203" s="4"/>
    </row>
    <row r="204" spans="2:21" ht="12.75">
      <c r="B204" s="2"/>
      <c r="C204" s="3"/>
      <c r="D204" s="4"/>
      <c r="E204" s="4"/>
      <c r="F204" s="167"/>
      <c r="G204" s="4"/>
      <c r="H204" s="4"/>
      <c r="I204" s="4"/>
      <c r="J204" s="4"/>
      <c r="K204" s="4"/>
      <c r="L204" s="4"/>
      <c r="M204" s="4"/>
      <c r="N204" s="4"/>
      <c r="O204" s="4"/>
      <c r="P204" s="4"/>
      <c r="Q204" s="4"/>
      <c r="R204" s="4"/>
      <c r="S204" s="4"/>
      <c r="T204" s="4"/>
      <c r="U204" s="4"/>
    </row>
    <row r="205" spans="2:21" ht="31.5">
      <c r="B205" s="15" t="s">
        <v>6</v>
      </c>
      <c r="C205" s="171"/>
      <c r="D205" s="4"/>
      <c r="E205" s="4"/>
      <c r="F205" s="167"/>
      <c r="G205" s="4"/>
      <c r="H205" s="4"/>
      <c r="I205" s="4"/>
      <c r="J205" s="4"/>
      <c r="K205" s="4"/>
      <c r="L205" s="4"/>
      <c r="M205" s="4"/>
      <c r="N205" s="4"/>
      <c r="O205" s="4"/>
      <c r="P205" s="4"/>
      <c r="Q205" s="4"/>
      <c r="R205" s="4"/>
      <c r="S205" s="4"/>
      <c r="T205" s="4"/>
      <c r="U205" s="4"/>
    </row>
    <row r="206" spans="2:21" ht="12.75">
      <c r="B206" s="2"/>
      <c r="C206" s="3"/>
      <c r="D206" s="4"/>
      <c r="E206" s="4"/>
      <c r="F206" s="167"/>
      <c r="G206" s="4"/>
      <c r="H206" s="4"/>
      <c r="I206" s="4"/>
      <c r="J206" s="4"/>
      <c r="K206" s="4"/>
      <c r="L206" s="4"/>
      <c r="M206" s="4"/>
      <c r="N206" s="4"/>
      <c r="O206" s="4"/>
      <c r="P206" s="4"/>
      <c r="Q206" s="4"/>
      <c r="R206" s="4"/>
      <c r="S206" s="4"/>
      <c r="T206" s="4"/>
      <c r="U206" s="4"/>
    </row>
    <row r="207" spans="2:21" ht="25.5">
      <c r="B207" s="226" t="s">
        <v>7</v>
      </c>
      <c r="C207" s="173" t="s">
        <v>8</v>
      </c>
      <c r="D207" s="4"/>
      <c r="E207" s="4"/>
      <c r="F207" s="167"/>
      <c r="G207" s="4"/>
      <c r="H207" s="4"/>
      <c r="I207" s="4"/>
      <c r="J207" s="4"/>
      <c r="K207" s="4"/>
      <c r="L207" s="4"/>
      <c r="M207" s="4"/>
      <c r="N207" s="4"/>
      <c r="O207" s="4"/>
      <c r="P207" s="4"/>
      <c r="Q207" s="4"/>
      <c r="R207" s="4"/>
      <c r="S207" s="4"/>
      <c r="T207" s="4"/>
      <c r="U207" s="4"/>
    </row>
    <row r="208" spans="2:21" ht="12.75">
      <c r="B208" s="224"/>
      <c r="C208" s="12"/>
      <c r="D208" s="4"/>
      <c r="E208" s="4"/>
      <c r="F208" s="167"/>
      <c r="G208" s="4"/>
      <c r="H208" s="4"/>
      <c r="I208" s="4"/>
      <c r="J208" s="4"/>
      <c r="K208" s="4"/>
      <c r="L208" s="4"/>
      <c r="M208" s="4"/>
      <c r="N208" s="4"/>
      <c r="O208" s="4"/>
      <c r="P208" s="4"/>
      <c r="Q208" s="4"/>
      <c r="R208" s="4"/>
      <c r="S208" s="4"/>
      <c r="T208" s="4"/>
      <c r="U208" s="4"/>
    </row>
    <row r="209" spans="2:21" ht="12.75">
      <c r="B209" s="224"/>
      <c r="C209" s="233" t="s">
        <v>9</v>
      </c>
      <c r="D209" s="4"/>
      <c r="E209" s="4"/>
      <c r="F209" s="167"/>
      <c r="G209" s="4"/>
      <c r="H209" s="4"/>
      <c r="I209" s="4"/>
      <c r="J209" s="4"/>
      <c r="K209" s="4"/>
      <c r="L209" s="4"/>
      <c r="M209" s="4"/>
      <c r="N209" s="4"/>
      <c r="O209" s="4"/>
      <c r="P209" s="4"/>
      <c r="Q209" s="4"/>
      <c r="R209" s="4"/>
      <c r="S209" s="4"/>
      <c r="T209" s="4"/>
      <c r="U209" s="4"/>
    </row>
    <row r="210" spans="2:21" ht="12.75">
      <c r="B210" s="224"/>
      <c r="C210" s="224"/>
      <c r="D210" s="4"/>
      <c r="E210" s="4"/>
      <c r="F210" s="167"/>
      <c r="G210" s="4"/>
      <c r="H210" s="4"/>
      <c r="I210" s="4"/>
      <c r="J210" s="4"/>
      <c r="K210" s="4"/>
      <c r="L210" s="4"/>
      <c r="M210" s="4"/>
      <c r="N210" s="4"/>
      <c r="O210" s="4"/>
      <c r="P210" s="4"/>
      <c r="Q210" s="4"/>
      <c r="R210" s="4"/>
      <c r="S210" s="4"/>
      <c r="T210" s="4"/>
      <c r="U210" s="4"/>
    </row>
    <row r="211" spans="2:21" ht="12.75">
      <c r="B211" s="224"/>
      <c r="C211" s="224"/>
      <c r="D211" s="4"/>
      <c r="E211" s="4"/>
      <c r="F211" s="167"/>
      <c r="G211" s="4"/>
      <c r="H211" s="4"/>
      <c r="I211" s="4"/>
      <c r="J211" s="4"/>
      <c r="K211" s="4"/>
      <c r="L211" s="4"/>
      <c r="M211" s="4"/>
      <c r="N211" s="4"/>
      <c r="O211" s="4"/>
      <c r="P211" s="4"/>
      <c r="Q211" s="4"/>
      <c r="R211" s="4"/>
      <c r="S211" s="4"/>
      <c r="T211" s="4"/>
      <c r="U211" s="4"/>
    </row>
    <row r="212" spans="2:21" ht="12.75">
      <c r="B212" s="224"/>
      <c r="C212" s="224"/>
      <c r="D212" s="4"/>
      <c r="E212" s="4"/>
      <c r="F212" s="167"/>
      <c r="G212" s="4"/>
      <c r="H212" s="4"/>
      <c r="I212" s="4"/>
      <c r="J212" s="4"/>
      <c r="K212" s="4"/>
      <c r="L212" s="4"/>
      <c r="M212" s="4"/>
      <c r="N212" s="4"/>
      <c r="O212" s="4"/>
      <c r="P212" s="4"/>
      <c r="Q212" s="4"/>
      <c r="R212" s="4"/>
      <c r="S212" s="4"/>
      <c r="T212" s="4"/>
      <c r="U212" s="4"/>
    </row>
    <row r="213" spans="2:21" ht="12.75">
      <c r="B213" s="224"/>
      <c r="C213" s="224"/>
      <c r="D213" s="4"/>
      <c r="E213" s="4"/>
      <c r="F213" s="167"/>
      <c r="G213" s="4"/>
      <c r="H213" s="4"/>
      <c r="I213" s="4"/>
      <c r="J213" s="4"/>
      <c r="K213" s="4"/>
      <c r="L213" s="4"/>
      <c r="M213" s="4"/>
      <c r="N213" s="4"/>
      <c r="O213" s="4"/>
      <c r="P213" s="4"/>
      <c r="Q213" s="4"/>
      <c r="R213" s="4"/>
      <c r="S213" s="4"/>
      <c r="T213" s="4"/>
      <c r="U213" s="4"/>
    </row>
    <row r="214" spans="2:21" ht="12.75">
      <c r="B214" s="224"/>
      <c r="C214" s="224"/>
      <c r="D214" s="4"/>
      <c r="E214" s="4"/>
      <c r="F214" s="167"/>
      <c r="G214" s="4"/>
      <c r="H214" s="4"/>
      <c r="I214" s="4"/>
      <c r="J214" s="4"/>
      <c r="K214" s="4"/>
      <c r="L214" s="4"/>
      <c r="M214" s="4"/>
      <c r="N214" s="4"/>
      <c r="O214" s="4"/>
      <c r="P214" s="4"/>
      <c r="Q214" s="4"/>
      <c r="R214" s="4"/>
      <c r="S214" s="4"/>
      <c r="T214" s="4"/>
      <c r="U214" s="4"/>
    </row>
    <row r="215" spans="2:21" ht="12.75">
      <c r="B215" s="224"/>
      <c r="C215" s="224"/>
      <c r="D215" s="4"/>
      <c r="E215" s="4"/>
      <c r="F215" s="167"/>
      <c r="G215" s="4"/>
      <c r="H215" s="4"/>
      <c r="I215" s="4"/>
      <c r="J215" s="4"/>
      <c r="K215" s="4"/>
      <c r="L215" s="4"/>
      <c r="M215" s="4"/>
      <c r="N215" s="4"/>
      <c r="O215" s="4"/>
      <c r="P215" s="4"/>
      <c r="Q215" s="4"/>
      <c r="R215" s="4"/>
      <c r="S215" s="4"/>
      <c r="T215" s="4"/>
      <c r="U215" s="4"/>
    </row>
    <row r="216" spans="2:21" ht="12.75">
      <c r="B216" s="224"/>
      <c r="C216" s="224"/>
      <c r="D216" s="4"/>
      <c r="E216" s="4"/>
      <c r="F216" s="167"/>
      <c r="G216" s="4"/>
      <c r="H216" s="4"/>
      <c r="I216" s="4"/>
      <c r="J216" s="4"/>
      <c r="K216" s="4"/>
      <c r="L216" s="4"/>
      <c r="M216" s="4"/>
      <c r="N216" s="4"/>
      <c r="O216" s="4"/>
      <c r="P216" s="4"/>
      <c r="Q216" s="4"/>
      <c r="R216" s="4"/>
      <c r="S216" s="4"/>
      <c r="T216" s="4"/>
      <c r="U216" s="4"/>
    </row>
    <row r="217" spans="2:21" ht="12.75">
      <c r="B217" s="224"/>
      <c r="C217" s="224"/>
      <c r="D217" s="4"/>
      <c r="E217" s="4"/>
      <c r="F217" s="167"/>
      <c r="G217" s="4"/>
      <c r="H217" s="4"/>
      <c r="I217" s="4"/>
      <c r="J217" s="4"/>
      <c r="K217" s="4"/>
      <c r="L217" s="4"/>
      <c r="M217" s="4"/>
      <c r="N217" s="4"/>
      <c r="O217" s="4"/>
      <c r="P217" s="4"/>
      <c r="Q217" s="4"/>
      <c r="R217" s="4"/>
      <c r="S217" s="4"/>
      <c r="T217" s="4"/>
      <c r="U217" s="4"/>
    </row>
    <row r="218" spans="2:21" ht="12.75">
      <c r="B218" s="224"/>
      <c r="C218" s="224"/>
      <c r="D218" s="4"/>
      <c r="E218" s="4"/>
      <c r="F218" s="167"/>
      <c r="G218" s="4"/>
      <c r="H218" s="4"/>
      <c r="I218" s="4"/>
      <c r="J218" s="4"/>
      <c r="K218" s="4"/>
      <c r="L218" s="4"/>
      <c r="M218" s="4"/>
      <c r="N218" s="4"/>
      <c r="O218" s="4"/>
      <c r="P218" s="4"/>
      <c r="Q218" s="4"/>
      <c r="R218" s="4"/>
      <c r="S218" s="4"/>
      <c r="T218" s="4"/>
      <c r="U218" s="4"/>
    </row>
    <row r="219" spans="2:21" ht="12.75">
      <c r="B219" s="224"/>
      <c r="C219" s="224"/>
      <c r="D219" s="4"/>
      <c r="E219" s="4"/>
      <c r="F219" s="167"/>
      <c r="G219" s="4"/>
      <c r="H219" s="4"/>
      <c r="I219" s="4"/>
      <c r="J219" s="4"/>
      <c r="K219" s="4"/>
      <c r="L219" s="4"/>
      <c r="M219" s="4"/>
      <c r="N219" s="4"/>
      <c r="O219" s="4"/>
      <c r="P219" s="4"/>
      <c r="Q219" s="4"/>
      <c r="R219" s="4"/>
      <c r="S219" s="4"/>
      <c r="T219" s="4"/>
      <c r="U219" s="4"/>
    </row>
    <row r="220" spans="2:21" ht="12.75">
      <c r="B220" s="224"/>
      <c r="C220" s="225"/>
      <c r="D220" s="4"/>
      <c r="E220" s="4"/>
      <c r="F220" s="167"/>
      <c r="G220" s="4"/>
      <c r="H220" s="4"/>
      <c r="I220" s="4"/>
      <c r="J220" s="4"/>
      <c r="K220" s="4"/>
      <c r="L220" s="4"/>
      <c r="M220" s="4"/>
      <c r="N220" s="4"/>
      <c r="O220" s="4"/>
      <c r="P220" s="4"/>
      <c r="Q220" s="4"/>
      <c r="R220" s="4"/>
      <c r="S220" s="4"/>
      <c r="T220" s="4"/>
      <c r="U220" s="4"/>
    </row>
    <row r="221" spans="2:21" ht="25.5">
      <c r="B221" s="224"/>
      <c r="C221" s="173" t="s">
        <v>10</v>
      </c>
      <c r="D221" s="4"/>
      <c r="E221" s="4"/>
      <c r="F221" s="167"/>
      <c r="G221" s="4"/>
      <c r="H221" s="4"/>
      <c r="I221" s="4"/>
      <c r="J221" s="4"/>
      <c r="K221" s="4"/>
      <c r="L221" s="4"/>
      <c r="M221" s="4"/>
      <c r="N221" s="4"/>
      <c r="O221" s="4"/>
      <c r="P221" s="4"/>
      <c r="Q221" s="4"/>
      <c r="R221" s="4"/>
      <c r="S221" s="4"/>
      <c r="T221" s="4"/>
      <c r="U221" s="4"/>
    </row>
    <row r="222" spans="2:21" ht="12.75">
      <c r="B222" s="224"/>
      <c r="C222" s="233" t="s">
        <v>11</v>
      </c>
      <c r="D222" s="4"/>
      <c r="E222" s="4"/>
      <c r="F222" s="167"/>
      <c r="G222" s="4"/>
      <c r="H222" s="4"/>
      <c r="I222" s="4"/>
      <c r="J222" s="4"/>
      <c r="K222" s="4"/>
      <c r="L222" s="4"/>
      <c r="M222" s="4"/>
      <c r="N222" s="4"/>
      <c r="O222" s="4"/>
      <c r="P222" s="4"/>
      <c r="Q222" s="4"/>
      <c r="R222" s="4"/>
      <c r="S222" s="4"/>
      <c r="T222" s="4"/>
      <c r="U222" s="4"/>
    </row>
    <row r="223" spans="2:21" ht="12.75">
      <c r="B223" s="224"/>
      <c r="C223" s="224"/>
      <c r="D223" s="4"/>
      <c r="E223" s="4"/>
      <c r="F223" s="167"/>
      <c r="G223" s="4"/>
      <c r="H223" s="4"/>
      <c r="I223" s="4"/>
      <c r="J223" s="4"/>
      <c r="K223" s="4"/>
      <c r="L223" s="4"/>
      <c r="M223" s="4"/>
      <c r="N223" s="4"/>
      <c r="O223" s="4"/>
      <c r="P223" s="4"/>
      <c r="Q223" s="4"/>
      <c r="R223" s="4"/>
      <c r="S223" s="4"/>
      <c r="T223" s="4"/>
      <c r="U223" s="4"/>
    </row>
    <row r="224" spans="2:21" ht="12.75">
      <c r="B224" s="224"/>
      <c r="C224" s="224"/>
      <c r="D224" s="4"/>
      <c r="E224" s="4"/>
      <c r="F224" s="167"/>
      <c r="G224" s="4"/>
      <c r="H224" s="4"/>
      <c r="I224" s="4"/>
      <c r="J224" s="4"/>
      <c r="K224" s="4"/>
      <c r="L224" s="4"/>
      <c r="M224" s="4"/>
      <c r="N224" s="4"/>
      <c r="O224" s="4"/>
      <c r="P224" s="4"/>
      <c r="Q224" s="4"/>
      <c r="R224" s="4"/>
      <c r="S224" s="4"/>
      <c r="T224" s="4"/>
      <c r="U224" s="4"/>
    </row>
    <row r="225" spans="2:21" ht="12.75">
      <c r="B225" s="224"/>
      <c r="C225" s="224"/>
      <c r="D225" s="4"/>
      <c r="E225" s="4"/>
      <c r="F225" s="167"/>
      <c r="G225" s="4"/>
      <c r="H225" s="4"/>
      <c r="I225" s="4"/>
      <c r="J225" s="4"/>
      <c r="K225" s="4"/>
      <c r="L225" s="4"/>
      <c r="M225" s="4"/>
      <c r="N225" s="4"/>
      <c r="O225" s="4"/>
      <c r="P225" s="4"/>
      <c r="Q225" s="4"/>
      <c r="R225" s="4"/>
      <c r="S225" s="4"/>
      <c r="T225" s="4"/>
      <c r="U225" s="4"/>
    </row>
    <row r="226" spans="2:21" ht="12.75">
      <c r="B226" s="224"/>
      <c r="C226" s="224"/>
      <c r="D226" s="4"/>
      <c r="E226" s="4"/>
      <c r="F226" s="167"/>
      <c r="G226" s="4"/>
      <c r="H226" s="4"/>
      <c r="I226" s="4"/>
      <c r="J226" s="4"/>
      <c r="K226" s="4"/>
      <c r="L226" s="4"/>
      <c r="M226" s="4"/>
      <c r="N226" s="4"/>
      <c r="O226" s="4"/>
      <c r="P226" s="4"/>
      <c r="Q226" s="4"/>
      <c r="R226" s="4"/>
      <c r="S226" s="4"/>
      <c r="T226" s="4"/>
      <c r="U226" s="4"/>
    </row>
    <row r="227" spans="2:21" ht="12.75">
      <c r="B227" s="224"/>
      <c r="C227" s="224"/>
      <c r="D227" s="4"/>
      <c r="E227" s="4"/>
      <c r="F227" s="167"/>
      <c r="G227" s="4"/>
      <c r="H227" s="4"/>
      <c r="I227" s="4"/>
      <c r="J227" s="4"/>
      <c r="K227" s="4"/>
      <c r="L227" s="4"/>
      <c r="M227" s="4"/>
      <c r="N227" s="4"/>
      <c r="O227" s="4"/>
      <c r="P227" s="4"/>
      <c r="Q227" s="4"/>
      <c r="R227" s="4"/>
      <c r="S227" s="4"/>
      <c r="T227" s="4"/>
      <c r="U227" s="4"/>
    </row>
    <row r="228" spans="2:21" ht="12.75">
      <c r="B228" s="224"/>
      <c r="C228" s="224"/>
      <c r="D228" s="4"/>
      <c r="E228" s="4"/>
      <c r="F228" s="167"/>
      <c r="G228" s="4"/>
      <c r="H228" s="4"/>
      <c r="I228" s="4"/>
      <c r="J228" s="4"/>
      <c r="K228" s="4"/>
      <c r="L228" s="4"/>
      <c r="M228" s="4"/>
      <c r="N228" s="4"/>
      <c r="O228" s="4"/>
      <c r="P228" s="4"/>
      <c r="Q228" s="4"/>
      <c r="R228" s="4"/>
      <c r="S228" s="4"/>
      <c r="T228" s="4"/>
      <c r="U228" s="4"/>
    </row>
    <row r="229" spans="2:21" ht="12.75">
      <c r="B229" s="224"/>
      <c r="C229" s="224"/>
      <c r="D229" s="4"/>
      <c r="E229" s="4"/>
      <c r="F229" s="167"/>
      <c r="G229" s="4"/>
      <c r="H229" s="4"/>
      <c r="I229" s="4"/>
      <c r="J229" s="4"/>
      <c r="K229" s="4"/>
      <c r="L229" s="4"/>
      <c r="M229" s="4"/>
      <c r="N229" s="4"/>
      <c r="O229" s="4"/>
      <c r="P229" s="4"/>
      <c r="Q229" s="4"/>
      <c r="R229" s="4"/>
      <c r="S229" s="4"/>
      <c r="T229" s="4"/>
      <c r="U229" s="4"/>
    </row>
    <row r="230" spans="2:21" ht="12.75">
      <c r="B230" s="224"/>
      <c r="C230" s="224"/>
      <c r="D230" s="4"/>
      <c r="E230" s="4"/>
      <c r="F230" s="167"/>
      <c r="G230" s="4"/>
      <c r="H230" s="4"/>
      <c r="I230" s="4"/>
      <c r="J230" s="4"/>
      <c r="K230" s="4"/>
      <c r="L230" s="4"/>
      <c r="M230" s="4"/>
      <c r="N230" s="4"/>
      <c r="O230" s="4"/>
      <c r="P230" s="4"/>
      <c r="Q230" s="4"/>
      <c r="R230" s="4"/>
      <c r="S230" s="4"/>
      <c r="T230" s="4"/>
      <c r="U230" s="4"/>
    </row>
    <row r="231" spans="2:21" ht="12.75">
      <c r="B231" s="224"/>
      <c r="C231" s="224"/>
      <c r="D231" s="4"/>
      <c r="E231" s="4"/>
      <c r="F231" s="167"/>
      <c r="G231" s="4"/>
      <c r="H231" s="4"/>
      <c r="I231" s="4"/>
      <c r="J231" s="4"/>
      <c r="K231" s="4"/>
      <c r="L231" s="4"/>
      <c r="M231" s="4"/>
      <c r="N231" s="4"/>
      <c r="O231" s="4"/>
      <c r="P231" s="4"/>
      <c r="Q231" s="4"/>
      <c r="R231" s="4"/>
      <c r="S231" s="4"/>
      <c r="T231" s="4"/>
      <c r="U231" s="4"/>
    </row>
    <row r="232" spans="2:21" ht="12.75">
      <c r="B232" s="224"/>
      <c r="C232" s="224"/>
      <c r="D232" s="4"/>
      <c r="E232" s="4"/>
      <c r="F232" s="167"/>
      <c r="G232" s="4"/>
      <c r="H232" s="4"/>
      <c r="I232" s="4"/>
      <c r="J232" s="4"/>
      <c r="K232" s="4"/>
      <c r="L232" s="4"/>
      <c r="M232" s="4"/>
      <c r="N232" s="4"/>
      <c r="O232" s="4"/>
      <c r="P232" s="4"/>
      <c r="Q232" s="4"/>
      <c r="R232" s="4"/>
      <c r="S232" s="4"/>
      <c r="T232" s="4"/>
      <c r="U232" s="4"/>
    </row>
    <row r="233" spans="2:21" ht="12.75">
      <c r="B233" s="225"/>
      <c r="C233" s="225"/>
      <c r="D233" s="4"/>
      <c r="E233" s="4"/>
      <c r="F233" s="167"/>
      <c r="G233" s="4"/>
      <c r="H233" s="4"/>
      <c r="I233" s="4"/>
      <c r="J233" s="4"/>
      <c r="K233" s="4"/>
      <c r="L233" s="4"/>
      <c r="M233" s="4"/>
      <c r="N233" s="4"/>
      <c r="O233" s="4"/>
      <c r="P233" s="4"/>
      <c r="Q233" s="4"/>
      <c r="R233" s="4"/>
      <c r="S233" s="4"/>
      <c r="T233" s="4"/>
      <c r="U233" s="4"/>
    </row>
    <row r="234" spans="2:21" ht="12.75">
      <c r="B234" s="234" t="s">
        <v>12</v>
      </c>
      <c r="C234" s="229" t="s">
        <v>13</v>
      </c>
      <c r="D234" s="4"/>
      <c r="E234" s="4"/>
      <c r="F234" s="167"/>
      <c r="G234" s="4"/>
      <c r="H234" s="4"/>
      <c r="I234" s="4"/>
      <c r="J234" s="4"/>
      <c r="K234" s="4"/>
      <c r="L234" s="4"/>
      <c r="M234" s="4"/>
      <c r="N234" s="4"/>
      <c r="O234" s="4"/>
      <c r="P234" s="4"/>
      <c r="Q234" s="4"/>
      <c r="R234" s="4"/>
      <c r="S234" s="4"/>
      <c r="T234" s="4"/>
      <c r="U234" s="4"/>
    </row>
    <row r="235" spans="2:21" ht="12.75">
      <c r="B235" s="224"/>
      <c r="C235" s="224"/>
      <c r="D235" s="4"/>
      <c r="E235" s="4"/>
      <c r="F235" s="167"/>
      <c r="G235" s="4"/>
      <c r="H235" s="4"/>
      <c r="I235" s="4"/>
      <c r="J235" s="4"/>
      <c r="K235" s="4"/>
      <c r="L235" s="4"/>
      <c r="M235" s="4"/>
      <c r="N235" s="4"/>
      <c r="O235" s="4"/>
      <c r="P235" s="4"/>
      <c r="Q235" s="4"/>
      <c r="R235" s="4"/>
      <c r="S235" s="4"/>
      <c r="T235" s="4"/>
      <c r="U235" s="4"/>
    </row>
    <row r="236" spans="2:21" ht="12.75">
      <c r="B236" s="224"/>
      <c r="C236" s="224"/>
      <c r="D236" s="4"/>
      <c r="E236" s="4"/>
      <c r="F236" s="167"/>
      <c r="G236" s="4"/>
      <c r="H236" s="4"/>
      <c r="I236" s="4"/>
      <c r="J236" s="4"/>
      <c r="K236" s="4"/>
      <c r="L236" s="4"/>
      <c r="M236" s="4"/>
      <c r="N236" s="4"/>
      <c r="O236" s="4"/>
      <c r="P236" s="4"/>
      <c r="Q236" s="4"/>
      <c r="R236" s="4"/>
      <c r="S236" s="4"/>
      <c r="T236" s="4"/>
      <c r="U236" s="4"/>
    </row>
    <row r="237" spans="2:21" ht="12.75">
      <c r="B237" s="224"/>
      <c r="C237" s="224"/>
      <c r="D237" s="4"/>
      <c r="E237" s="4"/>
      <c r="F237" s="167"/>
      <c r="G237" s="4"/>
      <c r="H237" s="4"/>
      <c r="I237" s="4"/>
      <c r="J237" s="4"/>
      <c r="K237" s="4"/>
      <c r="L237" s="4"/>
      <c r="M237" s="4"/>
      <c r="N237" s="4"/>
      <c r="O237" s="4"/>
      <c r="P237" s="4"/>
      <c r="Q237" s="4"/>
      <c r="R237" s="4"/>
      <c r="S237" s="4"/>
      <c r="T237" s="4"/>
      <c r="U237" s="4"/>
    </row>
    <row r="238" spans="2:21" ht="12.75">
      <c r="B238" s="224"/>
      <c r="C238" s="224"/>
      <c r="D238" s="4"/>
      <c r="E238" s="4"/>
      <c r="F238" s="167"/>
      <c r="G238" s="4"/>
      <c r="H238" s="4"/>
      <c r="I238" s="4"/>
      <c r="J238" s="4"/>
      <c r="K238" s="4"/>
      <c r="L238" s="4"/>
      <c r="M238" s="4"/>
      <c r="N238" s="4"/>
      <c r="O238" s="4"/>
      <c r="P238" s="4"/>
      <c r="Q238" s="4"/>
      <c r="R238" s="4"/>
      <c r="S238" s="4"/>
      <c r="T238" s="4"/>
      <c r="U238" s="4"/>
    </row>
    <row r="239" spans="2:21" ht="12.75">
      <c r="B239" s="224"/>
      <c r="C239" s="224"/>
      <c r="D239" s="4"/>
      <c r="E239" s="4"/>
      <c r="F239" s="167"/>
      <c r="G239" s="4"/>
      <c r="H239" s="4"/>
      <c r="I239" s="4"/>
      <c r="J239" s="4"/>
      <c r="K239" s="4"/>
      <c r="L239" s="4"/>
      <c r="M239" s="4"/>
      <c r="N239" s="4"/>
      <c r="O239" s="4"/>
      <c r="P239" s="4"/>
      <c r="Q239" s="4"/>
      <c r="R239" s="4"/>
      <c r="S239" s="4"/>
      <c r="T239" s="4"/>
      <c r="U239" s="4"/>
    </row>
    <row r="240" spans="2:21" ht="12.75">
      <c r="B240" s="224"/>
      <c r="C240" s="224"/>
      <c r="D240" s="4"/>
      <c r="E240" s="4"/>
      <c r="F240" s="167"/>
      <c r="G240" s="4"/>
      <c r="H240" s="4"/>
      <c r="I240" s="4"/>
      <c r="J240" s="4"/>
      <c r="K240" s="4"/>
      <c r="L240" s="4"/>
      <c r="M240" s="4"/>
      <c r="N240" s="4"/>
      <c r="O240" s="4"/>
      <c r="P240" s="4"/>
      <c r="Q240" s="4"/>
      <c r="R240" s="4"/>
      <c r="S240" s="4"/>
      <c r="T240" s="4"/>
      <c r="U240" s="4"/>
    </row>
    <row r="241" spans="2:21" ht="12.75">
      <c r="B241" s="224"/>
      <c r="C241" s="224"/>
      <c r="D241" s="4"/>
      <c r="E241" s="4"/>
      <c r="F241" s="167"/>
      <c r="G241" s="4"/>
      <c r="H241" s="4"/>
      <c r="I241" s="4"/>
      <c r="J241" s="4"/>
      <c r="K241" s="4"/>
      <c r="L241" s="4"/>
      <c r="M241" s="4"/>
      <c r="N241" s="4"/>
      <c r="O241" s="4"/>
      <c r="P241" s="4"/>
      <c r="Q241" s="4"/>
      <c r="R241" s="4"/>
      <c r="S241" s="4"/>
      <c r="T241" s="4"/>
      <c r="U241" s="4"/>
    </row>
    <row r="242" spans="2:21" ht="12.75">
      <c r="B242" s="224"/>
      <c r="C242" s="224"/>
      <c r="D242" s="4"/>
      <c r="E242" s="4"/>
      <c r="F242" s="167"/>
      <c r="G242" s="4"/>
      <c r="H242" s="4"/>
      <c r="I242" s="4"/>
      <c r="J242" s="4"/>
      <c r="K242" s="4"/>
      <c r="L242" s="4"/>
      <c r="M242" s="4"/>
      <c r="N242" s="4"/>
      <c r="O242" s="4"/>
      <c r="P242" s="4"/>
      <c r="Q242" s="4"/>
      <c r="R242" s="4"/>
      <c r="S242" s="4"/>
      <c r="T242" s="4"/>
      <c r="U242" s="4"/>
    </row>
    <row r="243" spans="2:21" ht="12.75">
      <c r="B243" s="224"/>
      <c r="C243" s="224"/>
      <c r="D243" s="4"/>
      <c r="E243" s="4"/>
      <c r="F243" s="167"/>
      <c r="G243" s="4"/>
      <c r="H243" s="4"/>
      <c r="I243" s="4"/>
      <c r="J243" s="4"/>
      <c r="K243" s="4"/>
      <c r="L243" s="4"/>
      <c r="M243" s="4"/>
      <c r="N243" s="4"/>
      <c r="O243" s="4"/>
      <c r="P243" s="4"/>
      <c r="Q243" s="4"/>
      <c r="R243" s="4"/>
      <c r="S243" s="4"/>
      <c r="T243" s="4"/>
      <c r="U243" s="4"/>
    </row>
    <row r="244" spans="2:21" ht="12.75">
      <c r="B244" s="224"/>
      <c r="C244" s="224"/>
      <c r="D244" s="4"/>
      <c r="E244" s="4"/>
      <c r="F244" s="167"/>
      <c r="G244" s="4"/>
      <c r="H244" s="4"/>
      <c r="I244" s="4"/>
      <c r="J244" s="4"/>
      <c r="K244" s="4"/>
      <c r="L244" s="4"/>
      <c r="M244" s="4"/>
      <c r="N244" s="4"/>
      <c r="O244" s="4"/>
      <c r="P244" s="4"/>
      <c r="Q244" s="4"/>
      <c r="R244" s="4"/>
      <c r="S244" s="4"/>
      <c r="T244" s="4"/>
      <c r="U244" s="4"/>
    </row>
    <row r="245" spans="2:21" ht="12.75">
      <c r="B245" s="224"/>
      <c r="C245" s="225"/>
      <c r="D245" s="4"/>
      <c r="E245" s="4"/>
      <c r="F245" s="167"/>
      <c r="G245" s="4"/>
      <c r="H245" s="4"/>
      <c r="I245" s="4"/>
      <c r="J245" s="4"/>
      <c r="K245" s="4"/>
      <c r="L245" s="4"/>
      <c r="M245" s="4"/>
      <c r="N245" s="4"/>
      <c r="O245" s="4"/>
      <c r="P245" s="4"/>
      <c r="Q245" s="4"/>
      <c r="R245" s="4"/>
      <c r="S245" s="4"/>
      <c r="T245" s="4"/>
      <c r="U245" s="4"/>
    </row>
    <row r="246" spans="2:21" ht="12.75">
      <c r="B246" s="224"/>
      <c r="C246" s="229" t="s">
        <v>14</v>
      </c>
      <c r="D246" s="4"/>
      <c r="E246" s="4"/>
      <c r="F246" s="167"/>
      <c r="G246" s="4"/>
      <c r="H246" s="4"/>
      <c r="I246" s="4"/>
      <c r="J246" s="4"/>
      <c r="K246" s="4"/>
      <c r="L246" s="4"/>
      <c r="M246" s="4"/>
      <c r="N246" s="4"/>
      <c r="O246" s="4"/>
      <c r="P246" s="4"/>
      <c r="Q246" s="4"/>
      <c r="R246" s="4"/>
      <c r="S246" s="4"/>
      <c r="T246" s="4"/>
      <c r="U246" s="4"/>
    </row>
    <row r="247" spans="2:21" ht="12.75">
      <c r="B247" s="224"/>
      <c r="C247" s="224"/>
      <c r="D247" s="4"/>
      <c r="E247" s="4"/>
      <c r="F247" s="167"/>
      <c r="G247" s="4"/>
      <c r="H247" s="4"/>
      <c r="I247" s="4"/>
      <c r="J247" s="4"/>
      <c r="K247" s="4"/>
      <c r="L247" s="4"/>
      <c r="M247" s="4"/>
      <c r="N247" s="4"/>
      <c r="O247" s="4"/>
      <c r="P247" s="4"/>
      <c r="Q247" s="4"/>
      <c r="R247" s="4"/>
      <c r="S247" s="4"/>
      <c r="T247" s="4"/>
      <c r="U247" s="4"/>
    </row>
    <row r="248" spans="2:21" ht="12.75">
      <c r="B248" s="224"/>
      <c r="C248" s="224"/>
      <c r="D248" s="4"/>
      <c r="E248" s="4"/>
      <c r="F248" s="167"/>
      <c r="G248" s="4"/>
      <c r="H248" s="4"/>
      <c r="I248" s="4"/>
      <c r="J248" s="4"/>
      <c r="K248" s="4"/>
      <c r="L248" s="4"/>
      <c r="M248" s="4"/>
      <c r="N248" s="4"/>
      <c r="O248" s="4"/>
      <c r="P248" s="4"/>
      <c r="Q248" s="4"/>
      <c r="R248" s="4"/>
      <c r="S248" s="4"/>
      <c r="T248" s="4"/>
      <c r="U248" s="4"/>
    </row>
    <row r="249" spans="2:21" ht="12.75">
      <c r="B249" s="224"/>
      <c r="C249" s="224"/>
      <c r="D249" s="4"/>
      <c r="E249" s="4"/>
      <c r="F249" s="167"/>
      <c r="G249" s="4"/>
      <c r="H249" s="4"/>
      <c r="I249" s="4"/>
      <c r="J249" s="4"/>
      <c r="K249" s="4"/>
      <c r="L249" s="4"/>
      <c r="M249" s="4"/>
      <c r="N249" s="4"/>
      <c r="O249" s="4"/>
      <c r="P249" s="4"/>
      <c r="Q249" s="4"/>
      <c r="R249" s="4"/>
      <c r="S249" s="4"/>
      <c r="T249" s="4"/>
      <c r="U249" s="4"/>
    </row>
    <row r="250" spans="2:21" ht="12.75">
      <c r="B250" s="224"/>
      <c r="C250" s="224"/>
      <c r="D250" s="4"/>
      <c r="E250" s="4"/>
      <c r="F250" s="167"/>
      <c r="G250" s="4"/>
      <c r="H250" s="4"/>
      <c r="I250" s="4"/>
      <c r="J250" s="4"/>
      <c r="K250" s="4"/>
      <c r="L250" s="4"/>
      <c r="M250" s="4"/>
      <c r="N250" s="4"/>
      <c r="O250" s="4"/>
      <c r="P250" s="4"/>
      <c r="Q250" s="4"/>
      <c r="R250" s="4"/>
      <c r="S250" s="4"/>
      <c r="T250" s="4"/>
      <c r="U250" s="4"/>
    </row>
    <row r="251" spans="2:21" ht="12.75">
      <c r="B251" s="224"/>
      <c r="C251" s="224"/>
      <c r="D251" s="4"/>
      <c r="E251" s="4"/>
      <c r="F251" s="167"/>
      <c r="G251" s="4"/>
      <c r="H251" s="4"/>
      <c r="I251" s="4"/>
      <c r="J251" s="4"/>
      <c r="K251" s="4"/>
      <c r="L251" s="4"/>
      <c r="M251" s="4"/>
      <c r="N251" s="4"/>
      <c r="O251" s="4"/>
      <c r="P251" s="4"/>
      <c r="Q251" s="4"/>
      <c r="R251" s="4"/>
      <c r="S251" s="4"/>
      <c r="T251" s="4"/>
      <c r="U251" s="4"/>
    </row>
    <row r="252" spans="2:21" ht="12.75">
      <c r="B252" s="224"/>
      <c r="C252" s="224"/>
      <c r="D252" s="4"/>
      <c r="E252" s="4"/>
      <c r="F252" s="167"/>
      <c r="G252" s="4"/>
      <c r="H252" s="4"/>
      <c r="I252" s="4"/>
      <c r="J252" s="4"/>
      <c r="K252" s="4"/>
      <c r="L252" s="4"/>
      <c r="M252" s="4"/>
      <c r="N252" s="4"/>
      <c r="O252" s="4"/>
      <c r="P252" s="4"/>
      <c r="Q252" s="4"/>
      <c r="R252" s="4"/>
      <c r="S252" s="4"/>
      <c r="T252" s="4"/>
      <c r="U252" s="4"/>
    </row>
    <row r="253" spans="2:21" ht="12.75">
      <c r="B253" s="224"/>
      <c r="C253" s="224"/>
      <c r="D253" s="4"/>
      <c r="E253" s="4"/>
      <c r="F253" s="167"/>
      <c r="G253" s="4"/>
      <c r="H253" s="4"/>
      <c r="I253" s="4"/>
      <c r="J253" s="4"/>
      <c r="K253" s="4"/>
      <c r="L253" s="4"/>
      <c r="M253" s="4"/>
      <c r="N253" s="4"/>
      <c r="O253" s="4"/>
      <c r="P253" s="4"/>
      <c r="Q253" s="4"/>
      <c r="R253" s="4"/>
      <c r="S253" s="4"/>
      <c r="T253" s="4"/>
      <c r="U253" s="4"/>
    </row>
    <row r="254" spans="2:21" ht="12.75">
      <c r="B254" s="224"/>
      <c r="C254" s="224"/>
      <c r="D254" s="4"/>
      <c r="E254" s="4"/>
      <c r="F254" s="167"/>
      <c r="G254" s="4"/>
      <c r="H254" s="4"/>
      <c r="I254" s="4"/>
      <c r="J254" s="4"/>
      <c r="K254" s="4"/>
      <c r="L254" s="4"/>
      <c r="M254" s="4"/>
      <c r="N254" s="4"/>
      <c r="O254" s="4"/>
      <c r="P254" s="4"/>
      <c r="Q254" s="4"/>
      <c r="R254" s="4"/>
      <c r="S254" s="4"/>
      <c r="T254" s="4"/>
      <c r="U254" s="4"/>
    </row>
    <row r="255" spans="2:21" ht="12.75">
      <c r="B255" s="224"/>
      <c r="C255" s="224"/>
      <c r="D255" s="4"/>
      <c r="E255" s="4"/>
      <c r="F255" s="167"/>
      <c r="G255" s="4"/>
      <c r="H255" s="4"/>
      <c r="I255" s="4"/>
      <c r="J255" s="4"/>
      <c r="K255" s="4"/>
      <c r="L255" s="4"/>
      <c r="M255" s="4"/>
      <c r="N255" s="4"/>
      <c r="O255" s="4"/>
      <c r="P255" s="4"/>
      <c r="Q255" s="4"/>
      <c r="R255" s="4"/>
      <c r="S255" s="4"/>
      <c r="T255" s="4"/>
      <c r="U255" s="4"/>
    </row>
    <row r="256" spans="2:21" ht="12.75">
      <c r="B256" s="224"/>
      <c r="C256" s="224"/>
      <c r="D256" s="4"/>
      <c r="E256" s="4"/>
      <c r="F256" s="167"/>
      <c r="G256" s="4"/>
      <c r="H256" s="4"/>
      <c r="I256" s="4"/>
      <c r="J256" s="4"/>
      <c r="K256" s="4"/>
      <c r="L256" s="4"/>
      <c r="M256" s="4"/>
      <c r="N256" s="4"/>
      <c r="O256" s="4"/>
      <c r="P256" s="4"/>
      <c r="Q256" s="4"/>
      <c r="R256" s="4"/>
      <c r="S256" s="4"/>
      <c r="T256" s="4"/>
      <c r="U256" s="4"/>
    </row>
    <row r="257" spans="2:21" ht="12.75">
      <c r="B257" s="224"/>
      <c r="C257" s="225"/>
      <c r="D257" s="4"/>
      <c r="E257" s="4"/>
      <c r="F257" s="167"/>
      <c r="G257" s="4"/>
      <c r="H257" s="4"/>
      <c r="I257" s="4"/>
      <c r="J257" s="4"/>
      <c r="K257" s="4"/>
      <c r="L257" s="4"/>
      <c r="M257" s="4"/>
      <c r="N257" s="4"/>
      <c r="O257" s="4"/>
      <c r="P257" s="4"/>
      <c r="Q257" s="4"/>
      <c r="R257" s="4"/>
      <c r="S257" s="4"/>
      <c r="T257" s="4"/>
      <c r="U257" s="4"/>
    </row>
    <row r="258" spans="2:21" ht="12.75">
      <c r="B258" s="225"/>
      <c r="C258" s="172" t="s">
        <v>15</v>
      </c>
      <c r="D258" s="4"/>
      <c r="E258" s="4"/>
      <c r="F258" s="167"/>
      <c r="G258" s="4"/>
      <c r="H258" s="4"/>
      <c r="I258" s="4"/>
      <c r="J258" s="4"/>
      <c r="K258" s="4"/>
      <c r="L258" s="4"/>
      <c r="M258" s="4"/>
      <c r="N258" s="4"/>
      <c r="O258" s="4"/>
      <c r="P258" s="4"/>
      <c r="Q258" s="4"/>
      <c r="R258" s="4"/>
      <c r="S258" s="4"/>
      <c r="T258" s="4"/>
      <c r="U258" s="4"/>
    </row>
    <row r="259" spans="2:21" ht="12.75">
      <c r="B259" s="231" t="s">
        <v>16</v>
      </c>
      <c r="C259" s="230" t="s">
        <v>17</v>
      </c>
      <c r="D259" s="4"/>
      <c r="E259" s="4"/>
      <c r="F259" s="167"/>
      <c r="G259" s="4"/>
      <c r="H259" s="4"/>
      <c r="I259" s="4"/>
      <c r="J259" s="4"/>
      <c r="K259" s="4"/>
      <c r="L259" s="4"/>
      <c r="M259" s="4"/>
      <c r="N259" s="4"/>
      <c r="O259" s="4"/>
      <c r="P259" s="4"/>
      <c r="Q259" s="4"/>
      <c r="R259" s="4"/>
      <c r="S259" s="4"/>
      <c r="T259" s="4"/>
      <c r="U259" s="4"/>
    </row>
    <row r="260" spans="2:21" ht="12.75">
      <c r="B260" s="224"/>
      <c r="C260" s="224"/>
      <c r="D260" s="4"/>
      <c r="E260" s="4"/>
      <c r="F260" s="167"/>
      <c r="G260" s="4"/>
      <c r="H260" s="4"/>
      <c r="I260" s="4"/>
      <c r="J260" s="4"/>
      <c r="K260" s="4"/>
      <c r="L260" s="4"/>
      <c r="M260" s="4"/>
      <c r="N260" s="4"/>
      <c r="O260" s="4"/>
      <c r="P260" s="4"/>
      <c r="Q260" s="4"/>
      <c r="R260" s="4"/>
      <c r="S260" s="4"/>
      <c r="T260" s="4"/>
      <c r="U260" s="4"/>
    </row>
    <row r="261" spans="2:21" ht="12.75">
      <c r="B261" s="224"/>
      <c r="C261" s="224"/>
      <c r="D261" s="4"/>
      <c r="E261" s="4"/>
      <c r="F261" s="167"/>
      <c r="G261" s="4"/>
      <c r="H261" s="4"/>
      <c r="I261" s="4"/>
      <c r="J261" s="4"/>
      <c r="K261" s="4"/>
      <c r="L261" s="4"/>
      <c r="M261" s="4"/>
      <c r="N261" s="4"/>
      <c r="O261" s="4"/>
      <c r="P261" s="4"/>
      <c r="Q261" s="4"/>
      <c r="R261" s="4"/>
      <c r="S261" s="4"/>
      <c r="T261" s="4"/>
      <c r="U261" s="4"/>
    </row>
    <row r="262" spans="2:21" ht="12.75">
      <c r="B262" s="224"/>
      <c r="C262" s="224"/>
      <c r="D262" s="4"/>
      <c r="E262" s="4"/>
      <c r="F262" s="167"/>
      <c r="G262" s="4"/>
      <c r="H262" s="4"/>
      <c r="I262" s="4"/>
      <c r="J262" s="4"/>
      <c r="K262" s="4"/>
      <c r="L262" s="4"/>
      <c r="M262" s="4"/>
      <c r="N262" s="4"/>
      <c r="O262" s="4"/>
      <c r="P262" s="4"/>
      <c r="Q262" s="4"/>
      <c r="R262" s="4"/>
      <c r="S262" s="4"/>
      <c r="T262" s="4"/>
      <c r="U262" s="4"/>
    </row>
    <row r="263" spans="2:21" ht="12.75">
      <c r="B263" s="224"/>
      <c r="C263" s="224"/>
      <c r="D263" s="4"/>
      <c r="E263" s="4"/>
      <c r="F263" s="167"/>
      <c r="G263" s="4"/>
      <c r="H263" s="4"/>
      <c r="I263" s="4"/>
      <c r="J263" s="4"/>
      <c r="K263" s="4"/>
      <c r="L263" s="4"/>
      <c r="M263" s="4"/>
      <c r="N263" s="4"/>
      <c r="O263" s="4"/>
      <c r="P263" s="4"/>
      <c r="Q263" s="4"/>
      <c r="R263" s="4"/>
      <c r="S263" s="4"/>
      <c r="T263" s="4"/>
      <c r="U263" s="4"/>
    </row>
    <row r="264" spans="2:21" ht="12.75">
      <c r="B264" s="224"/>
      <c r="C264" s="224"/>
      <c r="D264" s="4"/>
      <c r="E264" s="4"/>
      <c r="F264" s="167"/>
      <c r="G264" s="4"/>
      <c r="H264" s="4"/>
      <c r="I264" s="4"/>
      <c r="J264" s="4"/>
      <c r="K264" s="4"/>
      <c r="L264" s="4"/>
      <c r="M264" s="4"/>
      <c r="N264" s="4"/>
      <c r="O264" s="4"/>
      <c r="P264" s="4"/>
      <c r="Q264" s="4"/>
      <c r="R264" s="4"/>
      <c r="S264" s="4"/>
      <c r="T264" s="4"/>
      <c r="U264" s="4"/>
    </row>
    <row r="265" spans="2:21" ht="12.75">
      <c r="B265" s="224"/>
      <c r="C265" s="224"/>
      <c r="D265" s="4"/>
      <c r="E265" s="4"/>
      <c r="F265" s="167"/>
      <c r="G265" s="4"/>
      <c r="H265" s="4"/>
      <c r="I265" s="4"/>
      <c r="J265" s="4"/>
      <c r="K265" s="4"/>
      <c r="L265" s="4"/>
      <c r="M265" s="4"/>
      <c r="N265" s="4"/>
      <c r="O265" s="4"/>
      <c r="P265" s="4"/>
      <c r="Q265" s="4"/>
      <c r="R265" s="4"/>
      <c r="S265" s="4"/>
      <c r="T265" s="4"/>
      <c r="U265" s="4"/>
    </row>
    <row r="266" spans="2:21" ht="12.75">
      <c r="B266" s="224"/>
      <c r="C266" s="224"/>
      <c r="D266" s="4"/>
      <c r="E266" s="4"/>
      <c r="F266" s="167"/>
      <c r="G266" s="4"/>
      <c r="H266" s="4"/>
      <c r="I266" s="4"/>
      <c r="J266" s="4"/>
      <c r="K266" s="4"/>
      <c r="L266" s="4"/>
      <c r="M266" s="4"/>
      <c r="N266" s="4"/>
      <c r="O266" s="4"/>
      <c r="P266" s="4"/>
      <c r="Q266" s="4"/>
      <c r="R266" s="4"/>
      <c r="S266" s="4"/>
      <c r="T266" s="4"/>
      <c r="U266" s="4"/>
    </row>
    <row r="267" spans="2:21" ht="12.75">
      <c r="B267" s="224"/>
      <c r="C267" s="224"/>
      <c r="D267" s="4"/>
      <c r="E267" s="4"/>
      <c r="F267" s="167"/>
      <c r="G267" s="4"/>
      <c r="H267" s="4"/>
      <c r="I267" s="4"/>
      <c r="J267" s="4"/>
      <c r="K267" s="4"/>
      <c r="L267" s="4"/>
      <c r="M267" s="4"/>
      <c r="N267" s="4"/>
      <c r="O267" s="4"/>
      <c r="P267" s="4"/>
      <c r="Q267" s="4"/>
      <c r="R267" s="4"/>
      <c r="S267" s="4"/>
      <c r="T267" s="4"/>
      <c r="U267" s="4"/>
    </row>
    <row r="268" spans="2:21" ht="12.75">
      <c r="B268" s="224"/>
      <c r="C268" s="224"/>
      <c r="D268" s="4"/>
      <c r="E268" s="4"/>
      <c r="F268" s="167"/>
      <c r="G268" s="4"/>
      <c r="H268" s="4"/>
      <c r="I268" s="4"/>
      <c r="J268" s="4"/>
      <c r="K268" s="4"/>
      <c r="L268" s="4"/>
      <c r="M268" s="4"/>
      <c r="N268" s="4"/>
      <c r="O268" s="4"/>
      <c r="P268" s="4"/>
      <c r="Q268" s="4"/>
      <c r="R268" s="4"/>
      <c r="S268" s="4"/>
      <c r="T268" s="4"/>
      <c r="U268" s="4"/>
    </row>
    <row r="269" spans="2:21" ht="12.75">
      <c r="B269" s="224"/>
      <c r="C269" s="224"/>
      <c r="D269" s="4"/>
      <c r="E269" s="4"/>
      <c r="F269" s="167"/>
      <c r="G269" s="4"/>
      <c r="H269" s="4"/>
      <c r="I269" s="4"/>
      <c r="J269" s="4"/>
      <c r="K269" s="4"/>
      <c r="L269" s="4"/>
      <c r="M269" s="4"/>
      <c r="N269" s="4"/>
      <c r="O269" s="4"/>
      <c r="P269" s="4"/>
      <c r="Q269" s="4"/>
      <c r="R269" s="4"/>
      <c r="S269" s="4"/>
      <c r="T269" s="4"/>
      <c r="U269" s="4"/>
    </row>
    <row r="270" spans="2:21" ht="12.75">
      <c r="B270" s="224"/>
      <c r="C270" s="225"/>
      <c r="D270" s="4"/>
      <c r="E270" s="4"/>
      <c r="F270" s="167"/>
      <c r="G270" s="4"/>
      <c r="H270" s="4"/>
      <c r="I270" s="4"/>
      <c r="J270" s="4"/>
      <c r="K270" s="4"/>
      <c r="L270" s="4"/>
      <c r="M270" s="4"/>
      <c r="N270" s="4"/>
      <c r="O270" s="4"/>
      <c r="P270" s="4"/>
      <c r="Q270" s="4"/>
      <c r="R270" s="4"/>
      <c r="S270" s="4"/>
      <c r="T270" s="4"/>
      <c r="U270" s="4"/>
    </row>
    <row r="271" spans="2:21" ht="12.75">
      <c r="B271" s="224"/>
      <c r="C271" s="230" t="s">
        <v>18</v>
      </c>
      <c r="D271" s="4"/>
      <c r="E271" s="4"/>
      <c r="F271" s="167"/>
      <c r="G271" s="4"/>
      <c r="H271" s="4"/>
      <c r="I271" s="4"/>
      <c r="J271" s="4"/>
      <c r="K271" s="4"/>
      <c r="L271" s="4"/>
      <c r="M271" s="4"/>
      <c r="N271" s="4"/>
      <c r="O271" s="4"/>
      <c r="P271" s="4"/>
      <c r="Q271" s="4"/>
      <c r="R271" s="4"/>
      <c r="S271" s="4"/>
      <c r="T271" s="4"/>
      <c r="U271" s="4"/>
    </row>
    <row r="272" spans="2:21" ht="12.75">
      <c r="B272" s="224"/>
      <c r="C272" s="224"/>
      <c r="D272" s="4"/>
      <c r="E272" s="4"/>
      <c r="F272" s="167"/>
      <c r="G272" s="4"/>
      <c r="H272" s="4"/>
      <c r="I272" s="4"/>
      <c r="J272" s="4"/>
      <c r="K272" s="4"/>
      <c r="L272" s="4"/>
      <c r="M272" s="4"/>
      <c r="N272" s="4"/>
      <c r="O272" s="4"/>
      <c r="P272" s="4"/>
      <c r="Q272" s="4"/>
      <c r="R272" s="4"/>
      <c r="S272" s="4"/>
      <c r="T272" s="4"/>
      <c r="U272" s="4"/>
    </row>
    <row r="273" spans="2:21" ht="12.75">
      <c r="B273" s="224"/>
      <c r="C273" s="224"/>
      <c r="D273" s="4"/>
      <c r="E273" s="4"/>
      <c r="F273" s="167"/>
      <c r="G273" s="4"/>
      <c r="H273" s="4"/>
      <c r="I273" s="4"/>
      <c r="J273" s="4"/>
      <c r="K273" s="4"/>
      <c r="L273" s="4"/>
      <c r="M273" s="4"/>
      <c r="N273" s="4"/>
      <c r="O273" s="4"/>
      <c r="P273" s="4"/>
      <c r="Q273" s="4"/>
      <c r="R273" s="4"/>
      <c r="S273" s="4"/>
      <c r="T273" s="4"/>
      <c r="U273" s="4"/>
    </row>
    <row r="274" spans="2:21" ht="12.75">
      <c r="B274" s="224"/>
      <c r="C274" s="224"/>
      <c r="D274" s="4"/>
      <c r="E274" s="4"/>
      <c r="F274" s="167"/>
      <c r="G274" s="4"/>
      <c r="H274" s="4"/>
      <c r="I274" s="4"/>
      <c r="J274" s="4"/>
      <c r="K274" s="4"/>
      <c r="L274" s="4"/>
      <c r="M274" s="4"/>
      <c r="N274" s="4"/>
      <c r="O274" s="4"/>
      <c r="P274" s="4"/>
      <c r="Q274" s="4"/>
      <c r="R274" s="4"/>
      <c r="S274" s="4"/>
      <c r="T274" s="4"/>
      <c r="U274" s="4"/>
    </row>
    <row r="275" spans="2:21" ht="12.75">
      <c r="B275" s="224"/>
      <c r="C275" s="224"/>
      <c r="D275" s="4"/>
      <c r="E275" s="4"/>
      <c r="F275" s="167"/>
      <c r="G275" s="4"/>
      <c r="H275" s="4"/>
      <c r="I275" s="4"/>
      <c r="J275" s="4"/>
      <c r="K275" s="4"/>
      <c r="L275" s="4"/>
      <c r="M275" s="4"/>
      <c r="N275" s="4"/>
      <c r="O275" s="4"/>
      <c r="P275" s="4"/>
      <c r="Q275" s="4"/>
      <c r="R275" s="4"/>
      <c r="S275" s="4"/>
      <c r="T275" s="4"/>
      <c r="U275" s="4"/>
    </row>
    <row r="276" spans="2:21" ht="12.75">
      <c r="B276" s="224"/>
      <c r="C276" s="224"/>
      <c r="D276" s="4"/>
      <c r="E276" s="4"/>
      <c r="F276" s="167"/>
      <c r="G276" s="4"/>
      <c r="H276" s="4"/>
      <c r="I276" s="4"/>
      <c r="J276" s="4"/>
      <c r="K276" s="4"/>
      <c r="L276" s="4"/>
      <c r="M276" s="4"/>
      <c r="N276" s="4"/>
      <c r="O276" s="4"/>
      <c r="P276" s="4"/>
      <c r="Q276" s="4"/>
      <c r="R276" s="4"/>
      <c r="S276" s="4"/>
      <c r="T276" s="4"/>
      <c r="U276" s="4"/>
    </row>
    <row r="277" spans="2:21" ht="12.75">
      <c r="B277" s="224"/>
      <c r="C277" s="224"/>
      <c r="D277" s="4"/>
      <c r="E277" s="4"/>
      <c r="F277" s="167"/>
      <c r="G277" s="4"/>
      <c r="H277" s="4"/>
      <c r="I277" s="4"/>
      <c r="J277" s="4"/>
      <c r="K277" s="4"/>
      <c r="L277" s="4"/>
      <c r="M277" s="4"/>
      <c r="N277" s="4"/>
      <c r="O277" s="4"/>
      <c r="P277" s="4"/>
      <c r="Q277" s="4"/>
      <c r="R277" s="4"/>
      <c r="S277" s="4"/>
      <c r="T277" s="4"/>
      <c r="U277" s="4"/>
    </row>
    <row r="278" spans="2:21" ht="12.75">
      <c r="B278" s="224"/>
      <c r="C278" s="224"/>
      <c r="D278" s="4"/>
      <c r="E278" s="4"/>
      <c r="F278" s="167"/>
      <c r="G278" s="4"/>
      <c r="H278" s="4"/>
      <c r="I278" s="4"/>
      <c r="J278" s="4"/>
      <c r="K278" s="4"/>
      <c r="L278" s="4"/>
      <c r="M278" s="4"/>
      <c r="N278" s="4"/>
      <c r="O278" s="4"/>
      <c r="P278" s="4"/>
      <c r="Q278" s="4"/>
      <c r="R278" s="4"/>
      <c r="S278" s="4"/>
      <c r="T278" s="4"/>
      <c r="U278" s="4"/>
    </row>
    <row r="279" spans="2:21" ht="12.75">
      <c r="B279" s="224"/>
      <c r="C279" s="224"/>
      <c r="D279" s="4"/>
      <c r="E279" s="4"/>
      <c r="F279" s="167"/>
      <c r="G279" s="4"/>
      <c r="H279" s="4"/>
      <c r="I279" s="4"/>
      <c r="J279" s="4"/>
      <c r="K279" s="4"/>
      <c r="L279" s="4"/>
      <c r="M279" s="4"/>
      <c r="N279" s="4"/>
      <c r="O279" s="4"/>
      <c r="P279" s="4"/>
      <c r="Q279" s="4"/>
      <c r="R279" s="4"/>
      <c r="S279" s="4"/>
      <c r="T279" s="4"/>
      <c r="U279" s="4"/>
    </row>
    <row r="280" spans="2:21" ht="12.75">
      <c r="B280" s="224"/>
      <c r="C280" s="224"/>
      <c r="D280" s="4"/>
      <c r="E280" s="4"/>
      <c r="F280" s="167"/>
      <c r="G280" s="4"/>
      <c r="H280" s="4"/>
      <c r="I280" s="4"/>
      <c r="J280" s="4"/>
      <c r="K280" s="4"/>
      <c r="L280" s="4"/>
      <c r="M280" s="4"/>
      <c r="N280" s="4"/>
      <c r="O280" s="4"/>
      <c r="P280" s="4"/>
      <c r="Q280" s="4"/>
      <c r="R280" s="4"/>
      <c r="S280" s="4"/>
      <c r="T280" s="4"/>
      <c r="U280" s="4"/>
    </row>
    <row r="281" spans="2:21" ht="12.75">
      <c r="B281" s="224"/>
      <c r="C281" s="224"/>
      <c r="D281" s="4"/>
      <c r="E281" s="4"/>
      <c r="F281" s="167"/>
      <c r="G281" s="4"/>
      <c r="H281" s="4"/>
      <c r="I281" s="4"/>
      <c r="J281" s="4"/>
      <c r="K281" s="4"/>
      <c r="L281" s="4"/>
      <c r="M281" s="4"/>
      <c r="N281" s="4"/>
      <c r="O281" s="4"/>
      <c r="P281" s="4"/>
      <c r="Q281" s="4"/>
      <c r="R281" s="4"/>
      <c r="S281" s="4"/>
      <c r="T281" s="4"/>
      <c r="U281" s="4"/>
    </row>
    <row r="282" spans="2:21" ht="12.75">
      <c r="B282" s="224"/>
      <c r="C282" s="225"/>
      <c r="D282" s="4"/>
      <c r="E282" s="4"/>
      <c r="F282" s="167"/>
      <c r="G282" s="4"/>
      <c r="H282" s="4"/>
      <c r="I282" s="4"/>
      <c r="J282" s="4"/>
      <c r="K282" s="4"/>
      <c r="L282" s="4"/>
      <c r="M282" s="4"/>
      <c r="N282" s="4"/>
      <c r="O282" s="4"/>
      <c r="P282" s="4"/>
      <c r="Q282" s="4"/>
      <c r="R282" s="4"/>
      <c r="S282" s="4"/>
      <c r="T282" s="4"/>
      <c r="U282" s="4"/>
    </row>
    <row r="283" spans="2:21" ht="12.75">
      <c r="B283" s="225"/>
      <c r="C283" s="174" t="s">
        <v>19</v>
      </c>
      <c r="D283" s="4"/>
      <c r="E283" s="4"/>
      <c r="F283" s="167"/>
      <c r="G283" s="4"/>
      <c r="H283" s="4"/>
      <c r="I283" s="4"/>
      <c r="J283" s="4"/>
      <c r="K283" s="4"/>
      <c r="L283" s="4"/>
      <c r="M283" s="4"/>
      <c r="N283" s="4"/>
      <c r="O283" s="4"/>
      <c r="P283" s="4"/>
      <c r="Q283" s="4"/>
      <c r="R283" s="4"/>
      <c r="S283" s="4"/>
      <c r="T283" s="4"/>
      <c r="U283" s="4"/>
    </row>
    <row r="284" spans="2:21" ht="12.75">
      <c r="B284" s="232" t="s">
        <v>20</v>
      </c>
      <c r="C284" s="223" t="s">
        <v>21</v>
      </c>
      <c r="D284" s="4"/>
      <c r="E284" s="4"/>
      <c r="F284" s="167"/>
      <c r="G284" s="4"/>
      <c r="H284" s="4"/>
      <c r="I284" s="4"/>
      <c r="J284" s="4"/>
      <c r="K284" s="4"/>
      <c r="L284" s="4"/>
      <c r="M284" s="4"/>
      <c r="N284" s="4"/>
      <c r="O284" s="4"/>
      <c r="P284" s="4"/>
      <c r="Q284" s="4"/>
      <c r="R284" s="4"/>
      <c r="S284" s="4"/>
      <c r="T284" s="4"/>
      <c r="U284" s="4"/>
    </row>
    <row r="285" spans="2:21" ht="12.75">
      <c r="B285" s="224"/>
      <c r="C285" s="224"/>
      <c r="D285" s="4"/>
      <c r="E285" s="4"/>
      <c r="F285" s="167"/>
      <c r="G285" s="4"/>
      <c r="H285" s="4"/>
      <c r="I285" s="4"/>
      <c r="J285" s="4"/>
      <c r="K285" s="4"/>
      <c r="L285" s="4"/>
      <c r="M285" s="4"/>
      <c r="N285" s="4"/>
      <c r="O285" s="4"/>
      <c r="P285" s="4"/>
      <c r="Q285" s="4"/>
      <c r="R285" s="4"/>
      <c r="S285" s="4"/>
      <c r="T285" s="4"/>
      <c r="U285" s="4"/>
    </row>
    <row r="286" spans="2:21" ht="12.75">
      <c r="B286" s="224"/>
      <c r="C286" s="224"/>
      <c r="D286" s="4"/>
      <c r="E286" s="4"/>
      <c r="F286" s="167"/>
      <c r="G286" s="4"/>
      <c r="H286" s="4"/>
      <c r="I286" s="4"/>
      <c r="J286" s="4"/>
      <c r="K286" s="4"/>
      <c r="L286" s="4"/>
      <c r="M286" s="4"/>
      <c r="N286" s="4"/>
      <c r="O286" s="4"/>
      <c r="P286" s="4"/>
      <c r="Q286" s="4"/>
      <c r="R286" s="4"/>
      <c r="S286" s="4"/>
      <c r="T286" s="4"/>
      <c r="U286" s="4"/>
    </row>
    <row r="287" spans="2:21" ht="12.75">
      <c r="B287" s="224"/>
      <c r="C287" s="224"/>
      <c r="D287" s="4"/>
      <c r="E287" s="4"/>
      <c r="F287" s="167"/>
      <c r="G287" s="4"/>
      <c r="H287" s="4"/>
      <c r="I287" s="4"/>
      <c r="J287" s="4"/>
      <c r="K287" s="4"/>
      <c r="L287" s="4"/>
      <c r="M287" s="4"/>
      <c r="N287" s="4"/>
      <c r="O287" s="4"/>
      <c r="P287" s="4"/>
      <c r="Q287" s="4"/>
      <c r="R287" s="4"/>
      <c r="S287" s="4"/>
      <c r="T287" s="4"/>
      <c r="U287" s="4"/>
    </row>
    <row r="288" spans="2:21" ht="12.75">
      <c r="B288" s="224"/>
      <c r="C288" s="224"/>
      <c r="D288" s="4"/>
      <c r="E288" s="4"/>
      <c r="F288" s="167"/>
      <c r="G288" s="4"/>
      <c r="H288" s="4"/>
      <c r="I288" s="4"/>
      <c r="J288" s="4"/>
      <c r="K288" s="4"/>
      <c r="L288" s="4"/>
      <c r="M288" s="4"/>
      <c r="N288" s="4"/>
      <c r="O288" s="4"/>
      <c r="P288" s="4"/>
      <c r="Q288" s="4"/>
      <c r="R288" s="4"/>
      <c r="S288" s="4"/>
      <c r="T288" s="4"/>
      <c r="U288" s="4"/>
    </row>
    <row r="289" spans="2:21" ht="12.75">
      <c r="B289" s="224"/>
      <c r="C289" s="224"/>
      <c r="D289" s="4"/>
      <c r="E289" s="4"/>
      <c r="F289" s="167"/>
      <c r="G289" s="4"/>
      <c r="H289" s="4"/>
      <c r="I289" s="4"/>
      <c r="J289" s="4"/>
      <c r="K289" s="4"/>
      <c r="L289" s="4"/>
      <c r="M289" s="4"/>
      <c r="N289" s="4"/>
      <c r="O289" s="4"/>
      <c r="P289" s="4"/>
      <c r="Q289" s="4"/>
      <c r="R289" s="4"/>
      <c r="S289" s="4"/>
      <c r="T289" s="4"/>
      <c r="U289" s="4"/>
    </row>
    <row r="290" spans="2:21" ht="12.75">
      <c r="B290" s="224"/>
      <c r="C290" s="224"/>
      <c r="D290" s="4"/>
      <c r="E290" s="4"/>
      <c r="F290" s="167"/>
      <c r="G290" s="4"/>
      <c r="H290" s="4"/>
      <c r="I290" s="4"/>
      <c r="J290" s="4"/>
      <c r="K290" s="4"/>
      <c r="L290" s="4"/>
      <c r="M290" s="4"/>
      <c r="N290" s="4"/>
      <c r="O290" s="4"/>
      <c r="P290" s="4"/>
      <c r="Q290" s="4"/>
      <c r="R290" s="4"/>
      <c r="S290" s="4"/>
      <c r="T290" s="4"/>
      <c r="U290" s="4"/>
    </row>
    <row r="291" spans="2:21" ht="12.75">
      <c r="B291" s="224"/>
      <c r="C291" s="224"/>
      <c r="D291" s="4"/>
      <c r="E291" s="4"/>
      <c r="F291" s="167"/>
      <c r="G291" s="4"/>
      <c r="H291" s="4"/>
      <c r="I291" s="4"/>
      <c r="J291" s="4"/>
      <c r="K291" s="4"/>
      <c r="L291" s="4"/>
      <c r="M291" s="4"/>
      <c r="N291" s="4"/>
      <c r="O291" s="4"/>
      <c r="P291" s="4"/>
      <c r="Q291" s="4"/>
      <c r="R291" s="4"/>
      <c r="S291" s="4"/>
      <c r="T291" s="4"/>
      <c r="U291" s="4"/>
    </row>
    <row r="292" spans="2:21" ht="12.75">
      <c r="B292" s="224"/>
      <c r="C292" s="224"/>
      <c r="D292" s="4"/>
      <c r="E292" s="4"/>
      <c r="F292" s="167"/>
      <c r="G292" s="4"/>
      <c r="H292" s="4"/>
      <c r="I292" s="4"/>
      <c r="J292" s="4"/>
      <c r="K292" s="4"/>
      <c r="L292" s="4"/>
      <c r="M292" s="4"/>
      <c r="N292" s="4"/>
      <c r="O292" s="4"/>
      <c r="P292" s="4"/>
      <c r="Q292" s="4"/>
      <c r="R292" s="4"/>
      <c r="S292" s="4"/>
      <c r="T292" s="4"/>
      <c r="U292" s="4"/>
    </row>
    <row r="293" spans="2:21" ht="12.75">
      <c r="B293" s="224"/>
      <c r="C293" s="224"/>
      <c r="D293" s="4"/>
      <c r="E293" s="4"/>
      <c r="F293" s="167"/>
      <c r="G293" s="4"/>
      <c r="H293" s="4"/>
      <c r="I293" s="4"/>
      <c r="J293" s="4"/>
      <c r="K293" s="4"/>
      <c r="L293" s="4"/>
      <c r="M293" s="4"/>
      <c r="N293" s="4"/>
      <c r="O293" s="4"/>
      <c r="P293" s="4"/>
      <c r="Q293" s="4"/>
      <c r="R293" s="4"/>
      <c r="S293" s="4"/>
      <c r="T293" s="4"/>
      <c r="U293" s="4"/>
    </row>
    <row r="294" spans="2:21" ht="12.75">
      <c r="B294" s="224"/>
      <c r="C294" s="224"/>
      <c r="D294" s="4"/>
      <c r="E294" s="4"/>
      <c r="F294" s="167"/>
      <c r="G294" s="4"/>
      <c r="H294" s="4"/>
      <c r="I294" s="4"/>
      <c r="J294" s="4"/>
      <c r="K294" s="4"/>
      <c r="L294" s="4"/>
      <c r="M294" s="4"/>
      <c r="N294" s="4"/>
      <c r="O294" s="4"/>
      <c r="P294" s="4"/>
      <c r="Q294" s="4"/>
      <c r="R294" s="4"/>
      <c r="S294" s="4"/>
      <c r="T294" s="4"/>
      <c r="U294" s="4"/>
    </row>
    <row r="295" spans="2:21" ht="12.75">
      <c r="B295" s="224"/>
      <c r="C295" s="225"/>
      <c r="D295" s="4"/>
      <c r="E295" s="4"/>
      <c r="F295" s="167"/>
      <c r="G295" s="4"/>
      <c r="H295" s="4"/>
      <c r="I295" s="4"/>
      <c r="J295" s="4"/>
      <c r="K295" s="4"/>
      <c r="L295" s="4"/>
      <c r="M295" s="4"/>
      <c r="N295" s="4"/>
      <c r="O295" s="4"/>
      <c r="P295" s="4"/>
      <c r="Q295" s="4"/>
      <c r="R295" s="4"/>
      <c r="S295" s="4"/>
      <c r="T295" s="4"/>
      <c r="U295" s="4"/>
    </row>
    <row r="296" spans="2:21" ht="12.75">
      <c r="B296" s="224"/>
      <c r="C296" s="223" t="s">
        <v>22</v>
      </c>
      <c r="D296" s="4"/>
      <c r="E296" s="4"/>
      <c r="F296" s="167"/>
      <c r="G296" s="4"/>
      <c r="H296" s="4"/>
      <c r="I296" s="4"/>
      <c r="J296" s="4"/>
      <c r="K296" s="4"/>
      <c r="L296" s="4"/>
      <c r="M296" s="4"/>
      <c r="N296" s="4"/>
      <c r="O296" s="4"/>
      <c r="P296" s="4"/>
      <c r="Q296" s="4"/>
      <c r="R296" s="4"/>
      <c r="S296" s="4"/>
      <c r="T296" s="4"/>
      <c r="U296" s="4"/>
    </row>
    <row r="297" spans="2:21" ht="12.75">
      <c r="B297" s="224"/>
      <c r="C297" s="224"/>
      <c r="D297" s="4"/>
      <c r="E297" s="4"/>
      <c r="F297" s="167"/>
      <c r="G297" s="4"/>
      <c r="H297" s="4"/>
      <c r="I297" s="4"/>
      <c r="J297" s="4"/>
      <c r="K297" s="4"/>
      <c r="L297" s="4"/>
      <c r="M297" s="4"/>
      <c r="N297" s="4"/>
      <c r="O297" s="4"/>
      <c r="P297" s="4"/>
      <c r="Q297" s="4"/>
      <c r="R297" s="4"/>
      <c r="S297" s="4"/>
      <c r="T297" s="4"/>
      <c r="U297" s="4"/>
    </row>
    <row r="298" spans="2:21" ht="12.75">
      <c r="B298" s="224"/>
      <c r="C298" s="224"/>
      <c r="D298" s="4"/>
      <c r="E298" s="4"/>
      <c r="F298" s="167"/>
      <c r="G298" s="4"/>
      <c r="H298" s="4"/>
      <c r="I298" s="4"/>
      <c r="J298" s="4"/>
      <c r="K298" s="4"/>
      <c r="L298" s="4"/>
      <c r="M298" s="4"/>
      <c r="N298" s="4"/>
      <c r="O298" s="4"/>
      <c r="P298" s="4"/>
      <c r="Q298" s="4"/>
      <c r="R298" s="4"/>
      <c r="S298" s="4"/>
      <c r="T298" s="4"/>
      <c r="U298" s="4"/>
    </row>
    <row r="299" spans="2:21" ht="12.75">
      <c r="B299" s="224"/>
      <c r="C299" s="224"/>
      <c r="D299" s="4"/>
      <c r="E299" s="4"/>
      <c r="F299" s="167"/>
      <c r="G299" s="4"/>
      <c r="H299" s="4"/>
      <c r="I299" s="4"/>
      <c r="J299" s="4"/>
      <c r="K299" s="4"/>
      <c r="L299" s="4"/>
      <c r="M299" s="4"/>
      <c r="N299" s="4"/>
      <c r="O299" s="4"/>
      <c r="P299" s="4"/>
      <c r="Q299" s="4"/>
      <c r="R299" s="4"/>
      <c r="S299" s="4"/>
      <c r="T299" s="4"/>
      <c r="U299" s="4"/>
    </row>
    <row r="300" spans="2:21" ht="12.75">
      <c r="B300" s="224"/>
      <c r="C300" s="224"/>
      <c r="D300" s="4"/>
      <c r="E300" s="4"/>
      <c r="F300" s="167"/>
      <c r="G300" s="4"/>
      <c r="H300" s="4"/>
      <c r="I300" s="4"/>
      <c r="J300" s="4"/>
      <c r="K300" s="4"/>
      <c r="L300" s="4"/>
      <c r="M300" s="4"/>
      <c r="N300" s="4"/>
      <c r="O300" s="4"/>
      <c r="P300" s="4"/>
      <c r="Q300" s="4"/>
      <c r="R300" s="4"/>
      <c r="S300" s="4"/>
      <c r="T300" s="4"/>
      <c r="U300" s="4"/>
    </row>
    <row r="301" spans="2:21" ht="12.75">
      <c r="B301" s="224"/>
      <c r="C301" s="224"/>
      <c r="D301" s="4"/>
      <c r="E301" s="4"/>
      <c r="F301" s="167"/>
      <c r="G301" s="4"/>
      <c r="H301" s="4"/>
      <c r="I301" s="4"/>
      <c r="J301" s="4"/>
      <c r="K301" s="4"/>
      <c r="L301" s="4"/>
      <c r="M301" s="4"/>
      <c r="N301" s="4"/>
      <c r="O301" s="4"/>
      <c r="P301" s="4"/>
      <c r="Q301" s="4"/>
      <c r="R301" s="4"/>
      <c r="S301" s="4"/>
      <c r="T301" s="4"/>
      <c r="U301" s="4"/>
    </row>
    <row r="302" spans="2:21" ht="12.75">
      <c r="B302" s="224"/>
      <c r="C302" s="224"/>
      <c r="D302" s="4"/>
      <c r="E302" s="4"/>
      <c r="F302" s="167"/>
      <c r="G302" s="4"/>
      <c r="H302" s="4"/>
      <c r="I302" s="4"/>
      <c r="J302" s="4"/>
      <c r="K302" s="4"/>
      <c r="L302" s="4"/>
      <c r="M302" s="4"/>
      <c r="N302" s="4"/>
      <c r="O302" s="4"/>
      <c r="P302" s="4"/>
      <c r="Q302" s="4"/>
      <c r="R302" s="4"/>
      <c r="S302" s="4"/>
      <c r="T302" s="4"/>
      <c r="U302" s="4"/>
    </row>
    <row r="303" spans="2:21" ht="12.75">
      <c r="B303" s="224"/>
      <c r="C303" s="224"/>
      <c r="D303" s="4"/>
      <c r="E303" s="4"/>
      <c r="F303" s="167"/>
      <c r="G303" s="4"/>
      <c r="H303" s="4"/>
      <c r="I303" s="4"/>
      <c r="J303" s="4"/>
      <c r="K303" s="4"/>
      <c r="L303" s="4"/>
      <c r="M303" s="4"/>
      <c r="N303" s="4"/>
      <c r="O303" s="4"/>
      <c r="P303" s="4"/>
      <c r="Q303" s="4"/>
      <c r="R303" s="4"/>
      <c r="S303" s="4"/>
      <c r="T303" s="4"/>
      <c r="U303" s="4"/>
    </row>
    <row r="304" spans="2:21" ht="12.75">
      <c r="B304" s="224"/>
      <c r="C304" s="224"/>
      <c r="D304" s="4"/>
      <c r="E304" s="4"/>
      <c r="F304" s="167"/>
      <c r="G304" s="4"/>
      <c r="H304" s="4"/>
      <c r="I304" s="4"/>
      <c r="J304" s="4"/>
      <c r="K304" s="4"/>
      <c r="L304" s="4"/>
      <c r="M304" s="4"/>
      <c r="N304" s="4"/>
      <c r="O304" s="4"/>
      <c r="P304" s="4"/>
      <c r="Q304" s="4"/>
      <c r="R304" s="4"/>
      <c r="S304" s="4"/>
      <c r="T304" s="4"/>
      <c r="U304" s="4"/>
    </row>
    <row r="305" spans="2:21" ht="12.75">
      <c r="B305" s="224"/>
      <c r="C305" s="224"/>
      <c r="D305" s="4"/>
      <c r="E305" s="4"/>
      <c r="F305" s="167"/>
      <c r="G305" s="4"/>
      <c r="H305" s="4"/>
      <c r="I305" s="4"/>
      <c r="J305" s="4"/>
      <c r="K305" s="4"/>
      <c r="L305" s="4"/>
      <c r="M305" s="4"/>
      <c r="N305" s="4"/>
      <c r="O305" s="4"/>
      <c r="P305" s="4"/>
      <c r="Q305" s="4"/>
      <c r="R305" s="4"/>
      <c r="S305" s="4"/>
      <c r="T305" s="4"/>
      <c r="U305" s="4"/>
    </row>
    <row r="306" spans="2:21" ht="12.75">
      <c r="B306" s="224"/>
      <c r="C306" s="224"/>
      <c r="D306" s="4"/>
      <c r="E306" s="4"/>
      <c r="F306" s="167"/>
      <c r="G306" s="4"/>
      <c r="H306" s="4"/>
      <c r="I306" s="4"/>
      <c r="J306" s="4"/>
      <c r="K306" s="4"/>
      <c r="L306" s="4"/>
      <c r="M306" s="4"/>
      <c r="N306" s="4"/>
      <c r="O306" s="4"/>
      <c r="P306" s="4"/>
      <c r="Q306" s="4"/>
      <c r="R306" s="4"/>
      <c r="S306" s="4"/>
      <c r="T306" s="4"/>
      <c r="U306" s="4"/>
    </row>
    <row r="307" spans="2:21" ht="12.75">
      <c r="B307" s="225"/>
      <c r="C307" s="225"/>
      <c r="D307" s="4"/>
      <c r="E307" s="4"/>
      <c r="F307" s="167"/>
      <c r="G307" s="4"/>
      <c r="H307" s="4"/>
      <c r="I307" s="4"/>
      <c r="J307" s="4"/>
      <c r="K307" s="4"/>
      <c r="L307" s="4"/>
      <c r="M307" s="4"/>
      <c r="N307" s="4"/>
      <c r="O307" s="4"/>
      <c r="P307" s="4"/>
      <c r="Q307" s="4"/>
      <c r="R307" s="4"/>
      <c r="S307" s="4"/>
      <c r="T307" s="4"/>
      <c r="U307" s="4"/>
    </row>
    <row r="308" spans="2:21" ht="12.75">
      <c r="B308" s="2"/>
      <c r="C308" s="3"/>
      <c r="D308" s="4"/>
      <c r="E308" s="4"/>
      <c r="F308" s="167"/>
      <c r="G308" s="4"/>
      <c r="H308" s="4"/>
      <c r="I308" s="4"/>
      <c r="J308" s="4"/>
      <c r="K308" s="4"/>
      <c r="L308" s="4"/>
      <c r="M308" s="4"/>
      <c r="N308" s="4"/>
      <c r="O308" s="4"/>
      <c r="P308" s="4"/>
      <c r="Q308" s="4"/>
      <c r="R308" s="4"/>
      <c r="S308" s="4"/>
      <c r="T308" s="4"/>
      <c r="U308" s="4"/>
    </row>
    <row r="309" spans="2:21" ht="12.75">
      <c r="B309" s="2"/>
      <c r="C309" s="3"/>
      <c r="D309" s="4"/>
      <c r="E309" s="4"/>
      <c r="F309" s="167"/>
      <c r="G309" s="4"/>
      <c r="H309" s="4"/>
      <c r="I309" s="4"/>
      <c r="J309" s="4"/>
      <c r="K309" s="4"/>
      <c r="L309" s="4"/>
      <c r="M309" s="4"/>
      <c r="N309" s="4"/>
      <c r="O309" s="4"/>
      <c r="P309" s="4"/>
      <c r="Q309" s="4"/>
      <c r="R309" s="4"/>
      <c r="S309" s="4"/>
      <c r="T309" s="4"/>
      <c r="U309" s="4"/>
    </row>
    <row r="310" spans="2:21" ht="12.75">
      <c r="B310" s="2"/>
      <c r="C310" s="3"/>
      <c r="D310" s="4"/>
      <c r="E310" s="4"/>
      <c r="F310" s="167"/>
      <c r="G310" s="4"/>
      <c r="H310" s="4"/>
      <c r="I310" s="4"/>
      <c r="J310" s="4"/>
      <c r="K310" s="4"/>
      <c r="L310" s="4"/>
      <c r="M310" s="4"/>
      <c r="N310" s="4"/>
      <c r="O310" s="4"/>
      <c r="P310" s="4"/>
      <c r="Q310" s="4"/>
      <c r="R310" s="4"/>
      <c r="S310" s="4"/>
      <c r="T310" s="4"/>
      <c r="U310" s="4"/>
    </row>
    <row r="311" spans="2:21" ht="12.75">
      <c r="B311" s="2"/>
      <c r="C311" s="3"/>
      <c r="D311" s="4"/>
      <c r="E311" s="4"/>
      <c r="F311" s="167"/>
      <c r="G311" s="4"/>
      <c r="H311" s="4"/>
      <c r="I311" s="4"/>
      <c r="J311" s="4"/>
      <c r="K311" s="4"/>
      <c r="L311" s="4"/>
      <c r="M311" s="4"/>
      <c r="N311" s="4"/>
      <c r="O311" s="4"/>
      <c r="P311" s="4"/>
      <c r="Q311" s="4"/>
      <c r="R311" s="4"/>
      <c r="S311" s="4"/>
      <c r="T311" s="4"/>
      <c r="U311" s="4"/>
    </row>
    <row r="312" spans="2:21" ht="12.75">
      <c r="B312" s="2"/>
      <c r="C312" s="3"/>
      <c r="D312" s="4"/>
      <c r="E312" s="4"/>
      <c r="F312" s="167"/>
      <c r="G312" s="4"/>
      <c r="H312" s="4"/>
      <c r="I312" s="4"/>
      <c r="J312" s="4"/>
      <c r="K312" s="4"/>
      <c r="L312" s="4"/>
      <c r="M312" s="4"/>
      <c r="N312" s="4"/>
      <c r="O312" s="4"/>
      <c r="P312" s="4"/>
      <c r="Q312" s="4"/>
      <c r="R312" s="4"/>
      <c r="S312" s="4"/>
      <c r="T312" s="4"/>
      <c r="U312" s="4"/>
    </row>
    <row r="313" spans="2:21" ht="12.75">
      <c r="B313" s="2"/>
      <c r="C313" s="3"/>
      <c r="D313" s="4"/>
      <c r="E313" s="4"/>
      <c r="F313" s="167"/>
      <c r="G313" s="4"/>
      <c r="H313" s="4"/>
      <c r="I313" s="4"/>
      <c r="J313" s="4"/>
      <c r="K313" s="4"/>
      <c r="L313" s="4"/>
      <c r="M313" s="4"/>
      <c r="N313" s="4"/>
      <c r="O313" s="4"/>
      <c r="P313" s="4"/>
      <c r="Q313" s="4"/>
      <c r="R313" s="4"/>
      <c r="S313" s="4"/>
      <c r="T313" s="4"/>
      <c r="U313" s="4"/>
    </row>
    <row r="314" spans="2:21" ht="12.75">
      <c r="B314" s="2"/>
      <c r="C314" s="3"/>
      <c r="D314" s="4"/>
      <c r="E314" s="4"/>
      <c r="F314" s="167"/>
      <c r="G314" s="4"/>
      <c r="H314" s="4"/>
      <c r="I314" s="4"/>
      <c r="J314" s="4"/>
      <c r="K314" s="4"/>
      <c r="L314" s="4"/>
      <c r="M314" s="4"/>
      <c r="N314" s="4"/>
      <c r="O314" s="4"/>
      <c r="P314" s="4"/>
      <c r="Q314" s="4"/>
      <c r="R314" s="4"/>
      <c r="S314" s="4"/>
      <c r="T314" s="4"/>
      <c r="U314" s="4"/>
    </row>
    <row r="315" spans="2:21" ht="12.75">
      <c r="B315" s="2"/>
      <c r="C315" s="3"/>
      <c r="D315" s="4"/>
      <c r="E315" s="4"/>
      <c r="F315" s="167"/>
      <c r="G315" s="4"/>
      <c r="H315" s="4"/>
      <c r="I315" s="4"/>
      <c r="J315" s="4"/>
      <c r="K315" s="4"/>
      <c r="L315" s="4"/>
      <c r="M315" s="4"/>
      <c r="N315" s="4"/>
      <c r="O315" s="4"/>
      <c r="P315" s="4"/>
      <c r="Q315" s="4"/>
      <c r="R315" s="4"/>
      <c r="S315" s="4"/>
      <c r="T315" s="4"/>
      <c r="U315" s="4"/>
    </row>
    <row r="316" spans="2:21" ht="12.75">
      <c r="B316" s="2"/>
      <c r="C316" s="3"/>
      <c r="D316" s="4"/>
      <c r="E316" s="4"/>
      <c r="F316" s="167"/>
      <c r="G316" s="4"/>
      <c r="H316" s="4"/>
      <c r="I316" s="4"/>
      <c r="J316" s="4"/>
      <c r="K316" s="4"/>
      <c r="L316" s="4"/>
      <c r="M316" s="4"/>
      <c r="N316" s="4"/>
      <c r="O316" s="4"/>
      <c r="P316" s="4"/>
      <c r="Q316" s="4"/>
      <c r="R316" s="4"/>
      <c r="S316" s="4"/>
      <c r="T316" s="4"/>
      <c r="U316" s="4"/>
    </row>
    <row r="317" spans="2:21" ht="12.75">
      <c r="B317" s="2"/>
      <c r="C317" s="3"/>
      <c r="D317" s="4"/>
      <c r="E317" s="4"/>
      <c r="F317" s="167"/>
      <c r="G317" s="4"/>
      <c r="H317" s="4"/>
      <c r="I317" s="4"/>
      <c r="J317" s="4"/>
      <c r="K317" s="4"/>
      <c r="L317" s="4"/>
      <c r="M317" s="4"/>
      <c r="N317" s="4"/>
      <c r="O317" s="4"/>
      <c r="P317" s="4"/>
      <c r="Q317" s="4"/>
      <c r="R317" s="4"/>
      <c r="S317" s="4"/>
      <c r="T317" s="4"/>
      <c r="U317" s="4"/>
    </row>
    <row r="318" spans="2:21" ht="12.75">
      <c r="B318" s="2"/>
      <c r="C318" s="3"/>
      <c r="D318" s="4"/>
      <c r="E318" s="4"/>
      <c r="F318" s="167"/>
      <c r="G318" s="4"/>
      <c r="H318" s="4"/>
      <c r="I318" s="4"/>
      <c r="J318" s="4"/>
      <c r="K318" s="4"/>
      <c r="L318" s="4"/>
      <c r="M318" s="4"/>
      <c r="N318" s="4"/>
      <c r="O318" s="4"/>
      <c r="P318" s="4"/>
      <c r="Q318" s="4"/>
      <c r="R318" s="4"/>
      <c r="S318" s="4"/>
      <c r="T318" s="4"/>
      <c r="U318" s="4"/>
    </row>
    <row r="319" spans="2:21" ht="12.75">
      <c r="B319" s="2"/>
      <c r="C319" s="3"/>
      <c r="D319" s="4"/>
      <c r="E319" s="4"/>
      <c r="F319" s="167"/>
      <c r="G319" s="4"/>
      <c r="H319" s="4"/>
      <c r="I319" s="4"/>
      <c r="J319" s="4"/>
      <c r="K319" s="4"/>
      <c r="L319" s="4"/>
      <c r="M319" s="4"/>
      <c r="N319" s="4"/>
      <c r="O319" s="4"/>
      <c r="P319" s="4"/>
      <c r="Q319" s="4"/>
      <c r="R319" s="4"/>
      <c r="S319" s="4"/>
      <c r="T319" s="4"/>
      <c r="U319" s="4"/>
    </row>
    <row r="320" spans="2:21" ht="12.75">
      <c r="B320" s="2"/>
      <c r="C320" s="3"/>
      <c r="D320" s="4"/>
      <c r="E320" s="4"/>
      <c r="F320" s="167"/>
      <c r="G320" s="4"/>
      <c r="H320" s="4"/>
      <c r="I320" s="4"/>
      <c r="J320" s="4"/>
      <c r="K320" s="4"/>
      <c r="L320" s="4"/>
      <c r="M320" s="4"/>
      <c r="N320" s="4"/>
      <c r="O320" s="4"/>
      <c r="P320" s="4"/>
      <c r="Q320" s="4"/>
      <c r="R320" s="4"/>
      <c r="S320" s="4"/>
      <c r="T320" s="4"/>
      <c r="U320" s="4"/>
    </row>
    <row r="321" spans="2:21" ht="12.75">
      <c r="B321" s="2"/>
      <c r="C321" s="3"/>
      <c r="D321" s="4"/>
      <c r="E321" s="4"/>
      <c r="F321" s="167"/>
      <c r="G321" s="4"/>
      <c r="H321" s="4"/>
      <c r="I321" s="4"/>
      <c r="J321" s="4"/>
      <c r="K321" s="4"/>
      <c r="L321" s="4"/>
      <c r="M321" s="4"/>
      <c r="N321" s="4"/>
      <c r="O321" s="4"/>
      <c r="P321" s="4"/>
      <c r="Q321" s="4"/>
      <c r="R321" s="4"/>
      <c r="S321" s="4"/>
      <c r="T321" s="4"/>
      <c r="U321" s="4"/>
    </row>
    <row r="322" spans="2:21" ht="12.75">
      <c r="B322" s="2"/>
      <c r="C322" s="3"/>
      <c r="D322" s="4"/>
      <c r="E322" s="4"/>
      <c r="F322" s="167"/>
      <c r="G322" s="4"/>
      <c r="H322" s="4"/>
      <c r="I322" s="4"/>
      <c r="J322" s="4"/>
      <c r="K322" s="4"/>
      <c r="L322" s="4"/>
      <c r="M322" s="4"/>
      <c r="N322" s="4"/>
      <c r="O322" s="4"/>
      <c r="P322" s="4"/>
      <c r="Q322" s="4"/>
      <c r="R322" s="4"/>
      <c r="S322" s="4"/>
      <c r="T322" s="4"/>
      <c r="U322" s="4"/>
    </row>
    <row r="323" spans="2:21" ht="12.75">
      <c r="B323" s="2"/>
      <c r="C323" s="3"/>
      <c r="D323" s="4"/>
      <c r="E323" s="4"/>
      <c r="F323" s="167"/>
      <c r="G323" s="4"/>
      <c r="H323" s="4"/>
      <c r="I323" s="4"/>
      <c r="J323" s="4"/>
      <c r="K323" s="4"/>
      <c r="L323" s="4"/>
      <c r="M323" s="4"/>
      <c r="N323" s="4"/>
      <c r="O323" s="4"/>
      <c r="P323" s="4"/>
      <c r="Q323" s="4"/>
      <c r="R323" s="4"/>
      <c r="S323" s="4"/>
      <c r="T323" s="4"/>
      <c r="U323" s="4"/>
    </row>
    <row r="324" spans="2:21" ht="12.75">
      <c r="B324" s="2"/>
      <c r="C324" s="3"/>
      <c r="D324" s="4"/>
      <c r="E324" s="4"/>
      <c r="F324" s="167"/>
      <c r="G324" s="4"/>
      <c r="H324" s="4"/>
      <c r="I324" s="4"/>
      <c r="J324" s="4"/>
      <c r="K324" s="4"/>
      <c r="L324" s="4"/>
      <c r="M324" s="4"/>
      <c r="N324" s="4"/>
      <c r="O324" s="4"/>
      <c r="P324" s="4"/>
      <c r="Q324" s="4"/>
      <c r="R324" s="4"/>
      <c r="S324" s="4"/>
      <c r="T324" s="4"/>
      <c r="U324" s="4"/>
    </row>
    <row r="325" spans="2:21" ht="12.75">
      <c r="B325" s="2"/>
      <c r="C325" s="3"/>
      <c r="D325" s="4"/>
      <c r="E325" s="4"/>
      <c r="F325" s="167"/>
      <c r="G325" s="4"/>
      <c r="H325" s="4"/>
      <c r="I325" s="4"/>
      <c r="J325" s="4"/>
      <c r="K325" s="4"/>
      <c r="L325" s="4"/>
      <c r="M325" s="4"/>
      <c r="N325" s="4"/>
      <c r="O325" s="4"/>
      <c r="P325" s="4"/>
      <c r="Q325" s="4"/>
      <c r="R325" s="4"/>
      <c r="S325" s="4"/>
      <c r="T325" s="4"/>
      <c r="U325" s="4"/>
    </row>
    <row r="326" spans="2:21" ht="12.75">
      <c r="B326" s="2"/>
      <c r="C326" s="3"/>
      <c r="D326" s="4"/>
      <c r="E326" s="4"/>
      <c r="F326" s="167"/>
      <c r="G326" s="4"/>
      <c r="H326" s="4"/>
      <c r="I326" s="4"/>
      <c r="J326" s="4"/>
      <c r="K326" s="4"/>
      <c r="L326" s="4"/>
      <c r="M326" s="4"/>
      <c r="N326" s="4"/>
      <c r="O326" s="4"/>
      <c r="P326" s="4"/>
      <c r="Q326" s="4"/>
      <c r="R326" s="4"/>
      <c r="S326" s="4"/>
      <c r="T326" s="4"/>
      <c r="U326" s="4"/>
    </row>
    <row r="327" spans="2:21" ht="12.75">
      <c r="B327" s="2"/>
      <c r="C327" s="3"/>
      <c r="D327" s="4"/>
      <c r="E327" s="4"/>
      <c r="F327" s="167"/>
      <c r="G327" s="4"/>
      <c r="H327" s="4"/>
      <c r="I327" s="4"/>
      <c r="J327" s="4"/>
      <c r="K327" s="4"/>
      <c r="L327" s="4"/>
      <c r="M327" s="4"/>
      <c r="N327" s="4"/>
      <c r="O327" s="4"/>
      <c r="P327" s="4"/>
      <c r="Q327" s="4"/>
      <c r="R327" s="4"/>
      <c r="S327" s="4"/>
      <c r="T327" s="4"/>
      <c r="U327" s="4"/>
    </row>
    <row r="328" spans="2:21" ht="12.75">
      <c r="B328" s="2"/>
      <c r="C328" s="3"/>
      <c r="D328" s="4"/>
      <c r="E328" s="4"/>
      <c r="F328" s="167"/>
      <c r="G328" s="4"/>
      <c r="H328" s="4"/>
      <c r="I328" s="4"/>
      <c r="J328" s="4"/>
      <c r="K328" s="4"/>
      <c r="L328" s="4"/>
      <c r="M328" s="4"/>
      <c r="N328" s="4"/>
      <c r="O328" s="4"/>
      <c r="P328" s="4"/>
      <c r="Q328" s="4"/>
      <c r="R328" s="4"/>
      <c r="S328" s="4"/>
      <c r="T328" s="4"/>
      <c r="U328" s="4"/>
    </row>
    <row r="329" spans="2:21" ht="12.75">
      <c r="B329" s="2"/>
      <c r="C329" s="3"/>
      <c r="D329" s="4"/>
      <c r="E329" s="4"/>
      <c r="F329" s="167"/>
      <c r="G329" s="4"/>
      <c r="H329" s="4"/>
      <c r="I329" s="4"/>
      <c r="J329" s="4"/>
      <c r="K329" s="4"/>
      <c r="L329" s="4"/>
      <c r="M329" s="4"/>
      <c r="N329" s="4"/>
      <c r="O329" s="4"/>
      <c r="P329" s="4"/>
      <c r="Q329" s="4"/>
      <c r="R329" s="4"/>
      <c r="S329" s="4"/>
      <c r="T329" s="4"/>
      <c r="U329" s="4"/>
    </row>
    <row r="330" spans="2:21" ht="12.75">
      <c r="B330" s="2"/>
      <c r="C330" s="3"/>
      <c r="D330" s="4"/>
      <c r="E330" s="4"/>
      <c r="F330" s="167"/>
      <c r="G330" s="4"/>
      <c r="H330" s="4"/>
      <c r="I330" s="4"/>
      <c r="J330" s="4"/>
      <c r="K330" s="4"/>
      <c r="L330" s="4"/>
      <c r="M330" s="4"/>
      <c r="N330" s="4"/>
      <c r="O330" s="4"/>
      <c r="P330" s="4"/>
      <c r="Q330" s="4"/>
      <c r="R330" s="4"/>
      <c r="S330" s="4"/>
      <c r="T330" s="4"/>
      <c r="U330" s="4"/>
    </row>
    <row r="331" spans="2:21" ht="12.75">
      <c r="B331" s="2"/>
      <c r="C331" s="3"/>
      <c r="D331" s="4"/>
      <c r="E331" s="4"/>
      <c r="F331" s="167"/>
      <c r="G331" s="4"/>
      <c r="H331" s="4"/>
      <c r="I331" s="4"/>
      <c r="J331" s="4"/>
      <c r="K331" s="4"/>
      <c r="L331" s="4"/>
      <c r="M331" s="4"/>
      <c r="N331" s="4"/>
      <c r="O331" s="4"/>
      <c r="P331" s="4"/>
      <c r="Q331" s="4"/>
      <c r="R331" s="4"/>
      <c r="S331" s="4"/>
      <c r="T331" s="4"/>
      <c r="U331" s="4"/>
    </row>
    <row r="332" spans="2:21" ht="12.75">
      <c r="B332" s="2"/>
      <c r="C332" s="3"/>
      <c r="D332" s="4"/>
      <c r="E332" s="4"/>
      <c r="F332" s="167"/>
      <c r="G332" s="4"/>
      <c r="H332" s="4"/>
      <c r="I332" s="4"/>
      <c r="J332" s="4"/>
      <c r="K332" s="4"/>
      <c r="L332" s="4"/>
      <c r="M332" s="4"/>
      <c r="N332" s="4"/>
      <c r="O332" s="4"/>
      <c r="P332" s="4"/>
      <c r="Q332" s="4"/>
      <c r="R332" s="4"/>
      <c r="S332" s="4"/>
      <c r="T332" s="4"/>
      <c r="U332" s="4"/>
    </row>
    <row r="333" spans="2:21" ht="12.75">
      <c r="B333" s="2"/>
      <c r="C333" s="3"/>
      <c r="D333" s="4"/>
      <c r="E333" s="4"/>
      <c r="F333" s="167"/>
      <c r="G333" s="4"/>
      <c r="H333" s="4"/>
      <c r="I333" s="4"/>
      <c r="J333" s="4"/>
      <c r="K333" s="4"/>
      <c r="L333" s="4"/>
      <c r="M333" s="4"/>
      <c r="N333" s="4"/>
      <c r="O333" s="4"/>
      <c r="P333" s="4"/>
      <c r="Q333" s="4"/>
      <c r="R333" s="4"/>
      <c r="S333" s="4"/>
      <c r="T333" s="4"/>
      <c r="U333" s="4"/>
    </row>
    <row r="334" spans="2:21" ht="12.75">
      <c r="B334" s="2"/>
      <c r="C334" s="3"/>
      <c r="D334" s="4"/>
      <c r="E334" s="4"/>
      <c r="F334" s="167"/>
      <c r="G334" s="4"/>
      <c r="H334" s="4"/>
      <c r="I334" s="4"/>
      <c r="J334" s="4"/>
      <c r="K334" s="4"/>
      <c r="L334" s="4"/>
      <c r="M334" s="4"/>
      <c r="N334" s="4"/>
      <c r="O334" s="4"/>
      <c r="P334" s="4"/>
      <c r="Q334" s="4"/>
      <c r="R334" s="4"/>
      <c r="S334" s="4"/>
      <c r="T334" s="4"/>
      <c r="U334" s="4"/>
    </row>
    <row r="335" spans="2:21" ht="12.75">
      <c r="B335" s="2"/>
      <c r="C335" s="3"/>
      <c r="D335" s="4"/>
      <c r="E335" s="4"/>
      <c r="F335" s="167"/>
      <c r="G335" s="4"/>
      <c r="H335" s="4"/>
      <c r="I335" s="4"/>
      <c r="J335" s="4"/>
      <c r="K335" s="4"/>
      <c r="L335" s="4"/>
      <c r="M335" s="4"/>
      <c r="N335" s="4"/>
      <c r="O335" s="4"/>
      <c r="P335" s="4"/>
      <c r="Q335" s="4"/>
      <c r="R335" s="4"/>
      <c r="S335" s="4"/>
      <c r="T335" s="4"/>
      <c r="U335" s="4"/>
    </row>
    <row r="336" spans="2:21" ht="12.75">
      <c r="B336" s="2"/>
      <c r="C336" s="3"/>
      <c r="D336" s="4"/>
      <c r="E336" s="4"/>
      <c r="F336" s="167"/>
      <c r="G336" s="4"/>
      <c r="H336" s="4"/>
      <c r="I336" s="4"/>
      <c r="J336" s="4"/>
      <c r="K336" s="4"/>
      <c r="L336" s="4"/>
      <c r="M336" s="4"/>
      <c r="N336" s="4"/>
      <c r="O336" s="4"/>
      <c r="P336" s="4"/>
      <c r="Q336" s="4"/>
      <c r="R336" s="4"/>
      <c r="S336" s="4"/>
      <c r="T336" s="4"/>
      <c r="U336" s="4"/>
    </row>
    <row r="337" spans="2:21" ht="12.75">
      <c r="B337" s="2"/>
      <c r="C337" s="3"/>
      <c r="D337" s="4"/>
      <c r="E337" s="4"/>
      <c r="F337" s="167"/>
      <c r="G337" s="4"/>
      <c r="H337" s="4"/>
      <c r="I337" s="4"/>
      <c r="J337" s="4"/>
      <c r="K337" s="4"/>
      <c r="L337" s="4"/>
      <c r="M337" s="4"/>
      <c r="N337" s="4"/>
      <c r="O337" s="4"/>
      <c r="P337" s="4"/>
      <c r="Q337" s="4"/>
      <c r="R337" s="4"/>
      <c r="S337" s="4"/>
      <c r="T337" s="4"/>
      <c r="U337" s="4"/>
    </row>
    <row r="338" spans="2:21" ht="12.75">
      <c r="B338" s="2"/>
      <c r="C338" s="3"/>
      <c r="D338" s="4"/>
      <c r="E338" s="4"/>
      <c r="F338" s="167"/>
      <c r="G338" s="4"/>
      <c r="H338" s="4"/>
      <c r="I338" s="4"/>
      <c r="J338" s="4"/>
      <c r="K338" s="4"/>
      <c r="L338" s="4"/>
      <c r="M338" s="4"/>
      <c r="N338" s="4"/>
      <c r="O338" s="4"/>
      <c r="P338" s="4"/>
      <c r="Q338" s="4"/>
      <c r="R338" s="4"/>
      <c r="S338" s="4"/>
      <c r="T338" s="4"/>
      <c r="U338" s="4"/>
    </row>
    <row r="339" spans="2:21" ht="12.75">
      <c r="B339" s="2"/>
      <c r="C339" s="3"/>
      <c r="D339" s="4"/>
      <c r="E339" s="4"/>
      <c r="F339" s="167"/>
      <c r="G339" s="4"/>
      <c r="H339" s="4"/>
      <c r="I339" s="4"/>
      <c r="J339" s="4"/>
      <c r="K339" s="4"/>
      <c r="L339" s="4"/>
      <c r="M339" s="4"/>
      <c r="N339" s="4"/>
      <c r="O339" s="4"/>
      <c r="P339" s="4"/>
      <c r="Q339" s="4"/>
      <c r="R339" s="4"/>
      <c r="S339" s="4"/>
      <c r="T339" s="4"/>
      <c r="U339" s="4"/>
    </row>
    <row r="340" spans="2:21" ht="12.75">
      <c r="B340" s="2"/>
      <c r="C340" s="3"/>
      <c r="D340" s="4"/>
      <c r="E340" s="4"/>
      <c r="F340" s="167"/>
      <c r="G340" s="4"/>
      <c r="H340" s="4"/>
      <c r="I340" s="4"/>
      <c r="J340" s="4"/>
      <c r="K340" s="4"/>
      <c r="L340" s="4"/>
      <c r="M340" s="4"/>
      <c r="N340" s="4"/>
      <c r="O340" s="4"/>
      <c r="P340" s="4"/>
      <c r="Q340" s="4"/>
      <c r="R340" s="4"/>
      <c r="S340" s="4"/>
      <c r="T340" s="4"/>
      <c r="U340" s="4"/>
    </row>
    <row r="341" spans="2:21" ht="12.75">
      <c r="B341" s="2"/>
      <c r="C341" s="3"/>
      <c r="D341" s="4"/>
      <c r="E341" s="4"/>
      <c r="F341" s="167"/>
      <c r="G341" s="4"/>
      <c r="H341" s="4"/>
      <c r="I341" s="4"/>
      <c r="J341" s="4"/>
      <c r="K341" s="4"/>
      <c r="L341" s="4"/>
      <c r="M341" s="4"/>
      <c r="N341" s="4"/>
      <c r="O341" s="4"/>
      <c r="P341" s="4"/>
      <c r="Q341" s="4"/>
      <c r="R341" s="4"/>
      <c r="S341" s="4"/>
      <c r="T341" s="4"/>
      <c r="U341" s="4"/>
    </row>
    <row r="342" spans="2:21" ht="12.75">
      <c r="B342" s="2"/>
      <c r="C342" s="3"/>
      <c r="D342" s="4"/>
      <c r="E342" s="4"/>
      <c r="F342" s="167"/>
      <c r="G342" s="4"/>
      <c r="H342" s="4"/>
      <c r="I342" s="4"/>
      <c r="J342" s="4"/>
      <c r="K342" s="4"/>
      <c r="L342" s="4"/>
      <c r="M342" s="4"/>
      <c r="N342" s="4"/>
      <c r="O342" s="4"/>
      <c r="P342" s="4"/>
      <c r="Q342" s="4"/>
      <c r="R342" s="4"/>
      <c r="S342" s="4"/>
      <c r="T342" s="4"/>
      <c r="U342" s="4"/>
    </row>
    <row r="343" spans="2:21" ht="12.75">
      <c r="B343" s="2"/>
      <c r="C343" s="3"/>
      <c r="D343" s="4"/>
      <c r="E343" s="4"/>
      <c r="F343" s="167"/>
      <c r="G343" s="4"/>
      <c r="H343" s="4"/>
      <c r="I343" s="4"/>
      <c r="J343" s="4"/>
      <c r="K343" s="4"/>
      <c r="L343" s="4"/>
      <c r="M343" s="4"/>
      <c r="N343" s="4"/>
      <c r="O343" s="4"/>
      <c r="P343" s="4"/>
      <c r="Q343" s="4"/>
      <c r="R343" s="4"/>
      <c r="S343" s="4"/>
      <c r="T343" s="4"/>
      <c r="U343" s="4"/>
    </row>
    <row r="344" spans="2:21" ht="12.75">
      <c r="B344" s="2"/>
      <c r="C344" s="3"/>
      <c r="D344" s="4"/>
      <c r="E344" s="4"/>
      <c r="F344" s="167"/>
      <c r="G344" s="4"/>
      <c r="H344" s="4"/>
      <c r="I344" s="4"/>
      <c r="J344" s="4"/>
      <c r="K344" s="4"/>
      <c r="L344" s="4"/>
      <c r="M344" s="4"/>
      <c r="N344" s="4"/>
      <c r="O344" s="4"/>
      <c r="P344" s="4"/>
      <c r="Q344" s="4"/>
      <c r="R344" s="4"/>
      <c r="S344" s="4"/>
      <c r="T344" s="4"/>
      <c r="U344" s="4"/>
    </row>
    <row r="345" spans="2:21" ht="12.75">
      <c r="B345" s="2"/>
      <c r="C345" s="3"/>
      <c r="D345" s="4"/>
      <c r="E345" s="4"/>
      <c r="F345" s="167"/>
      <c r="G345" s="4"/>
      <c r="H345" s="4"/>
      <c r="I345" s="4"/>
      <c r="J345" s="4"/>
      <c r="K345" s="4"/>
      <c r="L345" s="4"/>
      <c r="M345" s="4"/>
      <c r="N345" s="4"/>
      <c r="O345" s="4"/>
      <c r="P345" s="4"/>
      <c r="Q345" s="4"/>
      <c r="R345" s="4"/>
      <c r="S345" s="4"/>
      <c r="T345" s="4"/>
      <c r="U345" s="4"/>
    </row>
    <row r="346" spans="2:21" ht="12.75">
      <c r="B346" s="2"/>
      <c r="C346" s="3"/>
      <c r="D346" s="4"/>
      <c r="E346" s="4"/>
      <c r="F346" s="167"/>
      <c r="G346" s="4"/>
      <c r="H346" s="4"/>
      <c r="I346" s="4"/>
      <c r="J346" s="4"/>
      <c r="K346" s="4"/>
      <c r="L346" s="4"/>
      <c r="M346" s="4"/>
      <c r="N346" s="4"/>
      <c r="O346" s="4"/>
      <c r="P346" s="4"/>
      <c r="Q346" s="4"/>
      <c r="R346" s="4"/>
      <c r="S346" s="4"/>
      <c r="T346" s="4"/>
      <c r="U346" s="4"/>
    </row>
    <row r="347" spans="2:21" ht="12.75">
      <c r="B347" s="2"/>
      <c r="C347" s="3"/>
      <c r="D347" s="4"/>
      <c r="E347" s="4"/>
      <c r="F347" s="167"/>
      <c r="G347" s="4"/>
      <c r="H347" s="4"/>
      <c r="I347" s="4"/>
      <c r="J347" s="4"/>
      <c r="K347" s="4"/>
      <c r="L347" s="4"/>
      <c r="M347" s="4"/>
      <c r="N347" s="4"/>
      <c r="O347" s="4"/>
      <c r="P347" s="4"/>
      <c r="Q347" s="4"/>
      <c r="R347" s="4"/>
      <c r="S347" s="4"/>
      <c r="T347" s="4"/>
      <c r="U347" s="4"/>
    </row>
    <row r="348" spans="2:21" ht="12.75">
      <c r="B348" s="2"/>
      <c r="C348" s="3"/>
      <c r="D348" s="4"/>
      <c r="E348" s="4"/>
      <c r="F348" s="167"/>
      <c r="G348" s="4"/>
      <c r="H348" s="4"/>
      <c r="I348" s="4"/>
      <c r="J348" s="4"/>
      <c r="K348" s="4"/>
      <c r="L348" s="4"/>
      <c r="M348" s="4"/>
      <c r="N348" s="4"/>
      <c r="O348" s="4"/>
      <c r="P348" s="4"/>
      <c r="Q348" s="4"/>
      <c r="R348" s="4"/>
      <c r="S348" s="4"/>
      <c r="T348" s="4"/>
      <c r="U348" s="4"/>
    </row>
    <row r="349" spans="2:21" ht="12.75">
      <c r="B349" s="2"/>
      <c r="C349" s="3"/>
      <c r="D349" s="4"/>
      <c r="E349" s="4"/>
      <c r="F349" s="167"/>
      <c r="G349" s="4"/>
      <c r="H349" s="4"/>
      <c r="I349" s="4"/>
      <c r="J349" s="4"/>
      <c r="K349" s="4"/>
      <c r="L349" s="4"/>
      <c r="M349" s="4"/>
      <c r="N349" s="4"/>
      <c r="O349" s="4"/>
      <c r="P349" s="4"/>
      <c r="Q349" s="4"/>
      <c r="R349" s="4"/>
      <c r="S349" s="4"/>
      <c r="T349" s="4"/>
      <c r="U349" s="4"/>
    </row>
    <row r="350" spans="2:21" ht="12.75">
      <c r="B350" s="2"/>
      <c r="C350" s="3"/>
      <c r="D350" s="4"/>
      <c r="E350" s="4"/>
      <c r="F350" s="167"/>
      <c r="G350" s="4"/>
      <c r="H350" s="4"/>
      <c r="I350" s="4"/>
      <c r="J350" s="4"/>
      <c r="K350" s="4"/>
      <c r="L350" s="4"/>
      <c r="M350" s="4"/>
      <c r="N350" s="4"/>
      <c r="O350" s="4"/>
      <c r="P350" s="4"/>
      <c r="Q350" s="4"/>
      <c r="R350" s="4"/>
      <c r="S350" s="4"/>
      <c r="T350" s="4"/>
      <c r="U350" s="4"/>
    </row>
    <row r="351" spans="2:21" ht="12.75">
      <c r="B351" s="2"/>
      <c r="C351" s="3"/>
      <c r="D351" s="4"/>
      <c r="E351" s="4"/>
      <c r="F351" s="167"/>
      <c r="G351" s="4"/>
      <c r="H351" s="4"/>
      <c r="I351" s="4"/>
      <c r="J351" s="4"/>
      <c r="K351" s="4"/>
      <c r="L351" s="4"/>
      <c r="M351" s="4"/>
      <c r="N351" s="4"/>
      <c r="O351" s="4"/>
      <c r="P351" s="4"/>
      <c r="Q351" s="4"/>
      <c r="R351" s="4"/>
      <c r="S351" s="4"/>
      <c r="T351" s="4"/>
      <c r="U351" s="4"/>
    </row>
    <row r="352" spans="2:21" ht="12.75">
      <c r="B352" s="2"/>
      <c r="C352" s="3"/>
      <c r="D352" s="4"/>
      <c r="E352" s="4"/>
      <c r="F352" s="167"/>
      <c r="G352" s="4"/>
      <c r="H352" s="4"/>
      <c r="I352" s="4"/>
      <c r="J352" s="4"/>
      <c r="K352" s="4"/>
      <c r="L352" s="4"/>
      <c r="M352" s="4"/>
      <c r="N352" s="4"/>
      <c r="O352" s="4"/>
      <c r="P352" s="4"/>
      <c r="Q352" s="4"/>
      <c r="R352" s="4"/>
      <c r="S352" s="4"/>
      <c r="T352" s="4"/>
      <c r="U352" s="4"/>
    </row>
    <row r="353" spans="2:21" ht="12.75">
      <c r="B353" s="2"/>
      <c r="C353" s="3"/>
      <c r="D353" s="4"/>
      <c r="E353" s="4"/>
      <c r="F353" s="167"/>
      <c r="G353" s="4"/>
      <c r="H353" s="4"/>
      <c r="I353" s="4"/>
      <c r="J353" s="4"/>
      <c r="K353" s="4"/>
      <c r="L353" s="4"/>
      <c r="M353" s="4"/>
      <c r="N353" s="4"/>
      <c r="O353" s="4"/>
      <c r="P353" s="4"/>
      <c r="Q353" s="4"/>
      <c r="R353" s="4"/>
      <c r="S353" s="4"/>
      <c r="T353" s="4"/>
      <c r="U353" s="4"/>
    </row>
    <row r="354" spans="2:21" ht="12.75">
      <c r="B354" s="2"/>
      <c r="C354" s="3"/>
      <c r="D354" s="4"/>
      <c r="E354" s="4"/>
      <c r="F354" s="167"/>
      <c r="G354" s="4"/>
      <c r="H354" s="4"/>
      <c r="I354" s="4"/>
      <c r="J354" s="4"/>
      <c r="K354" s="4"/>
      <c r="L354" s="4"/>
      <c r="M354" s="4"/>
      <c r="N354" s="4"/>
      <c r="O354" s="4"/>
      <c r="P354" s="4"/>
      <c r="Q354" s="4"/>
      <c r="R354" s="4"/>
      <c r="S354" s="4"/>
      <c r="T354" s="4"/>
      <c r="U354" s="4"/>
    </row>
    <row r="355" spans="2:21" ht="12.75">
      <c r="B355" s="2"/>
      <c r="C355" s="3"/>
      <c r="D355" s="4"/>
      <c r="E355" s="4"/>
      <c r="F355" s="167"/>
      <c r="G355" s="4"/>
      <c r="H355" s="4"/>
      <c r="I355" s="4"/>
      <c r="J355" s="4"/>
      <c r="K355" s="4"/>
      <c r="L355" s="4"/>
      <c r="M355" s="4"/>
      <c r="N355" s="4"/>
      <c r="O355" s="4"/>
      <c r="P355" s="4"/>
      <c r="Q355" s="4"/>
      <c r="R355" s="4"/>
      <c r="S355" s="4"/>
      <c r="T355" s="4"/>
      <c r="U355" s="4"/>
    </row>
    <row r="356" spans="2:21" ht="12.75">
      <c r="B356" s="2"/>
      <c r="C356" s="3"/>
      <c r="D356" s="4"/>
      <c r="E356" s="4"/>
      <c r="F356" s="167"/>
      <c r="G356" s="4"/>
      <c r="H356" s="4"/>
      <c r="I356" s="4"/>
      <c r="J356" s="4"/>
      <c r="K356" s="4"/>
      <c r="L356" s="4"/>
      <c r="M356" s="4"/>
      <c r="N356" s="4"/>
      <c r="O356" s="4"/>
      <c r="P356" s="4"/>
      <c r="Q356" s="4"/>
      <c r="R356" s="4"/>
      <c r="S356" s="4"/>
      <c r="T356" s="4"/>
      <c r="U356" s="4"/>
    </row>
    <row r="357" spans="2:21" ht="12.75">
      <c r="B357" s="2"/>
      <c r="C357" s="3"/>
      <c r="D357" s="4"/>
      <c r="E357" s="4"/>
      <c r="F357" s="167"/>
      <c r="G357" s="4"/>
      <c r="H357" s="4"/>
      <c r="I357" s="4"/>
      <c r="J357" s="4"/>
      <c r="K357" s="4"/>
      <c r="L357" s="4"/>
      <c r="M357" s="4"/>
      <c r="N357" s="4"/>
      <c r="O357" s="4"/>
      <c r="P357" s="4"/>
      <c r="Q357" s="4"/>
      <c r="R357" s="4"/>
      <c r="S357" s="4"/>
      <c r="T357" s="4"/>
      <c r="U357" s="4"/>
    </row>
    <row r="358" spans="2:21" ht="12.75">
      <c r="B358" s="2"/>
      <c r="C358" s="3"/>
      <c r="D358" s="4"/>
      <c r="E358" s="4"/>
      <c r="F358" s="167"/>
      <c r="G358" s="4"/>
      <c r="H358" s="4"/>
      <c r="I358" s="4"/>
      <c r="J358" s="4"/>
      <c r="K358" s="4"/>
      <c r="L358" s="4"/>
      <c r="M358" s="4"/>
      <c r="N358" s="4"/>
      <c r="O358" s="4"/>
      <c r="P358" s="4"/>
      <c r="Q358" s="4"/>
      <c r="R358" s="4"/>
      <c r="S358" s="4"/>
      <c r="T358" s="4"/>
      <c r="U358" s="4"/>
    </row>
    <row r="359" spans="2:21" ht="12.75">
      <c r="B359" s="2"/>
      <c r="C359" s="3"/>
      <c r="D359" s="4"/>
      <c r="E359" s="4"/>
      <c r="F359" s="167"/>
      <c r="G359" s="4"/>
      <c r="H359" s="4"/>
      <c r="I359" s="4"/>
      <c r="J359" s="4"/>
      <c r="K359" s="4"/>
      <c r="L359" s="4"/>
      <c r="M359" s="4"/>
      <c r="N359" s="4"/>
      <c r="O359" s="4"/>
      <c r="P359" s="4"/>
      <c r="Q359" s="4"/>
      <c r="R359" s="4"/>
      <c r="S359" s="4"/>
      <c r="T359" s="4"/>
      <c r="U359" s="4"/>
    </row>
    <row r="360" spans="2:21" ht="12.75">
      <c r="B360" s="2"/>
      <c r="C360" s="3"/>
      <c r="D360" s="4"/>
      <c r="E360" s="4"/>
      <c r="F360" s="167"/>
      <c r="G360" s="4"/>
      <c r="H360" s="4"/>
      <c r="I360" s="4"/>
      <c r="J360" s="4"/>
      <c r="K360" s="4"/>
      <c r="L360" s="4"/>
      <c r="M360" s="4"/>
      <c r="N360" s="4"/>
      <c r="O360" s="4"/>
      <c r="P360" s="4"/>
      <c r="Q360" s="4"/>
      <c r="R360" s="4"/>
      <c r="S360" s="4"/>
      <c r="T360" s="4"/>
      <c r="U360" s="4"/>
    </row>
    <row r="361" spans="2:21" ht="12.75">
      <c r="B361" s="2"/>
      <c r="C361" s="3"/>
      <c r="D361" s="4"/>
      <c r="E361" s="4"/>
      <c r="F361" s="167"/>
      <c r="G361" s="4"/>
      <c r="H361" s="4"/>
      <c r="I361" s="4"/>
      <c r="J361" s="4"/>
      <c r="K361" s="4"/>
      <c r="L361" s="4"/>
      <c r="M361" s="4"/>
      <c r="N361" s="4"/>
      <c r="O361" s="4"/>
      <c r="P361" s="4"/>
      <c r="Q361" s="4"/>
      <c r="R361" s="4"/>
      <c r="S361" s="4"/>
      <c r="T361" s="4"/>
      <c r="U361" s="4"/>
    </row>
    <row r="362" spans="2:21" ht="12.75">
      <c r="B362" s="2"/>
      <c r="C362" s="3"/>
      <c r="D362" s="4"/>
      <c r="E362" s="4"/>
      <c r="F362" s="167"/>
      <c r="G362" s="4"/>
      <c r="H362" s="4"/>
      <c r="I362" s="4"/>
      <c r="J362" s="4"/>
      <c r="K362" s="4"/>
      <c r="L362" s="4"/>
      <c r="M362" s="4"/>
      <c r="N362" s="4"/>
      <c r="O362" s="4"/>
      <c r="P362" s="4"/>
      <c r="Q362" s="4"/>
      <c r="R362" s="4"/>
      <c r="S362" s="4"/>
      <c r="T362" s="4"/>
      <c r="U362" s="4"/>
    </row>
    <row r="363" spans="2:21" ht="12.75">
      <c r="B363" s="2"/>
      <c r="C363" s="3"/>
      <c r="D363" s="4"/>
      <c r="E363" s="4"/>
      <c r="F363" s="167"/>
      <c r="G363" s="4"/>
      <c r="H363" s="4"/>
      <c r="I363" s="4"/>
      <c r="J363" s="4"/>
      <c r="K363" s="4"/>
      <c r="L363" s="4"/>
      <c r="M363" s="4"/>
      <c r="N363" s="4"/>
      <c r="O363" s="4"/>
      <c r="P363" s="4"/>
      <c r="Q363" s="4"/>
      <c r="R363" s="4"/>
      <c r="S363" s="4"/>
      <c r="T363" s="4"/>
      <c r="U363" s="4"/>
    </row>
    <row r="364" spans="2:21" ht="12.75">
      <c r="B364" s="2"/>
      <c r="C364" s="3"/>
      <c r="D364" s="4"/>
      <c r="E364" s="4"/>
      <c r="F364" s="167"/>
      <c r="G364" s="4"/>
      <c r="H364" s="4"/>
      <c r="I364" s="4"/>
      <c r="J364" s="4"/>
      <c r="K364" s="4"/>
      <c r="L364" s="4"/>
      <c r="M364" s="4"/>
      <c r="N364" s="4"/>
      <c r="O364" s="4"/>
      <c r="P364" s="4"/>
      <c r="Q364" s="4"/>
      <c r="R364" s="4"/>
      <c r="S364" s="4"/>
      <c r="T364" s="4"/>
      <c r="U364" s="4"/>
    </row>
    <row r="365" spans="2:21" ht="12.75">
      <c r="B365" s="2"/>
      <c r="C365" s="3"/>
      <c r="D365" s="4"/>
      <c r="E365" s="4"/>
      <c r="F365" s="167"/>
      <c r="G365" s="4"/>
      <c r="H365" s="4"/>
      <c r="I365" s="4"/>
      <c r="J365" s="4"/>
      <c r="K365" s="4"/>
      <c r="L365" s="4"/>
      <c r="M365" s="4"/>
      <c r="N365" s="4"/>
      <c r="O365" s="4"/>
      <c r="P365" s="4"/>
      <c r="Q365" s="4"/>
      <c r="R365" s="4"/>
      <c r="S365" s="4"/>
      <c r="T365" s="4"/>
      <c r="U365" s="4"/>
    </row>
    <row r="366" spans="2:21" ht="12.75">
      <c r="B366" s="2"/>
      <c r="C366" s="3"/>
      <c r="D366" s="4"/>
      <c r="E366" s="4"/>
      <c r="F366" s="167"/>
      <c r="G366" s="4"/>
      <c r="H366" s="4"/>
      <c r="I366" s="4"/>
      <c r="J366" s="4"/>
      <c r="K366" s="4"/>
      <c r="L366" s="4"/>
      <c r="M366" s="4"/>
      <c r="N366" s="4"/>
      <c r="O366" s="4"/>
      <c r="P366" s="4"/>
      <c r="Q366" s="4"/>
      <c r="R366" s="4"/>
      <c r="S366" s="4"/>
      <c r="T366" s="4"/>
      <c r="U366" s="4"/>
    </row>
    <row r="367" spans="2:21" ht="12.75">
      <c r="B367" s="2"/>
      <c r="C367" s="3"/>
      <c r="D367" s="4"/>
      <c r="E367" s="4"/>
      <c r="F367" s="167"/>
      <c r="G367" s="4"/>
      <c r="H367" s="4"/>
      <c r="I367" s="4"/>
      <c r="J367" s="4"/>
      <c r="K367" s="4"/>
      <c r="L367" s="4"/>
      <c r="M367" s="4"/>
      <c r="N367" s="4"/>
      <c r="O367" s="4"/>
      <c r="P367" s="4"/>
      <c r="Q367" s="4"/>
      <c r="R367" s="4"/>
      <c r="S367" s="4"/>
      <c r="T367" s="4"/>
      <c r="U367" s="4"/>
    </row>
    <row r="368" spans="2:21" ht="12.75">
      <c r="B368" s="2"/>
      <c r="C368" s="3"/>
      <c r="D368" s="4"/>
      <c r="E368" s="4"/>
      <c r="F368" s="167"/>
      <c r="G368" s="4"/>
      <c r="H368" s="4"/>
      <c r="I368" s="4"/>
      <c r="J368" s="4"/>
      <c r="K368" s="4"/>
      <c r="L368" s="4"/>
      <c r="M368" s="4"/>
      <c r="N368" s="4"/>
      <c r="O368" s="4"/>
      <c r="P368" s="4"/>
      <c r="Q368" s="4"/>
      <c r="R368" s="4"/>
      <c r="S368" s="4"/>
      <c r="T368" s="4"/>
      <c r="U368" s="4"/>
    </row>
    <row r="369" spans="2:21" ht="12.75">
      <c r="B369" s="2"/>
      <c r="C369" s="3"/>
      <c r="D369" s="4"/>
      <c r="E369" s="4"/>
      <c r="F369" s="167"/>
      <c r="G369" s="4"/>
      <c r="H369" s="4"/>
      <c r="I369" s="4"/>
      <c r="J369" s="4"/>
      <c r="K369" s="4"/>
      <c r="L369" s="4"/>
      <c r="M369" s="4"/>
      <c r="N369" s="4"/>
      <c r="O369" s="4"/>
      <c r="P369" s="4"/>
      <c r="Q369" s="4"/>
      <c r="R369" s="4"/>
      <c r="S369" s="4"/>
      <c r="T369" s="4"/>
      <c r="U369" s="4"/>
    </row>
    <row r="370" spans="2:21" ht="12.75">
      <c r="B370" s="2"/>
      <c r="C370" s="3"/>
      <c r="D370" s="4"/>
      <c r="E370" s="4"/>
      <c r="F370" s="167"/>
      <c r="G370" s="4"/>
      <c r="H370" s="4"/>
      <c r="I370" s="4"/>
      <c r="J370" s="4"/>
      <c r="K370" s="4"/>
      <c r="L370" s="4"/>
      <c r="M370" s="4"/>
      <c r="N370" s="4"/>
      <c r="O370" s="4"/>
      <c r="P370" s="4"/>
      <c r="Q370" s="4"/>
      <c r="R370" s="4"/>
      <c r="S370" s="4"/>
      <c r="T370" s="4"/>
      <c r="U370" s="4"/>
    </row>
    <row r="371" spans="2:21" ht="12.75">
      <c r="B371" s="2"/>
      <c r="C371" s="3"/>
      <c r="D371" s="4"/>
      <c r="E371" s="4"/>
      <c r="F371" s="167"/>
      <c r="G371" s="4"/>
      <c r="H371" s="4"/>
      <c r="I371" s="4"/>
      <c r="J371" s="4"/>
      <c r="K371" s="4"/>
      <c r="L371" s="4"/>
      <c r="M371" s="4"/>
      <c r="N371" s="4"/>
      <c r="O371" s="4"/>
      <c r="P371" s="4"/>
      <c r="Q371" s="4"/>
      <c r="R371" s="4"/>
      <c r="S371" s="4"/>
      <c r="T371" s="4"/>
      <c r="U371" s="4"/>
    </row>
    <row r="372" spans="2:21" ht="12.75">
      <c r="B372" s="2"/>
      <c r="C372" s="3"/>
      <c r="D372" s="4"/>
      <c r="E372" s="4"/>
      <c r="F372" s="167"/>
      <c r="G372" s="4"/>
      <c r="H372" s="4"/>
      <c r="I372" s="4"/>
      <c r="J372" s="4"/>
      <c r="K372" s="4"/>
      <c r="L372" s="4"/>
      <c r="M372" s="4"/>
      <c r="N372" s="4"/>
      <c r="O372" s="4"/>
      <c r="P372" s="4"/>
      <c r="Q372" s="4"/>
      <c r="R372" s="4"/>
      <c r="S372" s="4"/>
      <c r="T372" s="4"/>
      <c r="U372" s="4"/>
    </row>
    <row r="373" spans="2:21" ht="12.75">
      <c r="B373" s="2"/>
      <c r="C373" s="3"/>
      <c r="D373" s="4"/>
      <c r="E373" s="4"/>
      <c r="F373" s="167"/>
      <c r="G373" s="4"/>
      <c r="H373" s="4"/>
      <c r="I373" s="4"/>
      <c r="J373" s="4"/>
      <c r="K373" s="4"/>
      <c r="L373" s="4"/>
      <c r="M373" s="4"/>
      <c r="N373" s="4"/>
      <c r="O373" s="4"/>
      <c r="P373" s="4"/>
      <c r="Q373" s="4"/>
      <c r="R373" s="4"/>
      <c r="S373" s="4"/>
      <c r="T373" s="4"/>
      <c r="U373" s="4"/>
    </row>
    <row r="374" spans="2:21" ht="12.75">
      <c r="B374" s="2"/>
      <c r="C374" s="3"/>
      <c r="D374" s="4"/>
      <c r="E374" s="4"/>
      <c r="F374" s="167"/>
      <c r="G374" s="4"/>
      <c r="H374" s="4"/>
      <c r="I374" s="4"/>
      <c r="J374" s="4"/>
      <c r="K374" s="4"/>
      <c r="L374" s="4"/>
      <c r="M374" s="4"/>
      <c r="N374" s="4"/>
      <c r="O374" s="4"/>
      <c r="P374" s="4"/>
      <c r="Q374" s="4"/>
      <c r="R374" s="4"/>
      <c r="S374" s="4"/>
      <c r="T374" s="4"/>
      <c r="U374" s="4"/>
    </row>
    <row r="375" spans="2:21" ht="12.75">
      <c r="B375" s="2"/>
      <c r="C375" s="3"/>
      <c r="D375" s="4"/>
      <c r="E375" s="4"/>
      <c r="F375" s="167"/>
      <c r="G375" s="4"/>
      <c r="H375" s="4"/>
      <c r="I375" s="4"/>
      <c r="J375" s="4"/>
      <c r="K375" s="4"/>
      <c r="L375" s="4"/>
      <c r="M375" s="4"/>
      <c r="N375" s="4"/>
      <c r="O375" s="4"/>
      <c r="P375" s="4"/>
      <c r="Q375" s="4"/>
      <c r="R375" s="4"/>
      <c r="S375" s="4"/>
      <c r="T375" s="4"/>
      <c r="U375" s="4"/>
    </row>
    <row r="376" spans="2:21" ht="12.75">
      <c r="B376" s="2"/>
      <c r="C376" s="3"/>
      <c r="D376" s="4"/>
      <c r="E376" s="4"/>
      <c r="F376" s="167"/>
      <c r="G376" s="4"/>
      <c r="H376" s="4"/>
      <c r="I376" s="4"/>
      <c r="J376" s="4"/>
      <c r="K376" s="4"/>
      <c r="L376" s="4"/>
      <c r="M376" s="4"/>
      <c r="N376" s="4"/>
      <c r="O376" s="4"/>
      <c r="P376" s="4"/>
      <c r="Q376" s="4"/>
      <c r="R376" s="4"/>
      <c r="S376" s="4"/>
      <c r="T376" s="4"/>
      <c r="U376" s="4"/>
    </row>
    <row r="377" spans="2:21" ht="12.75">
      <c r="B377" s="2"/>
      <c r="C377" s="3"/>
      <c r="D377" s="4"/>
      <c r="E377" s="4"/>
      <c r="F377" s="167"/>
      <c r="G377" s="4"/>
      <c r="H377" s="4"/>
      <c r="I377" s="4"/>
      <c r="J377" s="4"/>
      <c r="K377" s="4"/>
      <c r="L377" s="4"/>
      <c r="M377" s="4"/>
      <c r="N377" s="4"/>
      <c r="O377" s="4"/>
      <c r="P377" s="4"/>
      <c r="Q377" s="4"/>
      <c r="R377" s="4"/>
      <c r="S377" s="4"/>
      <c r="T377" s="4"/>
      <c r="U377" s="4"/>
    </row>
    <row r="378" spans="2:21" ht="12.75">
      <c r="B378" s="2"/>
      <c r="C378" s="3"/>
      <c r="D378" s="4"/>
      <c r="E378" s="4"/>
      <c r="F378" s="167"/>
      <c r="G378" s="4"/>
      <c r="H378" s="4"/>
      <c r="I378" s="4"/>
      <c r="J378" s="4"/>
      <c r="K378" s="4"/>
      <c r="L378" s="4"/>
      <c r="M378" s="4"/>
      <c r="N378" s="4"/>
      <c r="O378" s="4"/>
      <c r="P378" s="4"/>
      <c r="Q378" s="4"/>
      <c r="R378" s="4"/>
      <c r="S378" s="4"/>
      <c r="T378" s="4"/>
      <c r="U378" s="4"/>
    </row>
    <row r="379" spans="2:21" ht="12.75">
      <c r="B379" s="2"/>
      <c r="C379" s="3"/>
      <c r="D379" s="4"/>
      <c r="E379" s="4"/>
      <c r="F379" s="167"/>
      <c r="G379" s="4"/>
      <c r="H379" s="4"/>
      <c r="I379" s="4"/>
      <c r="J379" s="4"/>
      <c r="K379" s="4"/>
      <c r="L379" s="4"/>
      <c r="M379" s="4"/>
      <c r="N379" s="4"/>
      <c r="O379" s="4"/>
      <c r="P379" s="4"/>
      <c r="Q379" s="4"/>
      <c r="R379" s="4"/>
      <c r="S379" s="4"/>
      <c r="T379" s="4"/>
      <c r="U379" s="4"/>
    </row>
    <row r="380" spans="2:21" ht="12.75">
      <c r="B380" s="2"/>
      <c r="C380" s="3"/>
      <c r="D380" s="4"/>
      <c r="E380" s="4"/>
      <c r="F380" s="167"/>
      <c r="G380" s="4"/>
      <c r="H380" s="4"/>
      <c r="I380" s="4"/>
      <c r="J380" s="4"/>
      <c r="K380" s="4"/>
      <c r="L380" s="4"/>
      <c r="M380" s="4"/>
      <c r="N380" s="4"/>
      <c r="O380" s="4"/>
      <c r="P380" s="4"/>
      <c r="Q380" s="4"/>
      <c r="R380" s="4"/>
      <c r="S380" s="4"/>
      <c r="T380" s="4"/>
      <c r="U380" s="4"/>
    </row>
    <row r="381" spans="2:21" ht="12.75">
      <c r="B381" s="2"/>
      <c r="C381" s="3"/>
      <c r="D381" s="4"/>
      <c r="E381" s="4"/>
      <c r="F381" s="167"/>
      <c r="G381" s="4"/>
      <c r="H381" s="4"/>
      <c r="I381" s="4"/>
      <c r="J381" s="4"/>
      <c r="K381" s="4"/>
      <c r="L381" s="4"/>
      <c r="M381" s="4"/>
      <c r="N381" s="4"/>
      <c r="O381" s="4"/>
      <c r="P381" s="4"/>
      <c r="Q381" s="4"/>
      <c r="R381" s="4"/>
      <c r="S381" s="4"/>
      <c r="T381" s="4"/>
      <c r="U381" s="4"/>
    </row>
    <row r="382" spans="2:21" ht="12.75">
      <c r="B382" s="2"/>
      <c r="C382" s="3"/>
      <c r="D382" s="4"/>
      <c r="E382" s="4"/>
      <c r="F382" s="167"/>
      <c r="G382" s="4"/>
      <c r="H382" s="4"/>
      <c r="I382" s="4"/>
      <c r="J382" s="4"/>
      <c r="K382" s="4"/>
      <c r="L382" s="4"/>
      <c r="M382" s="4"/>
      <c r="N382" s="4"/>
      <c r="O382" s="4"/>
      <c r="P382" s="4"/>
      <c r="Q382" s="4"/>
      <c r="R382" s="4"/>
      <c r="S382" s="4"/>
      <c r="T382" s="4"/>
      <c r="U382" s="4"/>
    </row>
    <row r="383" spans="2:21" ht="12.75">
      <c r="B383" s="2"/>
      <c r="C383" s="3"/>
      <c r="D383" s="4"/>
      <c r="E383" s="4"/>
      <c r="F383" s="167"/>
      <c r="G383" s="4"/>
      <c r="H383" s="4"/>
      <c r="I383" s="4"/>
      <c r="J383" s="4"/>
      <c r="K383" s="4"/>
      <c r="L383" s="4"/>
      <c r="M383" s="4"/>
      <c r="N383" s="4"/>
      <c r="O383" s="4"/>
      <c r="P383" s="4"/>
      <c r="Q383" s="4"/>
      <c r="R383" s="4"/>
      <c r="S383" s="4"/>
      <c r="T383" s="4"/>
      <c r="U383" s="4"/>
    </row>
    <row r="384" spans="2:21" ht="12.75">
      <c r="B384" s="2"/>
      <c r="C384" s="3"/>
      <c r="D384" s="4"/>
      <c r="E384" s="4"/>
      <c r="F384" s="167"/>
      <c r="G384" s="4"/>
      <c r="H384" s="4"/>
      <c r="I384" s="4"/>
      <c r="J384" s="4"/>
      <c r="K384" s="4"/>
      <c r="L384" s="4"/>
      <c r="M384" s="4"/>
      <c r="N384" s="4"/>
      <c r="O384" s="4"/>
      <c r="P384" s="4"/>
      <c r="Q384" s="4"/>
      <c r="R384" s="4"/>
      <c r="S384" s="4"/>
      <c r="T384" s="4"/>
      <c r="U384" s="4"/>
    </row>
    <row r="385" spans="2:21" ht="12.75">
      <c r="B385" s="2"/>
      <c r="C385" s="3"/>
      <c r="D385" s="4"/>
      <c r="E385" s="4"/>
      <c r="F385" s="167"/>
      <c r="G385" s="4"/>
      <c r="H385" s="4"/>
      <c r="I385" s="4"/>
      <c r="J385" s="4"/>
      <c r="K385" s="4"/>
      <c r="L385" s="4"/>
      <c r="M385" s="4"/>
      <c r="N385" s="4"/>
      <c r="O385" s="4"/>
      <c r="P385" s="4"/>
      <c r="Q385" s="4"/>
      <c r="R385" s="4"/>
      <c r="S385" s="4"/>
      <c r="T385" s="4"/>
      <c r="U385" s="4"/>
    </row>
    <row r="386" spans="2:21" ht="12.75">
      <c r="B386" s="2"/>
      <c r="C386" s="3"/>
      <c r="D386" s="4"/>
      <c r="E386" s="4"/>
      <c r="F386" s="167"/>
      <c r="G386" s="4"/>
      <c r="H386" s="4"/>
      <c r="I386" s="4"/>
      <c r="J386" s="4"/>
      <c r="K386" s="4"/>
      <c r="L386" s="4"/>
      <c r="M386" s="4"/>
      <c r="N386" s="4"/>
      <c r="O386" s="4"/>
      <c r="P386" s="4"/>
      <c r="Q386" s="4"/>
      <c r="R386" s="4"/>
      <c r="S386" s="4"/>
      <c r="T386" s="4"/>
      <c r="U386" s="4"/>
    </row>
    <row r="387" spans="2:21" ht="12.75">
      <c r="B387" s="2"/>
      <c r="C387" s="3"/>
      <c r="D387" s="4"/>
      <c r="E387" s="4"/>
      <c r="F387" s="167"/>
      <c r="G387" s="4"/>
      <c r="H387" s="4"/>
      <c r="I387" s="4"/>
      <c r="J387" s="4"/>
      <c r="K387" s="4"/>
      <c r="L387" s="4"/>
      <c r="M387" s="4"/>
      <c r="N387" s="4"/>
      <c r="O387" s="4"/>
      <c r="P387" s="4"/>
      <c r="Q387" s="4"/>
      <c r="R387" s="4"/>
      <c r="S387" s="4"/>
      <c r="T387" s="4"/>
      <c r="U387" s="4"/>
    </row>
    <row r="388" spans="2:21" ht="12.75">
      <c r="B388" s="2"/>
      <c r="C388" s="3"/>
      <c r="D388" s="4"/>
      <c r="E388" s="4"/>
      <c r="F388" s="167"/>
      <c r="G388" s="4"/>
      <c r="H388" s="4"/>
      <c r="I388" s="4"/>
      <c r="J388" s="4"/>
      <c r="K388" s="4"/>
      <c r="L388" s="4"/>
      <c r="M388" s="4"/>
      <c r="N388" s="4"/>
      <c r="O388" s="4"/>
      <c r="P388" s="4"/>
      <c r="Q388" s="4"/>
      <c r="R388" s="4"/>
      <c r="S388" s="4"/>
      <c r="T388" s="4"/>
      <c r="U388" s="4"/>
    </row>
    <row r="389" spans="2:21" ht="12.75">
      <c r="B389" s="2"/>
      <c r="C389" s="3"/>
      <c r="D389" s="4"/>
      <c r="E389" s="4"/>
      <c r="F389" s="167"/>
      <c r="G389" s="4"/>
      <c r="H389" s="4"/>
      <c r="I389" s="4"/>
      <c r="J389" s="4"/>
      <c r="K389" s="4"/>
      <c r="L389" s="4"/>
      <c r="M389" s="4"/>
      <c r="N389" s="4"/>
      <c r="O389" s="4"/>
      <c r="P389" s="4"/>
      <c r="Q389" s="4"/>
      <c r="R389" s="4"/>
      <c r="S389" s="4"/>
      <c r="T389" s="4"/>
      <c r="U389" s="4"/>
    </row>
    <row r="390" spans="2:21" ht="12.75">
      <c r="B390" s="2"/>
      <c r="C390" s="3"/>
      <c r="D390" s="4"/>
      <c r="E390" s="4"/>
      <c r="F390" s="167"/>
      <c r="G390" s="4"/>
      <c r="H390" s="4"/>
      <c r="I390" s="4"/>
      <c r="J390" s="4"/>
      <c r="K390" s="4"/>
      <c r="L390" s="4"/>
      <c r="M390" s="4"/>
      <c r="N390" s="4"/>
      <c r="O390" s="4"/>
      <c r="P390" s="4"/>
      <c r="Q390" s="4"/>
      <c r="R390" s="4"/>
      <c r="S390" s="4"/>
      <c r="T390" s="4"/>
      <c r="U390" s="4"/>
    </row>
    <row r="391" spans="2:21" ht="12.75">
      <c r="B391" s="2"/>
      <c r="C391" s="3"/>
      <c r="D391" s="4"/>
      <c r="E391" s="4"/>
      <c r="F391" s="167"/>
      <c r="G391" s="4"/>
      <c r="H391" s="4"/>
      <c r="I391" s="4"/>
      <c r="J391" s="4"/>
      <c r="K391" s="4"/>
      <c r="L391" s="4"/>
      <c r="M391" s="4"/>
      <c r="N391" s="4"/>
      <c r="O391" s="4"/>
      <c r="P391" s="4"/>
      <c r="Q391" s="4"/>
      <c r="R391" s="4"/>
      <c r="S391" s="4"/>
      <c r="T391" s="4"/>
      <c r="U391" s="4"/>
    </row>
    <row r="392" spans="2:21" ht="12.75">
      <c r="B392" s="2"/>
      <c r="C392" s="3"/>
      <c r="D392" s="4"/>
      <c r="E392" s="4"/>
      <c r="F392" s="167"/>
      <c r="G392" s="4"/>
      <c r="H392" s="4"/>
      <c r="I392" s="4"/>
      <c r="J392" s="4"/>
      <c r="K392" s="4"/>
      <c r="L392" s="4"/>
      <c r="M392" s="4"/>
      <c r="N392" s="4"/>
      <c r="O392" s="4"/>
      <c r="P392" s="4"/>
      <c r="Q392" s="4"/>
      <c r="R392" s="4"/>
      <c r="S392" s="4"/>
      <c r="T392" s="4"/>
      <c r="U392" s="4"/>
    </row>
    <row r="393" spans="2:21" ht="12.75">
      <c r="B393" s="2"/>
      <c r="C393" s="3"/>
      <c r="D393" s="4"/>
      <c r="E393" s="4"/>
      <c r="F393" s="167"/>
      <c r="G393" s="4"/>
      <c r="H393" s="4"/>
      <c r="I393" s="4"/>
      <c r="J393" s="4"/>
      <c r="K393" s="4"/>
      <c r="L393" s="4"/>
      <c r="M393" s="4"/>
      <c r="N393" s="4"/>
      <c r="O393" s="4"/>
      <c r="P393" s="4"/>
      <c r="Q393" s="4"/>
      <c r="R393" s="4"/>
      <c r="S393" s="4"/>
      <c r="T393" s="4"/>
      <c r="U393" s="4"/>
    </row>
    <row r="394" spans="2:21" ht="12.75">
      <c r="B394" s="2"/>
      <c r="C394" s="3"/>
      <c r="D394" s="4"/>
      <c r="E394" s="4"/>
      <c r="F394" s="167"/>
      <c r="G394" s="4"/>
      <c r="H394" s="4"/>
      <c r="I394" s="4"/>
      <c r="J394" s="4"/>
      <c r="K394" s="4"/>
      <c r="L394" s="4"/>
      <c r="M394" s="4"/>
      <c r="N394" s="4"/>
      <c r="O394" s="4"/>
      <c r="P394" s="4"/>
      <c r="Q394" s="4"/>
      <c r="R394" s="4"/>
      <c r="S394" s="4"/>
      <c r="T394" s="4"/>
      <c r="U394" s="4"/>
    </row>
    <row r="395" spans="2:21" ht="12.75">
      <c r="B395" s="2"/>
      <c r="C395" s="3"/>
      <c r="D395" s="4"/>
      <c r="E395" s="4"/>
      <c r="F395" s="167"/>
      <c r="G395" s="4"/>
      <c r="H395" s="4"/>
      <c r="I395" s="4"/>
      <c r="J395" s="4"/>
      <c r="K395" s="4"/>
      <c r="L395" s="4"/>
      <c r="M395" s="4"/>
      <c r="N395" s="4"/>
      <c r="O395" s="4"/>
      <c r="P395" s="4"/>
      <c r="Q395" s="4"/>
      <c r="R395" s="4"/>
      <c r="S395" s="4"/>
      <c r="T395" s="4"/>
      <c r="U395" s="4"/>
    </row>
    <row r="396" spans="2:21" ht="12.75">
      <c r="B396" s="2"/>
      <c r="C396" s="3"/>
      <c r="D396" s="4"/>
      <c r="E396" s="4"/>
      <c r="F396" s="167"/>
      <c r="G396" s="4"/>
      <c r="H396" s="4"/>
      <c r="I396" s="4"/>
      <c r="J396" s="4"/>
      <c r="K396" s="4"/>
      <c r="L396" s="4"/>
      <c r="M396" s="4"/>
      <c r="N396" s="4"/>
      <c r="O396" s="4"/>
      <c r="P396" s="4"/>
      <c r="Q396" s="4"/>
      <c r="R396" s="4"/>
      <c r="S396" s="4"/>
      <c r="T396" s="4"/>
      <c r="U396" s="4"/>
    </row>
    <row r="397" spans="2:21" ht="12.75">
      <c r="B397" s="2"/>
      <c r="C397" s="3"/>
      <c r="D397" s="4"/>
      <c r="E397" s="4"/>
      <c r="F397" s="167"/>
      <c r="G397" s="4"/>
      <c r="H397" s="4"/>
      <c r="I397" s="4"/>
      <c r="J397" s="4"/>
      <c r="K397" s="4"/>
      <c r="L397" s="4"/>
      <c r="M397" s="4"/>
      <c r="N397" s="4"/>
      <c r="O397" s="4"/>
      <c r="P397" s="4"/>
      <c r="Q397" s="4"/>
      <c r="R397" s="4"/>
      <c r="S397" s="4"/>
      <c r="T397" s="4"/>
      <c r="U397" s="4"/>
    </row>
    <row r="398" spans="2:21" ht="12.75">
      <c r="B398" s="2"/>
      <c r="C398" s="3"/>
      <c r="D398" s="4"/>
      <c r="E398" s="4"/>
      <c r="F398" s="167"/>
      <c r="G398" s="4"/>
      <c r="H398" s="4"/>
      <c r="I398" s="4"/>
      <c r="J398" s="4"/>
      <c r="K398" s="4"/>
      <c r="L398" s="4"/>
      <c r="M398" s="4"/>
      <c r="N398" s="4"/>
      <c r="O398" s="4"/>
      <c r="P398" s="4"/>
      <c r="Q398" s="4"/>
      <c r="R398" s="4"/>
      <c r="S398" s="4"/>
      <c r="T398" s="4"/>
      <c r="U398" s="4"/>
    </row>
    <row r="399" spans="2:21" ht="12.75">
      <c r="B399" s="2"/>
      <c r="C399" s="3"/>
      <c r="D399" s="4"/>
      <c r="E399" s="4"/>
      <c r="F399" s="167"/>
      <c r="G399" s="4"/>
      <c r="H399" s="4"/>
      <c r="I399" s="4"/>
      <c r="J399" s="4"/>
      <c r="K399" s="4"/>
      <c r="L399" s="4"/>
      <c r="M399" s="4"/>
      <c r="N399" s="4"/>
      <c r="O399" s="4"/>
      <c r="P399" s="4"/>
      <c r="Q399" s="4"/>
      <c r="R399" s="4"/>
      <c r="S399" s="4"/>
      <c r="T399" s="4"/>
      <c r="U399" s="4"/>
    </row>
    <row r="400" spans="2:21" ht="12.75">
      <c r="B400" s="2"/>
      <c r="C400" s="3"/>
      <c r="D400" s="4"/>
      <c r="E400" s="4"/>
      <c r="F400" s="167"/>
      <c r="G400" s="4"/>
      <c r="H400" s="4"/>
      <c r="I400" s="4"/>
      <c r="J400" s="4"/>
      <c r="K400" s="4"/>
      <c r="L400" s="4"/>
      <c r="M400" s="4"/>
      <c r="N400" s="4"/>
      <c r="O400" s="4"/>
      <c r="P400" s="4"/>
      <c r="Q400" s="4"/>
      <c r="R400" s="4"/>
      <c r="S400" s="4"/>
      <c r="T400" s="4"/>
      <c r="U400" s="4"/>
    </row>
    <row r="401" spans="2:21" ht="12.75">
      <c r="B401" s="2"/>
      <c r="C401" s="3"/>
      <c r="D401" s="4"/>
      <c r="E401" s="4"/>
      <c r="F401" s="167"/>
      <c r="G401" s="4"/>
      <c r="H401" s="4"/>
      <c r="I401" s="4"/>
      <c r="J401" s="4"/>
      <c r="K401" s="4"/>
      <c r="L401" s="4"/>
      <c r="M401" s="4"/>
      <c r="N401" s="4"/>
      <c r="O401" s="4"/>
      <c r="P401" s="4"/>
      <c r="Q401" s="4"/>
      <c r="R401" s="4"/>
      <c r="S401" s="4"/>
      <c r="T401" s="4"/>
      <c r="U401" s="4"/>
    </row>
    <row r="402" spans="2:21" ht="12.75">
      <c r="B402" s="2"/>
      <c r="C402" s="3"/>
      <c r="D402" s="4"/>
      <c r="E402" s="4"/>
      <c r="F402" s="167"/>
      <c r="G402" s="4"/>
      <c r="H402" s="4"/>
      <c r="I402" s="4"/>
      <c r="J402" s="4"/>
      <c r="K402" s="4"/>
      <c r="L402" s="4"/>
      <c r="M402" s="4"/>
      <c r="N402" s="4"/>
      <c r="O402" s="4"/>
      <c r="P402" s="4"/>
      <c r="Q402" s="4"/>
      <c r="R402" s="4"/>
      <c r="S402" s="4"/>
      <c r="T402" s="4"/>
      <c r="U402" s="4"/>
    </row>
    <row r="403" spans="2:21" ht="12.75">
      <c r="B403" s="2"/>
      <c r="C403" s="3"/>
      <c r="D403" s="4"/>
      <c r="E403" s="4"/>
      <c r="F403" s="167"/>
      <c r="G403" s="4"/>
      <c r="H403" s="4"/>
      <c r="I403" s="4"/>
      <c r="J403" s="4"/>
      <c r="K403" s="4"/>
      <c r="L403" s="4"/>
      <c r="M403" s="4"/>
      <c r="N403" s="4"/>
      <c r="O403" s="4"/>
      <c r="P403" s="4"/>
      <c r="Q403" s="4"/>
      <c r="R403" s="4"/>
      <c r="S403" s="4"/>
      <c r="T403" s="4"/>
      <c r="U403" s="4"/>
    </row>
    <row r="404" spans="2:21" ht="12.75">
      <c r="B404" s="2"/>
      <c r="C404" s="3"/>
      <c r="D404" s="4"/>
      <c r="E404" s="4"/>
      <c r="F404" s="167"/>
      <c r="G404" s="4"/>
      <c r="H404" s="4"/>
      <c r="I404" s="4"/>
      <c r="J404" s="4"/>
      <c r="K404" s="4"/>
      <c r="L404" s="4"/>
      <c r="M404" s="4"/>
      <c r="N404" s="4"/>
      <c r="O404" s="4"/>
      <c r="P404" s="4"/>
      <c r="Q404" s="4"/>
      <c r="R404" s="4"/>
      <c r="S404" s="4"/>
      <c r="T404" s="4"/>
      <c r="U404" s="4"/>
    </row>
    <row r="405" spans="2:21" ht="12.75">
      <c r="B405" s="2"/>
      <c r="C405" s="3"/>
      <c r="D405" s="4"/>
      <c r="E405" s="4"/>
      <c r="F405" s="167"/>
      <c r="G405" s="4"/>
      <c r="H405" s="4"/>
      <c r="I405" s="4"/>
      <c r="J405" s="4"/>
      <c r="K405" s="4"/>
      <c r="L405" s="4"/>
      <c r="M405" s="4"/>
      <c r="N405" s="4"/>
      <c r="O405" s="4"/>
      <c r="P405" s="4"/>
      <c r="Q405" s="4"/>
      <c r="R405" s="4"/>
      <c r="S405" s="4"/>
      <c r="T405" s="4"/>
      <c r="U405" s="4"/>
    </row>
    <row r="406" spans="2:21" ht="12.75">
      <c r="B406" s="2"/>
      <c r="C406" s="3"/>
      <c r="D406" s="4"/>
      <c r="E406" s="4"/>
      <c r="F406" s="167"/>
      <c r="G406" s="4"/>
      <c r="H406" s="4"/>
      <c r="I406" s="4"/>
      <c r="J406" s="4"/>
      <c r="K406" s="4"/>
      <c r="L406" s="4"/>
      <c r="M406" s="4"/>
      <c r="N406" s="4"/>
      <c r="O406" s="4"/>
      <c r="P406" s="4"/>
      <c r="Q406" s="4"/>
      <c r="R406" s="4"/>
      <c r="S406" s="4"/>
      <c r="T406" s="4"/>
      <c r="U406" s="4"/>
    </row>
    <row r="407" spans="2:21" ht="12.75">
      <c r="B407" s="2"/>
      <c r="C407" s="3"/>
      <c r="D407" s="4"/>
      <c r="E407" s="4"/>
      <c r="F407" s="167"/>
      <c r="G407" s="4"/>
      <c r="H407" s="4"/>
      <c r="I407" s="4"/>
      <c r="J407" s="4"/>
      <c r="K407" s="4"/>
      <c r="L407" s="4"/>
      <c r="M407" s="4"/>
      <c r="N407" s="4"/>
      <c r="O407" s="4"/>
      <c r="P407" s="4"/>
      <c r="Q407" s="4"/>
      <c r="R407" s="4"/>
      <c r="S407" s="4"/>
      <c r="T407" s="4"/>
      <c r="U407" s="4"/>
    </row>
    <row r="408" spans="2:21" ht="12.75">
      <c r="B408" s="2"/>
      <c r="C408" s="3"/>
      <c r="D408" s="4"/>
      <c r="E408" s="4"/>
      <c r="F408" s="167"/>
      <c r="G408" s="4"/>
      <c r="H408" s="4"/>
      <c r="I408" s="4"/>
      <c r="J408" s="4"/>
      <c r="K408" s="4"/>
      <c r="L408" s="4"/>
      <c r="M408" s="4"/>
      <c r="N408" s="4"/>
      <c r="O408" s="4"/>
      <c r="P408" s="4"/>
      <c r="Q408" s="4"/>
      <c r="R408" s="4"/>
      <c r="S408" s="4"/>
      <c r="T408" s="4"/>
      <c r="U408" s="4"/>
    </row>
    <row r="409" spans="2:21" ht="12.75">
      <c r="B409" s="2"/>
      <c r="C409" s="3"/>
      <c r="D409" s="4"/>
      <c r="E409" s="4"/>
      <c r="F409" s="167"/>
      <c r="G409" s="4"/>
      <c r="H409" s="4"/>
      <c r="I409" s="4"/>
      <c r="J409" s="4"/>
      <c r="K409" s="4"/>
      <c r="L409" s="4"/>
      <c r="M409" s="4"/>
      <c r="N409" s="4"/>
      <c r="O409" s="4"/>
      <c r="P409" s="4"/>
      <c r="Q409" s="4"/>
      <c r="R409" s="4"/>
      <c r="S409" s="4"/>
      <c r="T409" s="4"/>
      <c r="U409" s="4"/>
    </row>
    <row r="410" spans="2:21" ht="12.75">
      <c r="B410" s="2"/>
      <c r="C410" s="3"/>
      <c r="D410" s="4"/>
      <c r="E410" s="4"/>
      <c r="F410" s="167"/>
      <c r="G410" s="4"/>
      <c r="H410" s="4"/>
      <c r="I410" s="4"/>
      <c r="J410" s="4"/>
      <c r="K410" s="4"/>
      <c r="L410" s="4"/>
      <c r="M410" s="4"/>
      <c r="N410" s="4"/>
      <c r="O410" s="4"/>
      <c r="P410" s="4"/>
      <c r="Q410" s="4"/>
      <c r="R410" s="4"/>
      <c r="S410" s="4"/>
      <c r="T410" s="4"/>
      <c r="U410" s="4"/>
    </row>
    <row r="411" spans="2:21" ht="12.75">
      <c r="B411" s="2"/>
      <c r="C411" s="3"/>
      <c r="D411" s="4"/>
      <c r="E411" s="4"/>
      <c r="F411" s="167"/>
      <c r="G411" s="4"/>
      <c r="H411" s="4"/>
      <c r="I411" s="4"/>
      <c r="J411" s="4"/>
      <c r="K411" s="4"/>
      <c r="L411" s="4"/>
      <c r="M411" s="4"/>
      <c r="N411" s="4"/>
      <c r="O411" s="4"/>
      <c r="P411" s="4"/>
      <c r="Q411" s="4"/>
      <c r="R411" s="4"/>
      <c r="S411" s="4"/>
      <c r="T411" s="4"/>
      <c r="U411" s="4"/>
    </row>
    <row r="412" spans="2:21" ht="12.75">
      <c r="B412" s="2"/>
      <c r="C412" s="3"/>
      <c r="D412" s="4"/>
      <c r="E412" s="4"/>
      <c r="F412" s="167"/>
      <c r="G412" s="4"/>
      <c r="H412" s="4"/>
      <c r="I412" s="4"/>
      <c r="J412" s="4"/>
      <c r="K412" s="4"/>
      <c r="L412" s="4"/>
      <c r="M412" s="4"/>
      <c r="N412" s="4"/>
      <c r="O412" s="4"/>
      <c r="P412" s="4"/>
      <c r="Q412" s="4"/>
      <c r="R412" s="4"/>
      <c r="S412" s="4"/>
      <c r="T412" s="4"/>
      <c r="U412" s="4"/>
    </row>
    <row r="413" spans="2:21" ht="12.75">
      <c r="B413" s="2"/>
      <c r="C413" s="3"/>
      <c r="D413" s="4"/>
      <c r="E413" s="4"/>
      <c r="F413" s="167"/>
      <c r="G413" s="4"/>
      <c r="H413" s="4"/>
      <c r="I413" s="4"/>
      <c r="J413" s="4"/>
      <c r="K413" s="4"/>
      <c r="L413" s="4"/>
      <c r="M413" s="4"/>
      <c r="N413" s="4"/>
      <c r="O413" s="4"/>
      <c r="P413" s="4"/>
      <c r="Q413" s="4"/>
      <c r="R413" s="4"/>
      <c r="S413" s="4"/>
      <c r="T413" s="4"/>
      <c r="U413" s="4"/>
    </row>
    <row r="414" spans="2:21" ht="12.75">
      <c r="B414" s="2"/>
      <c r="C414" s="3"/>
      <c r="D414" s="4"/>
      <c r="E414" s="4"/>
      <c r="F414" s="167"/>
      <c r="G414" s="4"/>
      <c r="H414" s="4"/>
      <c r="I414" s="4"/>
      <c r="J414" s="4"/>
      <c r="K414" s="4"/>
      <c r="L414" s="4"/>
      <c r="M414" s="4"/>
      <c r="N414" s="4"/>
      <c r="O414" s="4"/>
      <c r="P414" s="4"/>
      <c r="Q414" s="4"/>
      <c r="R414" s="4"/>
      <c r="S414" s="4"/>
      <c r="T414" s="4"/>
      <c r="U414" s="4"/>
    </row>
    <row r="415" spans="2:21" ht="12.75">
      <c r="B415" s="2"/>
      <c r="C415" s="3"/>
      <c r="D415" s="4"/>
      <c r="E415" s="4"/>
      <c r="F415" s="167"/>
      <c r="G415" s="4"/>
      <c r="H415" s="4"/>
      <c r="I415" s="4"/>
      <c r="J415" s="4"/>
      <c r="K415" s="4"/>
      <c r="L415" s="4"/>
      <c r="M415" s="4"/>
      <c r="N415" s="4"/>
      <c r="O415" s="4"/>
      <c r="P415" s="4"/>
      <c r="Q415" s="4"/>
      <c r="R415" s="4"/>
      <c r="S415" s="4"/>
      <c r="T415" s="4"/>
      <c r="U415" s="4"/>
    </row>
    <row r="416" spans="2:21" ht="12.75">
      <c r="B416" s="2"/>
      <c r="C416" s="3"/>
      <c r="D416" s="4"/>
      <c r="E416" s="4"/>
      <c r="F416" s="167"/>
      <c r="G416" s="4"/>
      <c r="H416" s="4"/>
      <c r="I416" s="4"/>
      <c r="J416" s="4"/>
      <c r="K416" s="4"/>
      <c r="L416" s="4"/>
      <c r="M416" s="4"/>
      <c r="N416" s="4"/>
      <c r="O416" s="4"/>
      <c r="P416" s="4"/>
      <c r="Q416" s="4"/>
      <c r="R416" s="4"/>
      <c r="S416" s="4"/>
      <c r="T416" s="4"/>
      <c r="U416" s="4"/>
    </row>
    <row r="417" spans="2:21" ht="12.75">
      <c r="B417" s="2"/>
      <c r="C417" s="3"/>
      <c r="D417" s="4"/>
      <c r="E417" s="4"/>
      <c r="F417" s="167"/>
      <c r="G417" s="4"/>
      <c r="H417" s="4"/>
      <c r="I417" s="4"/>
      <c r="J417" s="4"/>
      <c r="K417" s="4"/>
      <c r="L417" s="4"/>
      <c r="M417" s="4"/>
      <c r="N417" s="4"/>
      <c r="O417" s="4"/>
      <c r="P417" s="4"/>
      <c r="Q417" s="4"/>
      <c r="R417" s="4"/>
      <c r="S417" s="4"/>
      <c r="T417" s="4"/>
      <c r="U417" s="4"/>
    </row>
    <row r="418" spans="2:21" ht="12.75">
      <c r="B418" s="2"/>
      <c r="C418" s="3"/>
      <c r="D418" s="4"/>
      <c r="E418" s="4"/>
      <c r="F418" s="167"/>
      <c r="G418" s="4"/>
      <c r="H418" s="4"/>
      <c r="I418" s="4"/>
      <c r="J418" s="4"/>
      <c r="K418" s="4"/>
      <c r="L418" s="4"/>
      <c r="M418" s="4"/>
      <c r="N418" s="4"/>
      <c r="O418" s="4"/>
      <c r="P418" s="4"/>
      <c r="Q418" s="4"/>
      <c r="R418" s="4"/>
      <c r="S418" s="4"/>
      <c r="T418" s="4"/>
      <c r="U418" s="4"/>
    </row>
    <row r="419" spans="2:21" ht="12.75">
      <c r="B419" s="2"/>
      <c r="C419" s="3"/>
      <c r="D419" s="4"/>
      <c r="E419" s="4"/>
      <c r="F419" s="167"/>
      <c r="G419" s="4"/>
      <c r="H419" s="4"/>
      <c r="I419" s="4"/>
      <c r="J419" s="4"/>
      <c r="K419" s="4"/>
      <c r="L419" s="4"/>
      <c r="M419" s="4"/>
      <c r="N419" s="4"/>
      <c r="O419" s="4"/>
      <c r="P419" s="4"/>
      <c r="Q419" s="4"/>
      <c r="R419" s="4"/>
      <c r="S419" s="4"/>
      <c r="T419" s="4"/>
      <c r="U419" s="4"/>
    </row>
    <row r="420" spans="2:21" ht="12.75">
      <c r="B420" s="2"/>
      <c r="C420" s="3"/>
      <c r="D420" s="4"/>
      <c r="E420" s="4"/>
      <c r="F420" s="167"/>
      <c r="G420" s="4"/>
      <c r="H420" s="4"/>
      <c r="I420" s="4"/>
      <c r="J420" s="4"/>
      <c r="K420" s="4"/>
      <c r="L420" s="4"/>
      <c r="M420" s="4"/>
      <c r="N420" s="4"/>
      <c r="O420" s="4"/>
      <c r="P420" s="4"/>
      <c r="Q420" s="4"/>
      <c r="R420" s="4"/>
      <c r="S420" s="4"/>
      <c r="T420" s="4"/>
      <c r="U420" s="4"/>
    </row>
    <row r="421" spans="2:21" ht="12.75">
      <c r="B421" s="2"/>
      <c r="C421" s="3"/>
      <c r="D421" s="4"/>
      <c r="E421" s="4"/>
      <c r="F421" s="167"/>
      <c r="G421" s="4"/>
      <c r="H421" s="4"/>
      <c r="I421" s="4"/>
      <c r="J421" s="4"/>
      <c r="K421" s="4"/>
      <c r="L421" s="4"/>
      <c r="M421" s="4"/>
      <c r="N421" s="4"/>
      <c r="O421" s="4"/>
      <c r="P421" s="4"/>
      <c r="Q421" s="4"/>
      <c r="R421" s="4"/>
      <c r="S421" s="4"/>
      <c r="T421" s="4"/>
      <c r="U421" s="4"/>
    </row>
    <row r="422" spans="2:21" ht="12.75">
      <c r="B422" s="2"/>
      <c r="C422" s="3"/>
      <c r="D422" s="4"/>
      <c r="E422" s="4"/>
      <c r="F422" s="167"/>
      <c r="G422" s="4"/>
      <c r="H422" s="4"/>
      <c r="I422" s="4"/>
      <c r="J422" s="4"/>
      <c r="K422" s="4"/>
      <c r="L422" s="4"/>
      <c r="M422" s="4"/>
      <c r="N422" s="4"/>
      <c r="O422" s="4"/>
      <c r="P422" s="4"/>
      <c r="Q422" s="4"/>
      <c r="R422" s="4"/>
      <c r="S422" s="4"/>
      <c r="T422" s="4"/>
      <c r="U422" s="4"/>
    </row>
    <row r="423" spans="2:21" ht="12.75">
      <c r="B423" s="2"/>
      <c r="C423" s="3"/>
      <c r="D423" s="4"/>
      <c r="E423" s="4"/>
      <c r="F423" s="167"/>
      <c r="G423" s="4"/>
      <c r="H423" s="4"/>
      <c r="I423" s="4"/>
      <c r="J423" s="4"/>
      <c r="K423" s="4"/>
      <c r="L423" s="4"/>
      <c r="M423" s="4"/>
      <c r="N423" s="4"/>
      <c r="O423" s="4"/>
      <c r="P423" s="4"/>
      <c r="Q423" s="4"/>
      <c r="R423" s="4"/>
      <c r="S423" s="4"/>
      <c r="T423" s="4"/>
      <c r="U423" s="4"/>
    </row>
    <row r="424" spans="2:21" ht="12.75">
      <c r="B424" s="2"/>
      <c r="C424" s="3"/>
      <c r="D424" s="4"/>
      <c r="E424" s="4"/>
      <c r="F424" s="167"/>
      <c r="G424" s="4"/>
      <c r="H424" s="4"/>
      <c r="I424" s="4"/>
      <c r="J424" s="4"/>
      <c r="K424" s="4"/>
      <c r="L424" s="4"/>
      <c r="M424" s="4"/>
      <c r="N424" s="4"/>
      <c r="O424" s="4"/>
      <c r="P424" s="4"/>
      <c r="Q424" s="4"/>
      <c r="R424" s="4"/>
      <c r="S424" s="4"/>
      <c r="T424" s="4"/>
      <c r="U424" s="4"/>
    </row>
    <row r="425" spans="2:21" ht="12.75">
      <c r="B425" s="2"/>
      <c r="C425" s="3"/>
      <c r="D425" s="4"/>
      <c r="E425" s="4"/>
      <c r="F425" s="167"/>
      <c r="G425" s="4"/>
      <c r="H425" s="4"/>
      <c r="I425" s="4"/>
      <c r="J425" s="4"/>
      <c r="K425" s="4"/>
      <c r="L425" s="4"/>
      <c r="M425" s="4"/>
      <c r="N425" s="4"/>
      <c r="O425" s="4"/>
      <c r="P425" s="4"/>
      <c r="Q425" s="4"/>
      <c r="R425" s="4"/>
      <c r="S425" s="4"/>
      <c r="T425" s="4"/>
      <c r="U425" s="4"/>
    </row>
    <row r="426" spans="2:21" ht="12.75">
      <c r="B426" s="2"/>
      <c r="C426" s="3"/>
      <c r="D426" s="4"/>
      <c r="E426" s="4"/>
      <c r="F426" s="167"/>
      <c r="G426" s="4"/>
      <c r="H426" s="4"/>
      <c r="I426" s="4"/>
      <c r="J426" s="4"/>
      <c r="K426" s="4"/>
      <c r="L426" s="4"/>
      <c r="M426" s="4"/>
      <c r="N426" s="4"/>
      <c r="O426" s="4"/>
      <c r="P426" s="4"/>
      <c r="Q426" s="4"/>
      <c r="R426" s="4"/>
      <c r="S426" s="4"/>
      <c r="T426" s="4"/>
      <c r="U426" s="4"/>
    </row>
    <row r="427" spans="2:21" ht="12.75">
      <c r="B427" s="2"/>
      <c r="C427" s="3"/>
      <c r="D427" s="4"/>
      <c r="E427" s="4"/>
      <c r="F427" s="167"/>
      <c r="G427" s="4"/>
      <c r="H427" s="4"/>
      <c r="I427" s="4"/>
      <c r="J427" s="4"/>
      <c r="K427" s="4"/>
      <c r="L427" s="4"/>
      <c r="M427" s="4"/>
      <c r="N427" s="4"/>
      <c r="O427" s="4"/>
      <c r="P427" s="4"/>
      <c r="Q427" s="4"/>
      <c r="R427" s="4"/>
      <c r="S427" s="4"/>
      <c r="T427" s="4"/>
      <c r="U427" s="4"/>
    </row>
    <row r="428" spans="2:21" ht="12.75">
      <c r="B428" s="2"/>
      <c r="C428" s="3"/>
      <c r="D428" s="4"/>
      <c r="E428" s="4"/>
      <c r="F428" s="167"/>
      <c r="G428" s="4"/>
      <c r="H428" s="4"/>
      <c r="I428" s="4"/>
      <c r="J428" s="4"/>
      <c r="K428" s="4"/>
      <c r="L428" s="4"/>
      <c r="M428" s="4"/>
      <c r="N428" s="4"/>
      <c r="O428" s="4"/>
      <c r="P428" s="4"/>
      <c r="Q428" s="4"/>
      <c r="R428" s="4"/>
      <c r="S428" s="4"/>
      <c r="T428" s="4"/>
      <c r="U428" s="4"/>
    </row>
    <row r="429" spans="2:21" ht="12.75">
      <c r="B429" s="2"/>
      <c r="C429" s="3"/>
      <c r="D429" s="4"/>
      <c r="E429" s="4"/>
      <c r="F429" s="167"/>
      <c r="G429" s="4"/>
      <c r="H429" s="4"/>
      <c r="I429" s="4"/>
      <c r="J429" s="4"/>
      <c r="K429" s="4"/>
      <c r="L429" s="4"/>
      <c r="M429" s="4"/>
      <c r="N429" s="4"/>
      <c r="O429" s="4"/>
      <c r="P429" s="4"/>
      <c r="Q429" s="4"/>
      <c r="R429" s="4"/>
      <c r="S429" s="4"/>
      <c r="T429" s="4"/>
      <c r="U429" s="4"/>
    </row>
    <row r="430" spans="2:21" ht="12.75">
      <c r="B430" s="2"/>
      <c r="C430" s="3"/>
      <c r="D430" s="4"/>
      <c r="E430" s="4"/>
      <c r="F430" s="167"/>
      <c r="G430" s="4"/>
      <c r="H430" s="4"/>
      <c r="I430" s="4"/>
      <c r="J430" s="4"/>
      <c r="K430" s="4"/>
      <c r="L430" s="4"/>
      <c r="M430" s="4"/>
      <c r="N430" s="4"/>
      <c r="O430" s="4"/>
      <c r="P430" s="4"/>
      <c r="Q430" s="4"/>
      <c r="R430" s="4"/>
      <c r="S430" s="4"/>
      <c r="T430" s="4"/>
      <c r="U430" s="4"/>
    </row>
    <row r="431" spans="2:21" ht="12.75">
      <c r="B431" s="2"/>
      <c r="C431" s="3"/>
      <c r="D431" s="4"/>
      <c r="E431" s="4"/>
      <c r="F431" s="167"/>
      <c r="G431" s="4"/>
      <c r="H431" s="4"/>
      <c r="I431" s="4"/>
      <c r="J431" s="4"/>
      <c r="K431" s="4"/>
      <c r="L431" s="4"/>
      <c r="M431" s="4"/>
      <c r="N431" s="4"/>
      <c r="O431" s="4"/>
      <c r="P431" s="4"/>
      <c r="Q431" s="4"/>
      <c r="R431" s="4"/>
      <c r="S431" s="4"/>
      <c r="T431" s="4"/>
      <c r="U431" s="4"/>
    </row>
    <row r="432" spans="2:21" ht="12.75">
      <c r="B432" s="2"/>
      <c r="C432" s="3"/>
      <c r="D432" s="4"/>
      <c r="E432" s="4"/>
      <c r="F432" s="167"/>
      <c r="G432" s="4"/>
      <c r="H432" s="4"/>
      <c r="I432" s="4"/>
      <c r="J432" s="4"/>
      <c r="K432" s="4"/>
      <c r="L432" s="4"/>
      <c r="M432" s="4"/>
      <c r="N432" s="4"/>
      <c r="O432" s="4"/>
      <c r="P432" s="4"/>
      <c r="Q432" s="4"/>
      <c r="R432" s="4"/>
      <c r="S432" s="4"/>
      <c r="T432" s="4"/>
      <c r="U432" s="4"/>
    </row>
    <row r="433" spans="2:21" ht="12.75">
      <c r="B433" s="2"/>
      <c r="C433" s="3"/>
      <c r="D433" s="4"/>
      <c r="E433" s="4"/>
      <c r="F433" s="167"/>
      <c r="G433" s="4"/>
      <c r="H433" s="4"/>
      <c r="I433" s="4"/>
      <c r="J433" s="4"/>
      <c r="K433" s="4"/>
      <c r="L433" s="4"/>
      <c r="M433" s="4"/>
      <c r="N433" s="4"/>
      <c r="O433" s="4"/>
      <c r="P433" s="4"/>
      <c r="Q433" s="4"/>
      <c r="R433" s="4"/>
      <c r="S433" s="4"/>
      <c r="T433" s="4"/>
      <c r="U433" s="4"/>
    </row>
    <row r="434" spans="2:21" ht="12.75">
      <c r="B434" s="2"/>
      <c r="C434" s="3"/>
      <c r="D434" s="4"/>
      <c r="E434" s="4"/>
      <c r="F434" s="167"/>
      <c r="G434" s="4"/>
      <c r="H434" s="4"/>
      <c r="I434" s="4"/>
      <c r="J434" s="4"/>
      <c r="K434" s="4"/>
      <c r="L434" s="4"/>
      <c r="M434" s="4"/>
      <c r="N434" s="4"/>
      <c r="O434" s="4"/>
      <c r="P434" s="4"/>
      <c r="Q434" s="4"/>
      <c r="R434" s="4"/>
      <c r="S434" s="4"/>
      <c r="T434" s="4"/>
      <c r="U434" s="4"/>
    </row>
    <row r="435" spans="2:21" ht="12.75">
      <c r="B435" s="2"/>
      <c r="C435" s="3"/>
      <c r="D435" s="4"/>
      <c r="E435" s="4"/>
      <c r="F435" s="167"/>
      <c r="G435" s="4"/>
      <c r="H435" s="4"/>
      <c r="I435" s="4"/>
      <c r="J435" s="4"/>
      <c r="K435" s="4"/>
      <c r="L435" s="4"/>
      <c r="M435" s="4"/>
      <c r="N435" s="4"/>
      <c r="O435" s="4"/>
      <c r="P435" s="4"/>
      <c r="Q435" s="4"/>
      <c r="R435" s="4"/>
      <c r="S435" s="4"/>
      <c r="T435" s="4"/>
      <c r="U435" s="4"/>
    </row>
    <row r="436" spans="2:21" ht="12.75">
      <c r="B436" s="2"/>
      <c r="C436" s="3"/>
      <c r="D436" s="4"/>
      <c r="E436" s="4"/>
      <c r="F436" s="167"/>
      <c r="G436" s="4"/>
      <c r="H436" s="4"/>
      <c r="I436" s="4"/>
      <c r="J436" s="4"/>
      <c r="K436" s="4"/>
      <c r="L436" s="4"/>
      <c r="M436" s="4"/>
      <c r="N436" s="4"/>
      <c r="O436" s="4"/>
      <c r="P436" s="4"/>
      <c r="Q436" s="4"/>
      <c r="R436" s="4"/>
      <c r="S436" s="4"/>
      <c r="T436" s="4"/>
      <c r="U436" s="4"/>
    </row>
    <row r="437" spans="2:21" ht="12.75">
      <c r="B437" s="2"/>
      <c r="C437" s="3"/>
      <c r="D437" s="4"/>
      <c r="E437" s="4"/>
      <c r="F437" s="167"/>
      <c r="G437" s="4"/>
      <c r="H437" s="4"/>
      <c r="I437" s="4"/>
      <c r="J437" s="4"/>
      <c r="K437" s="4"/>
      <c r="L437" s="4"/>
      <c r="M437" s="4"/>
      <c r="N437" s="4"/>
      <c r="O437" s="4"/>
      <c r="P437" s="4"/>
      <c r="Q437" s="4"/>
      <c r="R437" s="4"/>
      <c r="S437" s="4"/>
      <c r="T437" s="4"/>
      <c r="U437" s="4"/>
    </row>
    <row r="438" spans="2:21" ht="12.75">
      <c r="B438" s="2"/>
      <c r="C438" s="3"/>
      <c r="D438" s="4"/>
      <c r="E438" s="4"/>
      <c r="F438" s="167"/>
      <c r="G438" s="4"/>
      <c r="H438" s="4"/>
      <c r="I438" s="4"/>
      <c r="J438" s="4"/>
      <c r="K438" s="4"/>
      <c r="L438" s="4"/>
      <c r="M438" s="4"/>
      <c r="N438" s="4"/>
      <c r="O438" s="4"/>
      <c r="P438" s="4"/>
      <c r="Q438" s="4"/>
      <c r="R438" s="4"/>
      <c r="S438" s="4"/>
      <c r="T438" s="4"/>
      <c r="U438" s="4"/>
    </row>
    <row r="439" spans="2:21" ht="12.75">
      <c r="B439" s="2"/>
      <c r="C439" s="3"/>
      <c r="D439" s="4"/>
      <c r="E439" s="4"/>
      <c r="F439" s="167"/>
      <c r="G439" s="4"/>
      <c r="H439" s="4"/>
      <c r="I439" s="4"/>
      <c r="J439" s="4"/>
      <c r="K439" s="4"/>
      <c r="L439" s="4"/>
      <c r="M439" s="4"/>
      <c r="N439" s="4"/>
      <c r="O439" s="4"/>
      <c r="P439" s="4"/>
      <c r="Q439" s="4"/>
      <c r="R439" s="4"/>
      <c r="S439" s="4"/>
      <c r="T439" s="4"/>
      <c r="U439" s="4"/>
    </row>
    <row r="440" spans="2:21" ht="12.75">
      <c r="B440" s="2"/>
      <c r="C440" s="3"/>
      <c r="D440" s="4"/>
      <c r="E440" s="4"/>
      <c r="F440" s="167"/>
      <c r="G440" s="4"/>
      <c r="H440" s="4"/>
      <c r="I440" s="4"/>
      <c r="J440" s="4"/>
      <c r="K440" s="4"/>
      <c r="L440" s="4"/>
      <c r="M440" s="4"/>
      <c r="N440" s="4"/>
      <c r="O440" s="4"/>
      <c r="P440" s="4"/>
      <c r="Q440" s="4"/>
      <c r="R440" s="4"/>
      <c r="S440" s="4"/>
      <c r="T440" s="4"/>
      <c r="U440" s="4"/>
    </row>
    <row r="441" spans="2:21" ht="12.75">
      <c r="B441" s="2"/>
      <c r="C441" s="3"/>
      <c r="D441" s="4"/>
      <c r="E441" s="4"/>
      <c r="F441" s="167"/>
      <c r="G441" s="4"/>
      <c r="H441" s="4"/>
      <c r="I441" s="4"/>
      <c r="J441" s="4"/>
      <c r="K441" s="4"/>
      <c r="L441" s="4"/>
      <c r="M441" s="4"/>
      <c r="N441" s="4"/>
      <c r="O441" s="4"/>
      <c r="P441" s="4"/>
      <c r="Q441" s="4"/>
      <c r="R441" s="4"/>
      <c r="S441" s="4"/>
      <c r="T441" s="4"/>
      <c r="U441" s="4"/>
    </row>
    <row r="442" spans="2:21" ht="12.75">
      <c r="B442" s="2"/>
      <c r="C442" s="3"/>
      <c r="D442" s="4"/>
      <c r="E442" s="4"/>
      <c r="F442" s="167"/>
      <c r="G442" s="4"/>
      <c r="H442" s="4"/>
      <c r="I442" s="4"/>
      <c r="J442" s="4"/>
      <c r="K442" s="4"/>
      <c r="L442" s="4"/>
      <c r="M442" s="4"/>
      <c r="N442" s="4"/>
      <c r="O442" s="4"/>
      <c r="P442" s="4"/>
      <c r="Q442" s="4"/>
      <c r="R442" s="4"/>
      <c r="S442" s="4"/>
      <c r="T442" s="4"/>
      <c r="U442" s="4"/>
    </row>
    <row r="443" spans="2:21" ht="12.75">
      <c r="B443" s="2"/>
      <c r="C443" s="3"/>
      <c r="D443" s="4"/>
      <c r="E443" s="4"/>
      <c r="F443" s="167"/>
      <c r="G443" s="4"/>
      <c r="H443" s="4"/>
      <c r="I443" s="4"/>
      <c r="J443" s="4"/>
      <c r="K443" s="4"/>
      <c r="L443" s="4"/>
      <c r="M443" s="4"/>
      <c r="N443" s="4"/>
      <c r="O443" s="4"/>
      <c r="P443" s="4"/>
      <c r="Q443" s="4"/>
      <c r="R443" s="4"/>
      <c r="S443" s="4"/>
      <c r="T443" s="4"/>
      <c r="U443" s="4"/>
    </row>
    <row r="444" spans="2:21" ht="12.75">
      <c r="B444" s="2"/>
      <c r="C444" s="3"/>
      <c r="D444" s="4"/>
      <c r="E444" s="4"/>
      <c r="F444" s="167"/>
      <c r="G444" s="4"/>
      <c r="H444" s="4"/>
      <c r="I444" s="4"/>
      <c r="J444" s="4"/>
      <c r="K444" s="4"/>
      <c r="L444" s="4"/>
      <c r="M444" s="4"/>
      <c r="N444" s="4"/>
      <c r="O444" s="4"/>
      <c r="P444" s="4"/>
      <c r="Q444" s="4"/>
      <c r="R444" s="4"/>
      <c r="S444" s="4"/>
      <c r="T444" s="4"/>
      <c r="U444" s="4"/>
    </row>
    <row r="445" spans="2:21" ht="12.75">
      <c r="B445" s="2"/>
      <c r="C445" s="3"/>
      <c r="D445" s="4"/>
      <c r="E445" s="4"/>
      <c r="F445" s="167"/>
      <c r="G445" s="4"/>
      <c r="H445" s="4"/>
      <c r="I445" s="4"/>
      <c r="J445" s="4"/>
      <c r="K445" s="4"/>
      <c r="L445" s="4"/>
      <c r="M445" s="4"/>
      <c r="N445" s="4"/>
      <c r="O445" s="4"/>
      <c r="P445" s="4"/>
      <c r="Q445" s="4"/>
      <c r="R445" s="4"/>
      <c r="S445" s="4"/>
      <c r="T445" s="4"/>
      <c r="U445" s="4"/>
    </row>
    <row r="446" spans="2:21" ht="12.75">
      <c r="B446" s="2"/>
      <c r="C446" s="3"/>
      <c r="D446" s="4"/>
      <c r="E446" s="4"/>
      <c r="F446" s="167"/>
      <c r="G446" s="4"/>
      <c r="H446" s="4"/>
      <c r="I446" s="4"/>
      <c r="J446" s="4"/>
      <c r="K446" s="4"/>
      <c r="L446" s="4"/>
      <c r="M446" s="4"/>
      <c r="N446" s="4"/>
      <c r="O446" s="4"/>
      <c r="P446" s="4"/>
      <c r="Q446" s="4"/>
      <c r="R446" s="4"/>
      <c r="S446" s="4"/>
      <c r="T446" s="4"/>
      <c r="U446" s="4"/>
    </row>
    <row r="447" spans="2:21" ht="12.75">
      <c r="B447" s="2"/>
      <c r="C447" s="3"/>
      <c r="D447" s="4"/>
      <c r="E447" s="4"/>
      <c r="F447" s="167"/>
      <c r="G447" s="4"/>
      <c r="H447" s="4"/>
      <c r="I447" s="4"/>
      <c r="J447" s="4"/>
      <c r="K447" s="4"/>
      <c r="L447" s="4"/>
      <c r="M447" s="4"/>
      <c r="N447" s="4"/>
      <c r="O447" s="4"/>
      <c r="P447" s="4"/>
      <c r="Q447" s="4"/>
      <c r="R447" s="4"/>
      <c r="S447" s="4"/>
      <c r="T447" s="4"/>
      <c r="U447" s="4"/>
    </row>
    <row r="448" spans="2:21" ht="12.75">
      <c r="B448" s="2"/>
      <c r="C448" s="3"/>
      <c r="D448" s="4"/>
      <c r="E448" s="4"/>
      <c r="F448" s="167"/>
      <c r="G448" s="4"/>
      <c r="H448" s="4"/>
      <c r="I448" s="4"/>
      <c r="J448" s="4"/>
      <c r="K448" s="4"/>
      <c r="L448" s="4"/>
      <c r="M448" s="4"/>
      <c r="N448" s="4"/>
      <c r="O448" s="4"/>
      <c r="P448" s="4"/>
      <c r="Q448" s="4"/>
      <c r="R448" s="4"/>
      <c r="S448" s="4"/>
      <c r="T448" s="4"/>
      <c r="U448" s="4"/>
    </row>
    <row r="449" spans="2:21" ht="12.75">
      <c r="B449" s="2"/>
      <c r="C449" s="3"/>
      <c r="D449" s="4"/>
      <c r="E449" s="4"/>
      <c r="F449" s="167"/>
      <c r="G449" s="4"/>
      <c r="H449" s="4"/>
      <c r="I449" s="4"/>
      <c r="J449" s="4"/>
      <c r="K449" s="4"/>
      <c r="L449" s="4"/>
      <c r="M449" s="4"/>
      <c r="N449" s="4"/>
      <c r="O449" s="4"/>
      <c r="P449" s="4"/>
      <c r="Q449" s="4"/>
      <c r="R449" s="4"/>
      <c r="S449" s="4"/>
      <c r="T449" s="4"/>
      <c r="U449" s="4"/>
    </row>
    <row r="450" spans="2:21" ht="12.75">
      <c r="B450" s="2"/>
      <c r="C450" s="3"/>
      <c r="D450" s="4"/>
      <c r="E450" s="4"/>
      <c r="F450" s="167"/>
      <c r="G450" s="4"/>
      <c r="H450" s="4"/>
      <c r="I450" s="4"/>
      <c r="J450" s="4"/>
      <c r="K450" s="4"/>
      <c r="L450" s="4"/>
      <c r="M450" s="4"/>
      <c r="N450" s="4"/>
      <c r="O450" s="4"/>
      <c r="P450" s="4"/>
      <c r="Q450" s="4"/>
      <c r="R450" s="4"/>
      <c r="S450" s="4"/>
      <c r="T450" s="4"/>
      <c r="U450" s="4"/>
    </row>
    <row r="451" spans="2:21" ht="12.75">
      <c r="B451" s="2"/>
      <c r="C451" s="3"/>
      <c r="D451" s="4"/>
      <c r="E451" s="4"/>
      <c r="F451" s="167"/>
      <c r="G451" s="4"/>
      <c r="H451" s="4"/>
      <c r="I451" s="4"/>
      <c r="J451" s="4"/>
      <c r="K451" s="4"/>
      <c r="L451" s="4"/>
      <c r="M451" s="4"/>
      <c r="N451" s="4"/>
      <c r="O451" s="4"/>
      <c r="P451" s="4"/>
      <c r="Q451" s="4"/>
      <c r="R451" s="4"/>
      <c r="S451" s="4"/>
      <c r="T451" s="4"/>
      <c r="U451" s="4"/>
    </row>
    <row r="452" spans="2:21" ht="12.75">
      <c r="B452" s="2"/>
      <c r="C452" s="3"/>
      <c r="D452" s="4"/>
      <c r="E452" s="4"/>
      <c r="F452" s="167"/>
      <c r="G452" s="4"/>
      <c r="H452" s="4"/>
      <c r="I452" s="4"/>
      <c r="J452" s="4"/>
      <c r="K452" s="4"/>
      <c r="L452" s="4"/>
      <c r="M452" s="4"/>
      <c r="N452" s="4"/>
      <c r="O452" s="4"/>
      <c r="P452" s="4"/>
      <c r="Q452" s="4"/>
      <c r="R452" s="4"/>
      <c r="S452" s="4"/>
      <c r="T452" s="4"/>
      <c r="U452" s="4"/>
    </row>
    <row r="453" spans="2:21" ht="12.75">
      <c r="B453" s="2"/>
      <c r="C453" s="3"/>
      <c r="D453" s="4"/>
      <c r="E453" s="4"/>
      <c r="F453" s="167"/>
      <c r="G453" s="4"/>
      <c r="H453" s="4"/>
      <c r="I453" s="4"/>
      <c r="J453" s="4"/>
      <c r="K453" s="4"/>
      <c r="L453" s="4"/>
      <c r="M453" s="4"/>
      <c r="N453" s="4"/>
      <c r="O453" s="4"/>
      <c r="P453" s="4"/>
      <c r="Q453" s="4"/>
      <c r="R453" s="4"/>
      <c r="S453" s="4"/>
      <c r="T453" s="4"/>
      <c r="U453" s="4"/>
    </row>
    <row r="454" spans="2:21" ht="12.75">
      <c r="B454" s="2"/>
      <c r="C454" s="3"/>
      <c r="D454" s="4"/>
      <c r="E454" s="4"/>
      <c r="F454" s="167"/>
      <c r="G454" s="4"/>
      <c r="H454" s="4"/>
      <c r="I454" s="4"/>
      <c r="J454" s="4"/>
      <c r="K454" s="4"/>
      <c r="L454" s="4"/>
      <c r="M454" s="4"/>
      <c r="N454" s="4"/>
      <c r="O454" s="4"/>
      <c r="P454" s="4"/>
      <c r="Q454" s="4"/>
      <c r="R454" s="4"/>
      <c r="S454" s="4"/>
      <c r="T454" s="4"/>
      <c r="U454" s="4"/>
    </row>
    <row r="455" spans="2:21" ht="12.75">
      <c r="B455" s="2"/>
      <c r="C455" s="3"/>
      <c r="D455" s="4"/>
      <c r="E455" s="4"/>
      <c r="F455" s="167"/>
      <c r="G455" s="4"/>
      <c r="H455" s="4"/>
      <c r="I455" s="4"/>
      <c r="J455" s="4"/>
      <c r="K455" s="4"/>
      <c r="L455" s="4"/>
      <c r="M455" s="4"/>
      <c r="N455" s="4"/>
      <c r="O455" s="4"/>
      <c r="P455" s="4"/>
      <c r="Q455" s="4"/>
      <c r="R455" s="4"/>
      <c r="S455" s="4"/>
      <c r="T455" s="4"/>
      <c r="U455" s="4"/>
    </row>
    <row r="456" spans="2:21" ht="12.75">
      <c r="B456" s="2"/>
      <c r="C456" s="3"/>
      <c r="D456" s="4"/>
      <c r="E456" s="4"/>
      <c r="F456" s="167"/>
      <c r="G456" s="4"/>
      <c r="H456" s="4"/>
      <c r="I456" s="4"/>
      <c r="J456" s="4"/>
      <c r="K456" s="4"/>
      <c r="L456" s="4"/>
      <c r="M456" s="4"/>
      <c r="N456" s="4"/>
      <c r="O456" s="4"/>
      <c r="P456" s="4"/>
      <c r="Q456" s="4"/>
      <c r="R456" s="4"/>
      <c r="S456" s="4"/>
      <c r="T456" s="4"/>
      <c r="U456" s="4"/>
    </row>
    <row r="457" spans="2:21" ht="12.75">
      <c r="B457" s="2"/>
      <c r="C457" s="3"/>
      <c r="D457" s="4"/>
      <c r="E457" s="4"/>
      <c r="F457" s="167"/>
      <c r="G457" s="4"/>
      <c r="H457" s="4"/>
      <c r="I457" s="4"/>
      <c r="J457" s="4"/>
      <c r="K457" s="4"/>
      <c r="L457" s="4"/>
      <c r="M457" s="4"/>
      <c r="N457" s="4"/>
      <c r="O457" s="4"/>
      <c r="P457" s="4"/>
      <c r="Q457" s="4"/>
      <c r="R457" s="4"/>
      <c r="S457" s="4"/>
      <c r="T457" s="4"/>
      <c r="U457" s="4"/>
    </row>
    <row r="458" spans="2:21" ht="12.75">
      <c r="B458" s="2"/>
      <c r="C458" s="3"/>
      <c r="D458" s="4"/>
      <c r="E458" s="4"/>
      <c r="F458" s="167"/>
      <c r="G458" s="4"/>
      <c r="H458" s="4"/>
      <c r="I458" s="4"/>
      <c r="J458" s="4"/>
      <c r="K458" s="4"/>
      <c r="L458" s="4"/>
      <c r="M458" s="4"/>
      <c r="N458" s="4"/>
      <c r="O458" s="4"/>
      <c r="P458" s="4"/>
      <c r="Q458" s="4"/>
      <c r="R458" s="4"/>
      <c r="S458" s="4"/>
      <c r="T458" s="4"/>
      <c r="U458" s="4"/>
    </row>
    <row r="459" spans="2:21" ht="12.75">
      <c r="B459" s="2"/>
      <c r="C459" s="3"/>
      <c r="D459" s="4"/>
      <c r="E459" s="4"/>
      <c r="F459" s="167"/>
      <c r="G459" s="4"/>
      <c r="H459" s="4"/>
      <c r="I459" s="4"/>
      <c r="J459" s="4"/>
      <c r="K459" s="4"/>
      <c r="L459" s="4"/>
      <c r="M459" s="4"/>
      <c r="N459" s="4"/>
      <c r="O459" s="4"/>
      <c r="P459" s="4"/>
      <c r="Q459" s="4"/>
      <c r="R459" s="4"/>
      <c r="S459" s="4"/>
      <c r="T459" s="4"/>
      <c r="U459" s="4"/>
    </row>
    <row r="460" spans="2:21" ht="12.75">
      <c r="B460" s="2"/>
      <c r="C460" s="3"/>
      <c r="D460" s="4"/>
      <c r="E460" s="4"/>
      <c r="F460" s="167"/>
      <c r="G460" s="4"/>
      <c r="H460" s="4"/>
      <c r="I460" s="4"/>
      <c r="J460" s="4"/>
      <c r="K460" s="4"/>
      <c r="L460" s="4"/>
      <c r="M460" s="4"/>
      <c r="N460" s="4"/>
      <c r="O460" s="4"/>
      <c r="P460" s="4"/>
      <c r="Q460" s="4"/>
      <c r="R460" s="4"/>
      <c r="S460" s="4"/>
      <c r="T460" s="4"/>
      <c r="U460" s="4"/>
    </row>
    <row r="461" spans="2:21" ht="12.75">
      <c r="B461" s="2"/>
      <c r="C461" s="3"/>
      <c r="D461" s="4"/>
      <c r="E461" s="4"/>
      <c r="F461" s="167"/>
      <c r="G461" s="4"/>
      <c r="H461" s="4"/>
      <c r="I461" s="4"/>
      <c r="J461" s="4"/>
      <c r="K461" s="4"/>
      <c r="L461" s="4"/>
      <c r="M461" s="4"/>
      <c r="N461" s="4"/>
      <c r="O461" s="4"/>
      <c r="P461" s="4"/>
      <c r="Q461" s="4"/>
      <c r="R461" s="4"/>
      <c r="S461" s="4"/>
      <c r="T461" s="4"/>
      <c r="U461" s="4"/>
    </row>
    <row r="462" spans="2:21" ht="12.75">
      <c r="B462" s="2"/>
      <c r="C462" s="3"/>
      <c r="D462" s="4"/>
      <c r="E462" s="4"/>
      <c r="F462" s="167"/>
      <c r="G462" s="4"/>
      <c r="H462" s="4"/>
      <c r="I462" s="4"/>
      <c r="J462" s="4"/>
      <c r="K462" s="4"/>
      <c r="L462" s="4"/>
      <c r="M462" s="4"/>
      <c r="N462" s="4"/>
      <c r="O462" s="4"/>
      <c r="P462" s="4"/>
      <c r="Q462" s="4"/>
      <c r="R462" s="4"/>
      <c r="S462" s="4"/>
      <c r="T462" s="4"/>
      <c r="U462" s="4"/>
    </row>
    <row r="463" spans="2:21" ht="12.75">
      <c r="B463" s="2"/>
      <c r="C463" s="3"/>
      <c r="D463" s="4"/>
      <c r="E463" s="4"/>
      <c r="F463" s="167"/>
      <c r="G463" s="4"/>
      <c r="H463" s="4"/>
      <c r="I463" s="4"/>
      <c r="J463" s="4"/>
      <c r="K463" s="4"/>
      <c r="L463" s="4"/>
      <c r="M463" s="4"/>
      <c r="N463" s="4"/>
      <c r="O463" s="4"/>
      <c r="P463" s="4"/>
      <c r="Q463" s="4"/>
      <c r="R463" s="4"/>
      <c r="S463" s="4"/>
      <c r="T463" s="4"/>
      <c r="U463" s="4"/>
    </row>
    <row r="464" spans="2:21" ht="12.75">
      <c r="B464" s="2"/>
      <c r="C464" s="3"/>
      <c r="D464" s="4"/>
      <c r="E464" s="4"/>
      <c r="F464" s="167"/>
      <c r="G464" s="4"/>
      <c r="H464" s="4"/>
      <c r="I464" s="4"/>
      <c r="J464" s="4"/>
      <c r="K464" s="4"/>
      <c r="L464" s="4"/>
      <c r="M464" s="4"/>
      <c r="N464" s="4"/>
      <c r="O464" s="4"/>
      <c r="P464" s="4"/>
      <c r="Q464" s="4"/>
      <c r="R464" s="4"/>
      <c r="S464" s="4"/>
      <c r="T464" s="4"/>
      <c r="U464" s="4"/>
    </row>
    <row r="465" spans="2:21" ht="12.75">
      <c r="B465" s="2"/>
      <c r="C465" s="3"/>
      <c r="D465" s="4"/>
      <c r="E465" s="4"/>
      <c r="F465" s="167"/>
      <c r="G465" s="4"/>
      <c r="H465" s="4"/>
      <c r="I465" s="4"/>
      <c r="J465" s="4"/>
      <c r="K465" s="4"/>
      <c r="L465" s="4"/>
      <c r="M465" s="4"/>
      <c r="N465" s="4"/>
      <c r="O465" s="4"/>
      <c r="P465" s="4"/>
      <c r="Q465" s="4"/>
      <c r="R465" s="4"/>
      <c r="S465" s="4"/>
      <c r="T465" s="4"/>
      <c r="U465" s="4"/>
    </row>
    <row r="466" spans="2:21" ht="12.75">
      <c r="B466" s="2"/>
      <c r="C466" s="3"/>
      <c r="D466" s="4"/>
      <c r="E466" s="4"/>
      <c r="F466" s="167"/>
      <c r="G466" s="4"/>
      <c r="H466" s="4"/>
      <c r="I466" s="4"/>
      <c r="J466" s="4"/>
      <c r="K466" s="4"/>
      <c r="L466" s="4"/>
      <c r="M466" s="4"/>
      <c r="N466" s="4"/>
      <c r="O466" s="4"/>
      <c r="P466" s="4"/>
      <c r="Q466" s="4"/>
      <c r="R466" s="4"/>
      <c r="S466" s="4"/>
      <c r="T466" s="4"/>
      <c r="U466" s="4"/>
    </row>
    <row r="467" spans="2:21" ht="12.75">
      <c r="B467" s="2"/>
      <c r="C467" s="3"/>
      <c r="D467" s="4"/>
      <c r="E467" s="4"/>
      <c r="F467" s="167"/>
      <c r="G467" s="4"/>
      <c r="H467" s="4"/>
      <c r="I467" s="4"/>
      <c r="J467" s="4"/>
      <c r="K467" s="4"/>
      <c r="L467" s="4"/>
      <c r="M467" s="4"/>
      <c r="N467" s="4"/>
      <c r="O467" s="4"/>
      <c r="P467" s="4"/>
      <c r="Q467" s="4"/>
      <c r="R467" s="4"/>
      <c r="S467" s="4"/>
      <c r="T467" s="4"/>
      <c r="U467" s="4"/>
    </row>
    <row r="468" spans="2:21" ht="12.75">
      <c r="B468" s="2"/>
      <c r="C468" s="3"/>
      <c r="D468" s="4"/>
      <c r="E468" s="4"/>
      <c r="F468" s="167"/>
      <c r="G468" s="4"/>
      <c r="H468" s="4"/>
      <c r="I468" s="4"/>
      <c r="J468" s="4"/>
      <c r="K468" s="4"/>
      <c r="L468" s="4"/>
      <c r="M468" s="4"/>
      <c r="N468" s="4"/>
      <c r="O468" s="4"/>
      <c r="P468" s="4"/>
      <c r="Q468" s="4"/>
      <c r="R468" s="4"/>
      <c r="S468" s="4"/>
      <c r="T468" s="4"/>
      <c r="U468" s="4"/>
    </row>
    <row r="469" spans="2:21" ht="12.75">
      <c r="B469" s="2"/>
      <c r="C469" s="3"/>
      <c r="D469" s="4"/>
      <c r="E469" s="4"/>
      <c r="F469" s="167"/>
      <c r="G469" s="4"/>
      <c r="H469" s="4"/>
      <c r="I469" s="4"/>
      <c r="J469" s="4"/>
      <c r="K469" s="4"/>
      <c r="L469" s="4"/>
      <c r="M469" s="4"/>
      <c r="N469" s="4"/>
      <c r="O469" s="4"/>
      <c r="P469" s="4"/>
      <c r="Q469" s="4"/>
      <c r="R469" s="4"/>
      <c r="S469" s="4"/>
      <c r="T469" s="4"/>
      <c r="U469" s="4"/>
    </row>
    <row r="470" spans="2:21" ht="12.75">
      <c r="B470" s="2"/>
      <c r="C470" s="3"/>
      <c r="D470" s="4"/>
      <c r="E470" s="4"/>
      <c r="F470" s="167"/>
      <c r="G470" s="4"/>
      <c r="H470" s="4"/>
      <c r="I470" s="4"/>
      <c r="J470" s="4"/>
      <c r="K470" s="4"/>
      <c r="L470" s="4"/>
      <c r="M470" s="4"/>
      <c r="N470" s="4"/>
      <c r="O470" s="4"/>
      <c r="P470" s="4"/>
      <c r="Q470" s="4"/>
      <c r="R470" s="4"/>
      <c r="S470" s="4"/>
      <c r="T470" s="4"/>
      <c r="U470" s="4"/>
    </row>
    <row r="471" spans="2:21" ht="12.75">
      <c r="B471" s="2"/>
      <c r="C471" s="3"/>
      <c r="D471" s="4"/>
      <c r="E471" s="4"/>
      <c r="F471" s="167"/>
      <c r="G471" s="4"/>
      <c r="H471" s="4"/>
      <c r="I471" s="4"/>
      <c r="J471" s="4"/>
      <c r="K471" s="4"/>
      <c r="L471" s="4"/>
      <c r="M471" s="4"/>
      <c r="N471" s="4"/>
      <c r="O471" s="4"/>
      <c r="P471" s="4"/>
      <c r="Q471" s="4"/>
      <c r="R471" s="4"/>
      <c r="S471" s="4"/>
      <c r="T471" s="4"/>
      <c r="U471" s="4"/>
    </row>
    <row r="472" spans="2:21" ht="12.75">
      <c r="B472" s="2"/>
      <c r="C472" s="3"/>
      <c r="D472" s="4"/>
      <c r="E472" s="4"/>
      <c r="F472" s="167"/>
      <c r="G472" s="4"/>
      <c r="H472" s="4"/>
      <c r="I472" s="4"/>
      <c r="J472" s="4"/>
      <c r="K472" s="4"/>
      <c r="L472" s="4"/>
      <c r="M472" s="4"/>
      <c r="N472" s="4"/>
      <c r="O472" s="4"/>
      <c r="P472" s="4"/>
      <c r="Q472" s="4"/>
      <c r="R472" s="4"/>
      <c r="S472" s="4"/>
      <c r="T472" s="4"/>
      <c r="U472" s="4"/>
    </row>
    <row r="473" spans="2:21" ht="12.75">
      <c r="B473" s="2"/>
      <c r="C473" s="3"/>
      <c r="D473" s="4"/>
      <c r="E473" s="4"/>
      <c r="F473" s="167"/>
      <c r="G473" s="4"/>
      <c r="H473" s="4"/>
      <c r="I473" s="4"/>
      <c r="J473" s="4"/>
      <c r="K473" s="4"/>
      <c r="L473" s="4"/>
      <c r="M473" s="4"/>
      <c r="N473" s="4"/>
      <c r="O473" s="4"/>
      <c r="P473" s="4"/>
      <c r="Q473" s="4"/>
      <c r="R473" s="4"/>
      <c r="S473" s="4"/>
      <c r="T473" s="4"/>
      <c r="U473" s="4"/>
    </row>
    <row r="474" spans="2:21" ht="12.75">
      <c r="B474" s="2"/>
      <c r="C474" s="3"/>
      <c r="D474" s="4"/>
      <c r="E474" s="4"/>
      <c r="F474" s="167"/>
      <c r="G474" s="4"/>
      <c r="H474" s="4"/>
      <c r="I474" s="4"/>
      <c r="J474" s="4"/>
      <c r="K474" s="4"/>
      <c r="L474" s="4"/>
      <c r="M474" s="4"/>
      <c r="N474" s="4"/>
      <c r="O474" s="4"/>
      <c r="P474" s="4"/>
      <c r="Q474" s="4"/>
      <c r="R474" s="4"/>
      <c r="S474" s="4"/>
      <c r="T474" s="4"/>
      <c r="U474" s="4"/>
    </row>
    <row r="475" spans="2:21" ht="12.75">
      <c r="B475" s="2"/>
      <c r="C475" s="3"/>
      <c r="D475" s="4"/>
      <c r="E475" s="4"/>
      <c r="F475" s="167"/>
      <c r="G475" s="4"/>
      <c r="H475" s="4"/>
      <c r="I475" s="4"/>
      <c r="J475" s="4"/>
      <c r="K475" s="4"/>
      <c r="L475" s="4"/>
      <c r="M475" s="4"/>
      <c r="N475" s="4"/>
      <c r="O475" s="4"/>
      <c r="P475" s="4"/>
      <c r="Q475" s="4"/>
      <c r="R475" s="4"/>
      <c r="S475" s="4"/>
      <c r="T475" s="4"/>
      <c r="U475" s="4"/>
    </row>
    <row r="476" spans="2:21" ht="12.75">
      <c r="B476" s="2"/>
      <c r="C476" s="3"/>
      <c r="D476" s="4"/>
      <c r="E476" s="4"/>
      <c r="F476" s="167"/>
      <c r="G476" s="4"/>
      <c r="H476" s="4"/>
      <c r="I476" s="4"/>
      <c r="J476" s="4"/>
      <c r="K476" s="4"/>
      <c r="L476" s="4"/>
      <c r="M476" s="4"/>
      <c r="N476" s="4"/>
      <c r="O476" s="4"/>
      <c r="P476" s="4"/>
      <c r="Q476" s="4"/>
      <c r="R476" s="4"/>
      <c r="S476" s="4"/>
      <c r="T476" s="4"/>
      <c r="U476" s="4"/>
    </row>
    <row r="477" spans="2:21" ht="12.75">
      <c r="B477" s="2"/>
      <c r="C477" s="3"/>
      <c r="D477" s="4"/>
      <c r="E477" s="4"/>
      <c r="F477" s="167"/>
      <c r="G477" s="4"/>
      <c r="H477" s="4"/>
      <c r="I477" s="4"/>
      <c r="J477" s="4"/>
      <c r="K477" s="4"/>
      <c r="L477" s="4"/>
      <c r="M477" s="4"/>
      <c r="N477" s="4"/>
      <c r="O477" s="4"/>
      <c r="P477" s="4"/>
      <c r="Q477" s="4"/>
      <c r="R477" s="4"/>
      <c r="S477" s="4"/>
      <c r="T477" s="4"/>
      <c r="U477" s="4"/>
    </row>
    <row r="478" spans="2:21" ht="12.75">
      <c r="B478" s="2"/>
      <c r="C478" s="3"/>
      <c r="D478" s="4"/>
      <c r="E478" s="4"/>
      <c r="F478" s="167"/>
      <c r="G478" s="4"/>
      <c r="H478" s="4"/>
      <c r="I478" s="4"/>
      <c r="J478" s="4"/>
      <c r="K478" s="4"/>
      <c r="L478" s="4"/>
      <c r="M478" s="4"/>
      <c r="N478" s="4"/>
      <c r="O478" s="4"/>
      <c r="P478" s="4"/>
      <c r="Q478" s="4"/>
      <c r="R478" s="4"/>
      <c r="S478" s="4"/>
      <c r="T478" s="4"/>
      <c r="U478" s="4"/>
    </row>
    <row r="479" spans="2:21" ht="12.75">
      <c r="B479" s="2"/>
      <c r="C479" s="3"/>
      <c r="D479" s="4"/>
      <c r="E479" s="4"/>
      <c r="F479" s="167"/>
      <c r="G479" s="4"/>
      <c r="H479" s="4"/>
      <c r="I479" s="4"/>
      <c r="J479" s="4"/>
      <c r="K479" s="4"/>
      <c r="L479" s="4"/>
      <c r="M479" s="4"/>
      <c r="N479" s="4"/>
      <c r="O479" s="4"/>
      <c r="P479" s="4"/>
      <c r="Q479" s="4"/>
      <c r="R479" s="4"/>
      <c r="S479" s="4"/>
      <c r="T479" s="4"/>
      <c r="U479" s="4"/>
    </row>
    <row r="480" spans="2:21" ht="12.75">
      <c r="B480" s="2"/>
      <c r="C480" s="3"/>
      <c r="D480" s="4"/>
      <c r="E480" s="4"/>
      <c r="F480" s="167"/>
      <c r="G480" s="4"/>
      <c r="H480" s="4"/>
      <c r="I480" s="4"/>
      <c r="J480" s="4"/>
      <c r="K480" s="4"/>
      <c r="L480" s="4"/>
      <c r="M480" s="4"/>
      <c r="N480" s="4"/>
      <c r="O480" s="4"/>
      <c r="P480" s="4"/>
      <c r="Q480" s="4"/>
      <c r="R480" s="4"/>
      <c r="S480" s="4"/>
      <c r="T480" s="4"/>
      <c r="U480" s="4"/>
    </row>
    <row r="481" spans="2:21" ht="12.75">
      <c r="B481" s="2"/>
      <c r="C481" s="3"/>
      <c r="D481" s="4"/>
      <c r="E481" s="4"/>
      <c r="F481" s="167"/>
      <c r="G481" s="4"/>
      <c r="H481" s="4"/>
      <c r="I481" s="4"/>
      <c r="J481" s="4"/>
      <c r="K481" s="4"/>
      <c r="L481" s="4"/>
      <c r="M481" s="4"/>
      <c r="N481" s="4"/>
      <c r="O481" s="4"/>
      <c r="P481" s="4"/>
      <c r="Q481" s="4"/>
      <c r="R481" s="4"/>
      <c r="S481" s="4"/>
      <c r="T481" s="4"/>
      <c r="U481" s="4"/>
    </row>
    <row r="482" spans="2:21" ht="12.75">
      <c r="B482" s="2"/>
      <c r="C482" s="3"/>
      <c r="D482" s="4"/>
      <c r="E482" s="4"/>
      <c r="F482" s="167"/>
      <c r="G482" s="4"/>
      <c r="H482" s="4"/>
      <c r="I482" s="4"/>
      <c r="J482" s="4"/>
      <c r="K482" s="4"/>
      <c r="L482" s="4"/>
      <c r="M482" s="4"/>
      <c r="N482" s="4"/>
      <c r="O482" s="4"/>
      <c r="P482" s="4"/>
      <c r="Q482" s="4"/>
      <c r="R482" s="4"/>
      <c r="S482" s="4"/>
      <c r="T482" s="4"/>
      <c r="U482" s="4"/>
    </row>
    <row r="483" spans="2:21" ht="12.75">
      <c r="B483" s="2"/>
      <c r="C483" s="3"/>
      <c r="D483" s="4"/>
      <c r="E483" s="4"/>
      <c r="F483" s="167"/>
      <c r="G483" s="4"/>
      <c r="H483" s="4"/>
      <c r="I483" s="4"/>
      <c r="J483" s="4"/>
      <c r="K483" s="4"/>
      <c r="L483" s="4"/>
      <c r="M483" s="4"/>
      <c r="N483" s="4"/>
      <c r="O483" s="4"/>
      <c r="P483" s="4"/>
      <c r="Q483" s="4"/>
      <c r="R483" s="4"/>
      <c r="S483" s="4"/>
      <c r="T483" s="4"/>
      <c r="U483" s="4"/>
    </row>
    <row r="484" spans="2:21" ht="12.75">
      <c r="B484" s="2"/>
      <c r="C484" s="3"/>
      <c r="D484" s="4"/>
      <c r="E484" s="4"/>
      <c r="F484" s="167"/>
      <c r="G484" s="4"/>
      <c r="H484" s="4"/>
      <c r="I484" s="4"/>
      <c r="J484" s="4"/>
      <c r="K484" s="4"/>
      <c r="L484" s="4"/>
      <c r="M484" s="4"/>
      <c r="N484" s="4"/>
      <c r="O484" s="4"/>
      <c r="P484" s="4"/>
      <c r="Q484" s="4"/>
      <c r="R484" s="4"/>
      <c r="S484" s="4"/>
      <c r="T484" s="4"/>
      <c r="U484" s="4"/>
    </row>
    <row r="485" spans="2:21" ht="12.75">
      <c r="B485" s="2"/>
      <c r="C485" s="3"/>
      <c r="D485" s="4"/>
      <c r="E485" s="4"/>
      <c r="F485" s="167"/>
      <c r="G485" s="4"/>
      <c r="H485" s="4"/>
      <c r="I485" s="4"/>
      <c r="J485" s="4"/>
      <c r="K485" s="4"/>
      <c r="L485" s="4"/>
      <c r="M485" s="4"/>
      <c r="N485" s="4"/>
      <c r="O485" s="4"/>
      <c r="P485" s="4"/>
      <c r="Q485" s="4"/>
      <c r="R485" s="4"/>
      <c r="S485" s="4"/>
      <c r="T485" s="4"/>
      <c r="U485" s="4"/>
    </row>
    <row r="486" spans="2:21" ht="12.75">
      <c r="B486" s="2"/>
      <c r="C486" s="3"/>
      <c r="D486" s="4"/>
      <c r="E486" s="4"/>
      <c r="F486" s="167"/>
      <c r="G486" s="4"/>
      <c r="H486" s="4"/>
      <c r="I486" s="4"/>
      <c r="J486" s="4"/>
      <c r="K486" s="4"/>
      <c r="L486" s="4"/>
      <c r="M486" s="4"/>
      <c r="N486" s="4"/>
      <c r="O486" s="4"/>
      <c r="P486" s="4"/>
      <c r="Q486" s="4"/>
      <c r="R486" s="4"/>
      <c r="S486" s="4"/>
      <c r="T486" s="4"/>
      <c r="U486" s="4"/>
    </row>
    <row r="487" spans="2:21" ht="12.75">
      <c r="B487" s="2"/>
      <c r="C487" s="3"/>
      <c r="D487" s="4"/>
      <c r="E487" s="4"/>
      <c r="F487" s="167"/>
      <c r="G487" s="4"/>
      <c r="H487" s="4"/>
      <c r="I487" s="4"/>
      <c r="J487" s="4"/>
      <c r="K487" s="4"/>
      <c r="L487" s="4"/>
      <c r="M487" s="4"/>
      <c r="N487" s="4"/>
      <c r="O487" s="4"/>
      <c r="P487" s="4"/>
      <c r="Q487" s="4"/>
      <c r="R487" s="4"/>
      <c r="S487" s="4"/>
      <c r="T487" s="4"/>
      <c r="U487" s="4"/>
    </row>
    <row r="488" spans="2:21" ht="12.75">
      <c r="B488" s="2"/>
      <c r="C488" s="3"/>
      <c r="D488" s="4"/>
      <c r="E488" s="4"/>
      <c r="F488" s="167"/>
      <c r="G488" s="4"/>
      <c r="H488" s="4"/>
      <c r="I488" s="4"/>
      <c r="J488" s="4"/>
      <c r="K488" s="4"/>
      <c r="L488" s="4"/>
      <c r="M488" s="4"/>
      <c r="N488" s="4"/>
      <c r="O488" s="4"/>
      <c r="P488" s="4"/>
      <c r="Q488" s="4"/>
      <c r="R488" s="4"/>
      <c r="S488" s="4"/>
      <c r="T488" s="4"/>
      <c r="U488" s="4"/>
    </row>
    <row r="489" spans="2:21" ht="12.75">
      <c r="B489" s="2"/>
      <c r="C489" s="3"/>
      <c r="D489" s="4"/>
      <c r="E489" s="4"/>
      <c r="F489" s="167"/>
      <c r="G489" s="4"/>
      <c r="H489" s="4"/>
      <c r="I489" s="4"/>
      <c r="J489" s="4"/>
      <c r="K489" s="4"/>
      <c r="L489" s="4"/>
      <c r="M489" s="4"/>
      <c r="N489" s="4"/>
      <c r="O489" s="4"/>
      <c r="P489" s="4"/>
      <c r="Q489" s="4"/>
      <c r="R489" s="4"/>
      <c r="S489" s="4"/>
      <c r="T489" s="4"/>
      <c r="U489" s="4"/>
    </row>
    <row r="490" spans="2:21" ht="12.75">
      <c r="B490" s="2"/>
      <c r="C490" s="3"/>
      <c r="D490" s="4"/>
      <c r="E490" s="4"/>
      <c r="F490" s="167"/>
      <c r="G490" s="4"/>
      <c r="H490" s="4"/>
      <c r="I490" s="4"/>
      <c r="J490" s="4"/>
      <c r="K490" s="4"/>
      <c r="L490" s="4"/>
      <c r="M490" s="4"/>
      <c r="N490" s="4"/>
      <c r="O490" s="4"/>
      <c r="P490" s="4"/>
      <c r="Q490" s="4"/>
      <c r="R490" s="4"/>
      <c r="S490" s="4"/>
      <c r="T490" s="4"/>
      <c r="U490" s="4"/>
    </row>
    <row r="491" spans="2:21" ht="12.75">
      <c r="B491" s="2"/>
      <c r="C491" s="3"/>
      <c r="D491" s="4"/>
      <c r="E491" s="4"/>
      <c r="F491" s="167"/>
      <c r="G491" s="4"/>
      <c r="H491" s="4"/>
      <c r="I491" s="4"/>
      <c r="J491" s="4"/>
      <c r="K491" s="4"/>
      <c r="L491" s="4"/>
      <c r="M491" s="4"/>
      <c r="N491" s="4"/>
      <c r="O491" s="4"/>
      <c r="P491" s="4"/>
      <c r="Q491" s="4"/>
      <c r="R491" s="4"/>
      <c r="S491" s="4"/>
      <c r="T491" s="4"/>
      <c r="U491" s="4"/>
    </row>
    <row r="492" spans="2:21" ht="12.75">
      <c r="B492" s="2"/>
      <c r="C492" s="3"/>
      <c r="D492" s="4"/>
      <c r="E492" s="4"/>
      <c r="F492" s="167"/>
      <c r="G492" s="4"/>
      <c r="H492" s="4"/>
      <c r="I492" s="4"/>
      <c r="J492" s="4"/>
      <c r="K492" s="4"/>
      <c r="L492" s="4"/>
      <c r="M492" s="4"/>
      <c r="N492" s="4"/>
      <c r="O492" s="4"/>
      <c r="P492" s="4"/>
      <c r="Q492" s="4"/>
      <c r="R492" s="4"/>
      <c r="S492" s="4"/>
      <c r="T492" s="4"/>
      <c r="U492" s="4"/>
    </row>
    <row r="493" spans="2:21" ht="12.75">
      <c r="B493" s="2"/>
      <c r="C493" s="3"/>
      <c r="D493" s="4"/>
      <c r="E493" s="4"/>
      <c r="F493" s="167"/>
      <c r="G493" s="4"/>
      <c r="H493" s="4"/>
      <c r="I493" s="4"/>
      <c r="J493" s="4"/>
      <c r="K493" s="4"/>
      <c r="L493" s="4"/>
      <c r="M493" s="4"/>
      <c r="N493" s="4"/>
      <c r="O493" s="4"/>
      <c r="P493" s="4"/>
      <c r="Q493" s="4"/>
      <c r="R493" s="4"/>
      <c r="S493" s="4"/>
      <c r="T493" s="4"/>
      <c r="U493" s="4"/>
    </row>
    <row r="494" spans="2:21" ht="12.75">
      <c r="B494" s="2"/>
      <c r="C494" s="3"/>
      <c r="D494" s="4"/>
      <c r="E494" s="4"/>
      <c r="F494" s="167"/>
      <c r="G494" s="4"/>
      <c r="H494" s="4"/>
      <c r="I494" s="4"/>
      <c r="J494" s="4"/>
      <c r="K494" s="4"/>
      <c r="L494" s="4"/>
      <c r="M494" s="4"/>
      <c r="N494" s="4"/>
      <c r="O494" s="4"/>
      <c r="P494" s="4"/>
      <c r="Q494" s="4"/>
      <c r="R494" s="4"/>
      <c r="S494" s="4"/>
      <c r="T494" s="4"/>
      <c r="U494" s="4"/>
    </row>
    <row r="495" spans="2:21" ht="12.75">
      <c r="B495" s="2"/>
      <c r="C495" s="3"/>
      <c r="D495" s="4"/>
      <c r="E495" s="4"/>
      <c r="F495" s="167"/>
      <c r="G495" s="4"/>
      <c r="H495" s="4"/>
      <c r="I495" s="4"/>
      <c r="J495" s="4"/>
      <c r="K495" s="4"/>
      <c r="L495" s="4"/>
      <c r="M495" s="4"/>
      <c r="N495" s="4"/>
      <c r="O495" s="4"/>
      <c r="P495" s="4"/>
      <c r="Q495" s="4"/>
      <c r="R495" s="4"/>
      <c r="S495" s="4"/>
      <c r="T495" s="4"/>
      <c r="U495" s="4"/>
    </row>
    <row r="496" spans="2:21" ht="12.75">
      <c r="B496" s="2"/>
      <c r="C496" s="3"/>
      <c r="D496" s="4"/>
      <c r="E496" s="4"/>
      <c r="F496" s="167"/>
      <c r="G496" s="4"/>
      <c r="H496" s="4"/>
      <c r="I496" s="4"/>
      <c r="J496" s="4"/>
      <c r="K496" s="4"/>
      <c r="L496" s="4"/>
      <c r="M496" s="4"/>
      <c r="N496" s="4"/>
      <c r="O496" s="4"/>
      <c r="P496" s="4"/>
      <c r="Q496" s="4"/>
      <c r="R496" s="4"/>
      <c r="S496" s="4"/>
      <c r="T496" s="4"/>
      <c r="U496" s="4"/>
    </row>
    <row r="497" spans="2:21" ht="12.75">
      <c r="B497" s="2"/>
      <c r="C497" s="3"/>
      <c r="D497" s="4"/>
      <c r="E497" s="4"/>
      <c r="F497" s="167"/>
      <c r="G497" s="4"/>
      <c r="H497" s="4"/>
      <c r="I497" s="4"/>
      <c r="J497" s="4"/>
      <c r="K497" s="4"/>
      <c r="L497" s="4"/>
      <c r="M497" s="4"/>
      <c r="N497" s="4"/>
      <c r="O497" s="4"/>
      <c r="P497" s="4"/>
      <c r="Q497" s="4"/>
      <c r="R497" s="4"/>
      <c r="S497" s="4"/>
      <c r="T497" s="4"/>
      <c r="U497" s="4"/>
    </row>
    <row r="498" spans="2:21" ht="12.75">
      <c r="B498" s="2"/>
      <c r="C498" s="3"/>
      <c r="D498" s="4"/>
      <c r="E498" s="4"/>
      <c r="F498" s="167"/>
      <c r="G498" s="4"/>
      <c r="H498" s="4"/>
      <c r="I498" s="4"/>
      <c r="J498" s="4"/>
      <c r="K498" s="4"/>
      <c r="L498" s="4"/>
      <c r="M498" s="4"/>
      <c r="N498" s="4"/>
      <c r="O498" s="4"/>
      <c r="P498" s="4"/>
      <c r="Q498" s="4"/>
      <c r="R498" s="4"/>
      <c r="S498" s="4"/>
      <c r="T498" s="4"/>
      <c r="U498" s="4"/>
    </row>
    <row r="499" spans="2:21" ht="12.75">
      <c r="B499" s="2"/>
      <c r="C499" s="3"/>
      <c r="D499" s="4"/>
      <c r="E499" s="4"/>
      <c r="F499" s="167"/>
      <c r="G499" s="4"/>
      <c r="H499" s="4"/>
      <c r="I499" s="4"/>
      <c r="J499" s="4"/>
      <c r="K499" s="4"/>
      <c r="L499" s="4"/>
      <c r="M499" s="4"/>
      <c r="N499" s="4"/>
      <c r="O499" s="4"/>
      <c r="P499" s="4"/>
      <c r="Q499" s="4"/>
      <c r="R499" s="4"/>
      <c r="S499" s="4"/>
      <c r="T499" s="4"/>
      <c r="U499" s="4"/>
    </row>
    <row r="500" spans="2:21" ht="12.75">
      <c r="B500" s="2"/>
      <c r="C500" s="3"/>
      <c r="D500" s="4"/>
      <c r="E500" s="4"/>
      <c r="F500" s="167"/>
      <c r="G500" s="4"/>
      <c r="H500" s="4"/>
      <c r="I500" s="4"/>
      <c r="J500" s="4"/>
      <c r="K500" s="4"/>
      <c r="L500" s="4"/>
      <c r="M500" s="4"/>
      <c r="N500" s="4"/>
      <c r="O500" s="4"/>
      <c r="P500" s="4"/>
      <c r="Q500" s="4"/>
      <c r="R500" s="4"/>
      <c r="S500" s="4"/>
      <c r="T500" s="4"/>
      <c r="U500" s="4"/>
    </row>
    <row r="501" spans="2:21" ht="12.75">
      <c r="B501" s="2"/>
      <c r="C501" s="3"/>
      <c r="D501" s="4"/>
      <c r="E501" s="4"/>
      <c r="F501" s="167"/>
      <c r="G501" s="4"/>
      <c r="H501" s="4"/>
      <c r="I501" s="4"/>
      <c r="J501" s="4"/>
      <c r="K501" s="4"/>
      <c r="L501" s="4"/>
      <c r="M501" s="4"/>
      <c r="N501" s="4"/>
      <c r="O501" s="4"/>
      <c r="P501" s="4"/>
      <c r="Q501" s="4"/>
      <c r="R501" s="4"/>
      <c r="S501" s="4"/>
      <c r="T501" s="4"/>
      <c r="U501" s="4"/>
    </row>
    <row r="502" spans="2:21" ht="12.75">
      <c r="B502" s="2"/>
      <c r="C502" s="3"/>
      <c r="D502" s="4"/>
      <c r="E502" s="4"/>
      <c r="F502" s="167"/>
      <c r="G502" s="4"/>
      <c r="H502" s="4"/>
      <c r="I502" s="4"/>
      <c r="J502" s="4"/>
      <c r="K502" s="4"/>
      <c r="L502" s="4"/>
      <c r="M502" s="4"/>
      <c r="N502" s="4"/>
      <c r="O502" s="4"/>
      <c r="P502" s="4"/>
      <c r="Q502" s="4"/>
      <c r="R502" s="4"/>
      <c r="S502" s="4"/>
      <c r="T502" s="4"/>
      <c r="U502" s="4"/>
    </row>
    <row r="503" spans="2:21" ht="12.75">
      <c r="B503" s="2"/>
      <c r="C503" s="3"/>
      <c r="D503" s="4"/>
      <c r="E503" s="4"/>
      <c r="F503" s="167"/>
      <c r="G503" s="4"/>
      <c r="H503" s="4"/>
      <c r="I503" s="4"/>
      <c r="J503" s="4"/>
      <c r="K503" s="4"/>
      <c r="L503" s="4"/>
      <c r="M503" s="4"/>
      <c r="N503" s="4"/>
      <c r="O503" s="4"/>
      <c r="P503" s="4"/>
      <c r="Q503" s="4"/>
      <c r="R503" s="4"/>
      <c r="S503" s="4"/>
      <c r="T503" s="4"/>
      <c r="U503" s="4"/>
    </row>
    <row r="504" spans="2:21" ht="31.5">
      <c r="B504" s="15" t="s">
        <v>6</v>
      </c>
      <c r="C504" s="171"/>
      <c r="D504" s="4"/>
      <c r="E504" s="4"/>
      <c r="F504" s="167"/>
      <c r="G504" s="4"/>
      <c r="H504" s="4"/>
      <c r="I504" s="4"/>
      <c r="J504" s="4"/>
      <c r="K504" s="4"/>
      <c r="L504" s="4"/>
      <c r="M504" s="4"/>
      <c r="N504" s="4"/>
      <c r="O504" s="4"/>
      <c r="P504" s="4"/>
      <c r="Q504" s="4"/>
      <c r="R504" s="4"/>
      <c r="S504" s="4"/>
      <c r="T504" s="4"/>
      <c r="U504" s="4"/>
    </row>
    <row r="505" spans="2:21" ht="12.75">
      <c r="B505" s="2"/>
      <c r="C505" s="3"/>
      <c r="D505" s="4"/>
      <c r="E505" s="4"/>
      <c r="F505" s="167"/>
      <c r="G505" s="4"/>
      <c r="H505" s="4"/>
      <c r="I505" s="4"/>
      <c r="J505" s="4"/>
      <c r="K505" s="4"/>
      <c r="L505" s="4"/>
      <c r="M505" s="4"/>
      <c r="N505" s="4"/>
      <c r="O505" s="4"/>
      <c r="P505" s="4"/>
      <c r="Q505" s="4"/>
      <c r="R505" s="4"/>
      <c r="S505" s="4"/>
      <c r="T505" s="4"/>
      <c r="U505" s="4"/>
    </row>
    <row r="506" spans="2:21" ht="25.5">
      <c r="B506" s="226" t="s">
        <v>7</v>
      </c>
      <c r="C506" s="173" t="s">
        <v>8</v>
      </c>
      <c r="D506" s="4"/>
      <c r="E506" s="4"/>
      <c r="F506" s="167"/>
      <c r="G506" s="4"/>
      <c r="H506" s="4"/>
      <c r="I506" s="4"/>
      <c r="J506" s="4"/>
      <c r="K506" s="4"/>
      <c r="L506" s="4"/>
      <c r="M506" s="4"/>
      <c r="N506" s="4"/>
      <c r="O506" s="4"/>
      <c r="P506" s="4"/>
      <c r="Q506" s="4"/>
      <c r="R506" s="4"/>
      <c r="S506" s="4"/>
      <c r="T506" s="4"/>
      <c r="U506" s="4"/>
    </row>
    <row r="507" spans="2:21" ht="12.75">
      <c r="B507" s="224"/>
      <c r="C507" s="12"/>
      <c r="D507" s="4"/>
      <c r="E507" s="4"/>
      <c r="F507" s="167"/>
      <c r="G507" s="4"/>
      <c r="H507" s="4"/>
      <c r="I507" s="4"/>
      <c r="J507" s="4"/>
      <c r="K507" s="4"/>
      <c r="L507" s="4"/>
      <c r="M507" s="4"/>
      <c r="N507" s="4"/>
      <c r="O507" s="4"/>
      <c r="P507" s="4"/>
      <c r="Q507" s="4"/>
      <c r="R507" s="4"/>
      <c r="S507" s="4"/>
      <c r="T507" s="4"/>
      <c r="U507" s="4"/>
    </row>
    <row r="508" spans="2:21" ht="12.75">
      <c r="B508" s="224"/>
      <c r="C508" s="233" t="s">
        <v>9</v>
      </c>
      <c r="D508" s="4"/>
      <c r="E508" s="4"/>
      <c r="F508" s="167"/>
      <c r="G508" s="4"/>
      <c r="H508" s="4"/>
      <c r="I508" s="4"/>
      <c r="J508" s="4"/>
      <c r="K508" s="4"/>
      <c r="L508" s="4"/>
      <c r="M508" s="4"/>
      <c r="N508" s="4"/>
      <c r="O508" s="4"/>
      <c r="P508" s="4"/>
      <c r="Q508" s="4"/>
      <c r="R508" s="4"/>
      <c r="S508" s="4"/>
      <c r="T508" s="4"/>
      <c r="U508" s="4"/>
    </row>
    <row r="509" spans="2:21" ht="12.75">
      <c r="B509" s="224"/>
      <c r="C509" s="224"/>
      <c r="D509" s="4"/>
      <c r="E509" s="4"/>
      <c r="F509" s="167"/>
      <c r="G509" s="4"/>
      <c r="H509" s="4"/>
      <c r="I509" s="4"/>
      <c r="J509" s="4"/>
      <c r="K509" s="4"/>
      <c r="L509" s="4"/>
      <c r="M509" s="4"/>
      <c r="N509" s="4"/>
      <c r="O509" s="4"/>
      <c r="P509" s="4"/>
      <c r="Q509" s="4"/>
      <c r="R509" s="4"/>
      <c r="S509" s="4"/>
      <c r="T509" s="4"/>
      <c r="U509" s="4"/>
    </row>
    <row r="510" spans="2:21" ht="12.75">
      <c r="B510" s="224"/>
      <c r="C510" s="224"/>
      <c r="D510" s="4"/>
      <c r="E510" s="4"/>
      <c r="F510" s="167"/>
      <c r="G510" s="4"/>
      <c r="H510" s="4"/>
      <c r="I510" s="4"/>
      <c r="J510" s="4"/>
      <c r="K510" s="4"/>
      <c r="L510" s="4"/>
      <c r="M510" s="4"/>
      <c r="N510" s="4"/>
      <c r="O510" s="4"/>
      <c r="P510" s="4"/>
      <c r="Q510" s="4"/>
      <c r="R510" s="4"/>
      <c r="S510" s="4"/>
      <c r="T510" s="4"/>
      <c r="U510" s="4"/>
    </row>
    <row r="511" spans="2:21" ht="12.75">
      <c r="B511" s="224"/>
      <c r="C511" s="224"/>
      <c r="D511" s="4"/>
      <c r="E511" s="4"/>
      <c r="F511" s="167"/>
      <c r="G511" s="4"/>
      <c r="H511" s="4"/>
      <c r="I511" s="4"/>
      <c r="J511" s="4"/>
      <c r="K511" s="4"/>
      <c r="L511" s="4"/>
      <c r="M511" s="4"/>
      <c r="N511" s="4"/>
      <c r="O511" s="4"/>
      <c r="P511" s="4"/>
      <c r="Q511" s="4"/>
      <c r="R511" s="4"/>
      <c r="S511" s="4"/>
      <c r="T511" s="4"/>
      <c r="U511" s="4"/>
    </row>
    <row r="512" spans="2:21" ht="12.75">
      <c r="B512" s="224"/>
      <c r="C512" s="224"/>
      <c r="D512" s="4"/>
      <c r="E512" s="4"/>
      <c r="F512" s="167"/>
      <c r="G512" s="4"/>
      <c r="H512" s="4"/>
      <c r="I512" s="4"/>
      <c r="J512" s="4"/>
      <c r="K512" s="4"/>
      <c r="L512" s="4"/>
      <c r="M512" s="4"/>
      <c r="N512" s="4"/>
      <c r="O512" s="4"/>
      <c r="P512" s="4"/>
      <c r="Q512" s="4"/>
      <c r="R512" s="4"/>
      <c r="S512" s="4"/>
      <c r="T512" s="4"/>
      <c r="U512" s="4"/>
    </row>
    <row r="513" spans="2:21" ht="12.75">
      <c r="B513" s="224"/>
      <c r="C513" s="224"/>
      <c r="D513" s="4"/>
      <c r="E513" s="4"/>
      <c r="F513" s="167"/>
      <c r="G513" s="4"/>
      <c r="H513" s="4"/>
      <c r="I513" s="4"/>
      <c r="J513" s="4"/>
      <c r="K513" s="4"/>
      <c r="L513" s="4"/>
      <c r="M513" s="4"/>
      <c r="N513" s="4"/>
      <c r="O513" s="4"/>
      <c r="P513" s="4"/>
      <c r="Q513" s="4"/>
      <c r="R513" s="4"/>
      <c r="S513" s="4"/>
      <c r="T513" s="4"/>
      <c r="U513" s="4"/>
    </row>
    <row r="514" spans="2:21" ht="12.75">
      <c r="B514" s="224"/>
      <c r="C514" s="224"/>
      <c r="D514" s="4"/>
      <c r="E514" s="4"/>
      <c r="F514" s="167"/>
      <c r="G514" s="4"/>
      <c r="H514" s="4"/>
      <c r="I514" s="4"/>
      <c r="J514" s="4"/>
      <c r="K514" s="4"/>
      <c r="L514" s="4"/>
      <c r="M514" s="4"/>
      <c r="N514" s="4"/>
      <c r="O514" s="4"/>
      <c r="P514" s="4"/>
      <c r="Q514" s="4"/>
      <c r="R514" s="4"/>
      <c r="S514" s="4"/>
      <c r="T514" s="4"/>
      <c r="U514" s="4"/>
    </row>
    <row r="515" spans="2:21" ht="12.75">
      <c r="B515" s="224"/>
      <c r="C515" s="224"/>
      <c r="D515" s="4"/>
      <c r="E515" s="4"/>
      <c r="F515" s="167"/>
      <c r="G515" s="4"/>
      <c r="H515" s="4"/>
      <c r="I515" s="4"/>
      <c r="J515" s="4"/>
      <c r="K515" s="4"/>
      <c r="L515" s="4"/>
      <c r="M515" s="4"/>
      <c r="N515" s="4"/>
      <c r="O515" s="4"/>
      <c r="P515" s="4"/>
      <c r="Q515" s="4"/>
      <c r="R515" s="4"/>
      <c r="S515" s="4"/>
      <c r="T515" s="4"/>
      <c r="U515" s="4"/>
    </row>
    <row r="516" spans="2:21" ht="12.75">
      <c r="B516" s="224"/>
      <c r="C516" s="224"/>
      <c r="D516" s="4"/>
      <c r="E516" s="4"/>
      <c r="F516" s="167"/>
      <c r="G516" s="4"/>
      <c r="H516" s="4"/>
      <c r="I516" s="4"/>
      <c r="J516" s="4"/>
      <c r="K516" s="4"/>
      <c r="L516" s="4"/>
      <c r="M516" s="4"/>
      <c r="N516" s="4"/>
      <c r="O516" s="4"/>
      <c r="P516" s="4"/>
      <c r="Q516" s="4"/>
      <c r="R516" s="4"/>
      <c r="S516" s="4"/>
      <c r="T516" s="4"/>
      <c r="U516" s="4"/>
    </row>
    <row r="517" spans="2:21" ht="12.75">
      <c r="B517" s="224"/>
      <c r="C517" s="224"/>
      <c r="D517" s="4"/>
      <c r="E517" s="4"/>
      <c r="F517" s="167"/>
      <c r="G517" s="4"/>
      <c r="H517" s="4"/>
      <c r="I517" s="4"/>
      <c r="J517" s="4"/>
      <c r="K517" s="4"/>
      <c r="L517" s="4"/>
      <c r="M517" s="4"/>
      <c r="N517" s="4"/>
      <c r="O517" s="4"/>
      <c r="P517" s="4"/>
      <c r="Q517" s="4"/>
      <c r="R517" s="4"/>
      <c r="S517" s="4"/>
      <c r="T517" s="4"/>
      <c r="U517" s="4"/>
    </row>
    <row r="518" spans="2:21" ht="12.75">
      <c r="B518" s="224"/>
      <c r="C518" s="224"/>
      <c r="D518" s="4"/>
      <c r="E518" s="4"/>
      <c r="F518" s="167"/>
      <c r="G518" s="4"/>
      <c r="H518" s="4"/>
      <c r="I518" s="4"/>
      <c r="J518" s="4"/>
      <c r="K518" s="4"/>
      <c r="L518" s="4"/>
      <c r="M518" s="4"/>
      <c r="N518" s="4"/>
      <c r="O518" s="4"/>
      <c r="P518" s="4"/>
      <c r="Q518" s="4"/>
      <c r="R518" s="4"/>
      <c r="S518" s="4"/>
      <c r="T518" s="4"/>
      <c r="U518" s="4"/>
    </row>
    <row r="519" spans="2:21" ht="12.75">
      <c r="B519" s="224"/>
      <c r="C519" s="225"/>
      <c r="D519" s="4"/>
      <c r="E519" s="4"/>
      <c r="F519" s="167"/>
      <c r="G519" s="4"/>
      <c r="H519" s="4"/>
      <c r="I519" s="4"/>
      <c r="J519" s="4"/>
      <c r="K519" s="4"/>
      <c r="L519" s="4"/>
      <c r="M519" s="4"/>
      <c r="N519" s="4"/>
      <c r="O519" s="4"/>
      <c r="P519" s="4"/>
      <c r="Q519" s="4"/>
      <c r="R519" s="4"/>
      <c r="S519" s="4"/>
      <c r="T519" s="4"/>
      <c r="U519" s="4"/>
    </row>
    <row r="520" spans="2:21" ht="25.5">
      <c r="B520" s="224"/>
      <c r="C520" s="173" t="s">
        <v>10</v>
      </c>
      <c r="D520" s="4"/>
      <c r="E520" s="4"/>
      <c r="F520" s="167"/>
      <c r="G520" s="4"/>
      <c r="H520" s="4"/>
      <c r="I520" s="4"/>
      <c r="J520" s="4"/>
      <c r="K520" s="4"/>
      <c r="L520" s="4"/>
      <c r="M520" s="4"/>
      <c r="N520" s="4"/>
      <c r="O520" s="4"/>
      <c r="P520" s="4"/>
      <c r="Q520" s="4"/>
      <c r="R520" s="4"/>
      <c r="S520" s="4"/>
      <c r="T520" s="4"/>
      <c r="U520" s="4"/>
    </row>
    <row r="521" spans="2:21" ht="12.75">
      <c r="B521" s="224"/>
      <c r="C521" s="233" t="s">
        <v>11</v>
      </c>
      <c r="D521" s="4"/>
      <c r="E521" s="4"/>
      <c r="F521" s="167"/>
      <c r="G521" s="4"/>
      <c r="H521" s="4"/>
      <c r="I521" s="4"/>
      <c r="J521" s="4"/>
      <c r="K521" s="4"/>
      <c r="L521" s="4"/>
      <c r="M521" s="4"/>
      <c r="N521" s="4"/>
      <c r="O521" s="4"/>
      <c r="P521" s="4"/>
      <c r="Q521" s="4"/>
      <c r="R521" s="4"/>
      <c r="S521" s="4"/>
      <c r="T521" s="4"/>
      <c r="U521" s="4"/>
    </row>
    <row r="522" spans="2:21" ht="12.75">
      <c r="B522" s="224"/>
      <c r="C522" s="224"/>
      <c r="D522" s="4"/>
      <c r="E522" s="4"/>
      <c r="F522" s="167"/>
      <c r="G522" s="4"/>
      <c r="H522" s="4"/>
      <c r="I522" s="4"/>
      <c r="J522" s="4"/>
      <c r="K522" s="4"/>
      <c r="L522" s="4"/>
      <c r="M522" s="4"/>
      <c r="N522" s="4"/>
      <c r="O522" s="4"/>
      <c r="P522" s="4"/>
      <c r="Q522" s="4"/>
      <c r="R522" s="4"/>
      <c r="S522" s="4"/>
      <c r="T522" s="4"/>
      <c r="U522" s="4"/>
    </row>
    <row r="523" spans="2:21" ht="12.75">
      <c r="B523" s="224"/>
      <c r="C523" s="224"/>
      <c r="D523" s="4"/>
      <c r="E523" s="4"/>
      <c r="F523" s="167"/>
      <c r="G523" s="4"/>
      <c r="H523" s="4"/>
      <c r="I523" s="4"/>
      <c r="J523" s="4"/>
      <c r="K523" s="4"/>
      <c r="L523" s="4"/>
      <c r="M523" s="4"/>
      <c r="N523" s="4"/>
      <c r="O523" s="4"/>
      <c r="P523" s="4"/>
      <c r="Q523" s="4"/>
      <c r="R523" s="4"/>
      <c r="S523" s="4"/>
      <c r="T523" s="4"/>
      <c r="U523" s="4"/>
    </row>
    <row r="524" spans="2:21" ht="12.75">
      <c r="B524" s="224"/>
      <c r="C524" s="224"/>
      <c r="D524" s="4"/>
      <c r="E524" s="4"/>
      <c r="F524" s="167"/>
      <c r="G524" s="4"/>
      <c r="H524" s="4"/>
      <c r="I524" s="4"/>
      <c r="J524" s="4"/>
      <c r="K524" s="4"/>
      <c r="L524" s="4"/>
      <c r="M524" s="4"/>
      <c r="N524" s="4"/>
      <c r="O524" s="4"/>
      <c r="P524" s="4"/>
      <c r="Q524" s="4"/>
      <c r="R524" s="4"/>
      <c r="S524" s="4"/>
      <c r="T524" s="4"/>
      <c r="U524" s="4"/>
    </row>
    <row r="525" spans="2:21" ht="12.75">
      <c r="B525" s="224"/>
      <c r="C525" s="224"/>
      <c r="D525" s="4"/>
      <c r="E525" s="4"/>
      <c r="F525" s="167"/>
      <c r="G525" s="4"/>
      <c r="H525" s="4"/>
      <c r="I525" s="4"/>
      <c r="J525" s="4"/>
      <c r="K525" s="4"/>
      <c r="L525" s="4"/>
      <c r="M525" s="4"/>
      <c r="N525" s="4"/>
      <c r="O525" s="4"/>
      <c r="P525" s="4"/>
      <c r="Q525" s="4"/>
      <c r="R525" s="4"/>
      <c r="S525" s="4"/>
      <c r="T525" s="4"/>
      <c r="U525" s="4"/>
    </row>
    <row r="526" spans="2:21" ht="12.75">
      <c r="B526" s="224"/>
      <c r="C526" s="224"/>
      <c r="D526" s="4"/>
      <c r="E526" s="4"/>
      <c r="F526" s="167"/>
      <c r="G526" s="4"/>
      <c r="H526" s="4"/>
      <c r="I526" s="4"/>
      <c r="J526" s="4"/>
      <c r="K526" s="4"/>
      <c r="L526" s="4"/>
      <c r="M526" s="4"/>
      <c r="N526" s="4"/>
      <c r="O526" s="4"/>
      <c r="P526" s="4"/>
      <c r="Q526" s="4"/>
      <c r="R526" s="4"/>
      <c r="S526" s="4"/>
      <c r="T526" s="4"/>
      <c r="U526" s="4"/>
    </row>
    <row r="527" spans="2:21" ht="12.75">
      <c r="B527" s="224"/>
      <c r="C527" s="224"/>
      <c r="D527" s="4"/>
      <c r="E527" s="4"/>
      <c r="F527" s="167"/>
      <c r="G527" s="4"/>
      <c r="H527" s="4"/>
      <c r="I527" s="4"/>
      <c r="J527" s="4"/>
      <c r="K527" s="4"/>
      <c r="L527" s="4"/>
      <c r="M527" s="4"/>
      <c r="N527" s="4"/>
      <c r="O527" s="4"/>
      <c r="P527" s="4"/>
      <c r="Q527" s="4"/>
      <c r="R527" s="4"/>
      <c r="S527" s="4"/>
      <c r="T527" s="4"/>
      <c r="U527" s="4"/>
    </row>
    <row r="528" spans="2:21" ht="12.75">
      <c r="B528" s="224"/>
      <c r="C528" s="224"/>
      <c r="D528" s="4"/>
      <c r="E528" s="4"/>
      <c r="F528" s="167"/>
      <c r="G528" s="4"/>
      <c r="H528" s="4"/>
      <c r="I528" s="4"/>
      <c r="J528" s="4"/>
      <c r="K528" s="4"/>
      <c r="L528" s="4"/>
      <c r="M528" s="4"/>
      <c r="N528" s="4"/>
      <c r="O528" s="4"/>
      <c r="P528" s="4"/>
      <c r="Q528" s="4"/>
      <c r="R528" s="4"/>
      <c r="S528" s="4"/>
      <c r="T528" s="4"/>
      <c r="U528" s="4"/>
    </row>
    <row r="529" spans="2:21" ht="12.75">
      <c r="B529" s="224"/>
      <c r="C529" s="224"/>
      <c r="D529" s="4"/>
      <c r="E529" s="4"/>
      <c r="F529" s="167"/>
      <c r="G529" s="4"/>
      <c r="H529" s="4"/>
      <c r="I529" s="4"/>
      <c r="J529" s="4"/>
      <c r="K529" s="4"/>
      <c r="L529" s="4"/>
      <c r="M529" s="4"/>
      <c r="N529" s="4"/>
      <c r="O529" s="4"/>
      <c r="P529" s="4"/>
      <c r="Q529" s="4"/>
      <c r="R529" s="4"/>
      <c r="S529" s="4"/>
      <c r="T529" s="4"/>
      <c r="U529" s="4"/>
    </row>
    <row r="530" spans="2:21" ht="12.75">
      <c r="B530" s="224"/>
      <c r="C530" s="224"/>
      <c r="D530" s="4"/>
      <c r="E530" s="4"/>
      <c r="F530" s="167"/>
      <c r="G530" s="4"/>
      <c r="H530" s="4"/>
      <c r="I530" s="4"/>
      <c r="J530" s="4"/>
      <c r="K530" s="4"/>
      <c r="L530" s="4"/>
      <c r="M530" s="4"/>
      <c r="N530" s="4"/>
      <c r="O530" s="4"/>
      <c r="P530" s="4"/>
      <c r="Q530" s="4"/>
      <c r="R530" s="4"/>
      <c r="S530" s="4"/>
      <c r="T530" s="4"/>
      <c r="U530" s="4"/>
    </row>
    <row r="531" spans="2:21" ht="12.75">
      <c r="B531" s="224"/>
      <c r="C531" s="224"/>
      <c r="D531" s="4"/>
      <c r="E531" s="4"/>
      <c r="F531" s="167"/>
      <c r="G531" s="4"/>
      <c r="H531" s="4"/>
      <c r="I531" s="4"/>
      <c r="J531" s="4"/>
      <c r="K531" s="4"/>
      <c r="L531" s="4"/>
      <c r="M531" s="4"/>
      <c r="N531" s="4"/>
      <c r="O531" s="4"/>
      <c r="P531" s="4"/>
      <c r="Q531" s="4"/>
      <c r="R531" s="4"/>
      <c r="S531" s="4"/>
      <c r="T531" s="4"/>
      <c r="U531" s="4"/>
    </row>
    <row r="532" spans="2:21" ht="12.75">
      <c r="B532" s="225"/>
      <c r="C532" s="225"/>
      <c r="D532" s="4"/>
      <c r="E532" s="4"/>
      <c r="F532" s="167"/>
      <c r="G532" s="4"/>
      <c r="H532" s="4"/>
      <c r="I532" s="4"/>
      <c r="J532" s="4"/>
      <c r="K532" s="4"/>
      <c r="L532" s="4"/>
      <c r="M532" s="4"/>
      <c r="N532" s="4"/>
      <c r="O532" s="4"/>
      <c r="P532" s="4"/>
      <c r="Q532" s="4"/>
      <c r="R532" s="4"/>
      <c r="S532" s="4"/>
      <c r="T532" s="4"/>
      <c r="U532" s="4"/>
    </row>
    <row r="533" spans="2:21" ht="12.75">
      <c r="B533" s="234" t="s">
        <v>12</v>
      </c>
      <c r="C533" s="229" t="s">
        <v>13</v>
      </c>
      <c r="D533" s="4"/>
      <c r="E533" s="4"/>
      <c r="F533" s="167"/>
      <c r="G533" s="4"/>
      <c r="H533" s="4"/>
      <c r="I533" s="4"/>
      <c r="J533" s="4"/>
      <c r="K533" s="4"/>
      <c r="L533" s="4"/>
      <c r="M533" s="4"/>
      <c r="N533" s="4"/>
      <c r="O533" s="4"/>
      <c r="P533" s="4"/>
      <c r="Q533" s="4"/>
      <c r="R533" s="4"/>
      <c r="S533" s="4"/>
      <c r="T533" s="4"/>
      <c r="U533" s="4"/>
    </row>
    <row r="534" spans="2:21" ht="12.75">
      <c r="B534" s="224"/>
      <c r="C534" s="224"/>
      <c r="D534" s="4"/>
      <c r="E534" s="4"/>
      <c r="F534" s="167"/>
      <c r="G534" s="4"/>
      <c r="H534" s="4"/>
      <c r="I534" s="4"/>
      <c r="J534" s="4"/>
      <c r="K534" s="4"/>
      <c r="L534" s="4"/>
      <c r="M534" s="4"/>
      <c r="N534" s="4"/>
      <c r="O534" s="4"/>
      <c r="P534" s="4"/>
      <c r="Q534" s="4"/>
      <c r="R534" s="4"/>
      <c r="S534" s="4"/>
      <c r="T534" s="4"/>
      <c r="U534" s="4"/>
    </row>
    <row r="535" spans="2:21" ht="12.75">
      <c r="B535" s="224"/>
      <c r="C535" s="224"/>
      <c r="D535" s="4"/>
      <c r="E535" s="4"/>
      <c r="F535" s="167"/>
      <c r="G535" s="4"/>
      <c r="H535" s="4"/>
      <c r="I535" s="4"/>
      <c r="J535" s="4"/>
      <c r="K535" s="4"/>
      <c r="L535" s="4"/>
      <c r="M535" s="4"/>
      <c r="N535" s="4"/>
      <c r="O535" s="4"/>
      <c r="P535" s="4"/>
      <c r="Q535" s="4"/>
      <c r="R535" s="4"/>
      <c r="S535" s="4"/>
      <c r="T535" s="4"/>
      <c r="U535" s="4"/>
    </row>
    <row r="536" spans="2:21" ht="12.75">
      <c r="B536" s="224"/>
      <c r="C536" s="224"/>
      <c r="D536" s="4"/>
      <c r="E536" s="4"/>
      <c r="F536" s="167"/>
      <c r="G536" s="4"/>
      <c r="H536" s="4"/>
      <c r="I536" s="4"/>
      <c r="J536" s="4"/>
      <c r="K536" s="4"/>
      <c r="L536" s="4"/>
      <c r="M536" s="4"/>
      <c r="N536" s="4"/>
      <c r="O536" s="4"/>
      <c r="P536" s="4"/>
      <c r="Q536" s="4"/>
      <c r="R536" s="4"/>
      <c r="S536" s="4"/>
      <c r="T536" s="4"/>
      <c r="U536" s="4"/>
    </row>
    <row r="537" spans="2:21" ht="12.75">
      <c r="B537" s="224"/>
      <c r="C537" s="224"/>
      <c r="D537" s="4"/>
      <c r="E537" s="4"/>
      <c r="F537" s="167"/>
      <c r="G537" s="4"/>
      <c r="H537" s="4"/>
      <c r="I537" s="4"/>
      <c r="J537" s="4"/>
      <c r="K537" s="4"/>
      <c r="L537" s="4"/>
      <c r="M537" s="4"/>
      <c r="N537" s="4"/>
      <c r="O537" s="4"/>
      <c r="P537" s="4"/>
      <c r="Q537" s="4"/>
      <c r="R537" s="4"/>
      <c r="S537" s="4"/>
      <c r="T537" s="4"/>
      <c r="U537" s="4"/>
    </row>
    <row r="538" spans="2:21" ht="12.75">
      <c r="B538" s="224"/>
      <c r="C538" s="224"/>
      <c r="D538" s="4"/>
      <c r="E538" s="4"/>
      <c r="F538" s="167"/>
      <c r="G538" s="4"/>
      <c r="H538" s="4"/>
      <c r="I538" s="4"/>
      <c r="J538" s="4"/>
      <c r="K538" s="4"/>
      <c r="L538" s="4"/>
      <c r="M538" s="4"/>
      <c r="N538" s="4"/>
      <c r="O538" s="4"/>
      <c r="P538" s="4"/>
      <c r="Q538" s="4"/>
      <c r="R538" s="4"/>
      <c r="S538" s="4"/>
      <c r="T538" s="4"/>
      <c r="U538" s="4"/>
    </row>
    <row r="539" spans="2:21" ht="12.75">
      <c r="B539" s="224"/>
      <c r="C539" s="224"/>
      <c r="D539" s="4"/>
      <c r="E539" s="4"/>
      <c r="F539" s="167"/>
      <c r="G539" s="4"/>
      <c r="H539" s="4"/>
      <c r="I539" s="4"/>
      <c r="J539" s="4"/>
      <c r="K539" s="4"/>
      <c r="L539" s="4"/>
      <c r="M539" s="4"/>
      <c r="N539" s="4"/>
      <c r="O539" s="4"/>
      <c r="P539" s="4"/>
      <c r="Q539" s="4"/>
      <c r="R539" s="4"/>
      <c r="S539" s="4"/>
      <c r="T539" s="4"/>
      <c r="U539" s="4"/>
    </row>
    <row r="540" spans="2:21" ht="12.75">
      <c r="B540" s="224"/>
      <c r="C540" s="224"/>
      <c r="D540" s="4"/>
      <c r="E540" s="4"/>
      <c r="F540" s="167"/>
      <c r="G540" s="4"/>
      <c r="H540" s="4"/>
      <c r="I540" s="4"/>
      <c r="J540" s="4"/>
      <c r="K540" s="4"/>
      <c r="L540" s="4"/>
      <c r="M540" s="4"/>
      <c r="N540" s="4"/>
      <c r="O540" s="4"/>
      <c r="P540" s="4"/>
      <c r="Q540" s="4"/>
      <c r="R540" s="4"/>
      <c r="S540" s="4"/>
      <c r="T540" s="4"/>
      <c r="U540" s="4"/>
    </row>
    <row r="541" spans="2:21" ht="12.75">
      <c r="B541" s="224"/>
      <c r="C541" s="224"/>
      <c r="D541" s="4"/>
      <c r="E541" s="4"/>
      <c r="F541" s="167"/>
      <c r="G541" s="4"/>
      <c r="H541" s="4"/>
      <c r="I541" s="4"/>
      <c r="J541" s="4"/>
      <c r="K541" s="4"/>
      <c r="L541" s="4"/>
      <c r="M541" s="4"/>
      <c r="N541" s="4"/>
      <c r="O541" s="4"/>
      <c r="P541" s="4"/>
      <c r="Q541" s="4"/>
      <c r="R541" s="4"/>
      <c r="S541" s="4"/>
      <c r="T541" s="4"/>
      <c r="U541" s="4"/>
    </row>
    <row r="542" spans="2:21" ht="12.75">
      <c r="B542" s="224"/>
      <c r="C542" s="224"/>
      <c r="D542" s="4"/>
      <c r="E542" s="4"/>
      <c r="F542" s="167"/>
      <c r="G542" s="4"/>
      <c r="H542" s="4"/>
      <c r="I542" s="4"/>
      <c r="J542" s="4"/>
      <c r="K542" s="4"/>
      <c r="L542" s="4"/>
      <c r="M542" s="4"/>
      <c r="N542" s="4"/>
      <c r="O542" s="4"/>
      <c r="P542" s="4"/>
      <c r="Q542" s="4"/>
      <c r="R542" s="4"/>
      <c r="S542" s="4"/>
      <c r="T542" s="4"/>
      <c r="U542" s="4"/>
    </row>
    <row r="543" spans="2:21" ht="12.75">
      <c r="B543" s="224"/>
      <c r="C543" s="224"/>
      <c r="D543" s="4"/>
      <c r="E543" s="4"/>
      <c r="F543" s="167"/>
      <c r="G543" s="4"/>
      <c r="H543" s="4"/>
      <c r="I543" s="4"/>
      <c r="J543" s="4"/>
      <c r="K543" s="4"/>
      <c r="L543" s="4"/>
      <c r="M543" s="4"/>
      <c r="N543" s="4"/>
      <c r="O543" s="4"/>
      <c r="P543" s="4"/>
      <c r="Q543" s="4"/>
      <c r="R543" s="4"/>
      <c r="S543" s="4"/>
      <c r="T543" s="4"/>
      <c r="U543" s="4"/>
    </row>
    <row r="544" spans="2:21" ht="12.75">
      <c r="B544" s="224"/>
      <c r="C544" s="225"/>
      <c r="D544" s="4"/>
      <c r="E544" s="4"/>
      <c r="F544" s="167"/>
      <c r="G544" s="4"/>
      <c r="H544" s="4"/>
      <c r="I544" s="4"/>
      <c r="J544" s="4"/>
      <c r="K544" s="4"/>
      <c r="L544" s="4"/>
      <c r="M544" s="4"/>
      <c r="N544" s="4"/>
      <c r="O544" s="4"/>
      <c r="P544" s="4"/>
      <c r="Q544" s="4"/>
      <c r="R544" s="4"/>
      <c r="S544" s="4"/>
      <c r="T544" s="4"/>
      <c r="U544" s="4"/>
    </row>
    <row r="545" spans="2:21" ht="12.75">
      <c r="B545" s="224"/>
      <c r="C545" s="229" t="s">
        <v>14</v>
      </c>
      <c r="D545" s="4"/>
      <c r="E545" s="4"/>
      <c r="F545" s="167"/>
      <c r="G545" s="4"/>
      <c r="H545" s="4"/>
      <c r="I545" s="4"/>
      <c r="J545" s="4"/>
      <c r="K545" s="4"/>
      <c r="L545" s="4"/>
      <c r="M545" s="4"/>
      <c r="N545" s="4"/>
      <c r="O545" s="4"/>
      <c r="P545" s="4"/>
      <c r="Q545" s="4"/>
      <c r="R545" s="4"/>
      <c r="S545" s="4"/>
      <c r="T545" s="4"/>
      <c r="U545" s="4"/>
    </row>
    <row r="546" spans="2:21" ht="12.75">
      <c r="B546" s="224"/>
      <c r="C546" s="224"/>
      <c r="D546" s="4"/>
      <c r="E546" s="4"/>
      <c r="F546" s="167"/>
      <c r="G546" s="4"/>
      <c r="H546" s="4"/>
      <c r="I546" s="4"/>
      <c r="J546" s="4"/>
      <c r="K546" s="4"/>
      <c r="L546" s="4"/>
      <c r="M546" s="4"/>
      <c r="N546" s="4"/>
      <c r="O546" s="4"/>
      <c r="P546" s="4"/>
      <c r="Q546" s="4"/>
      <c r="R546" s="4"/>
      <c r="S546" s="4"/>
      <c r="T546" s="4"/>
      <c r="U546" s="4"/>
    </row>
    <row r="547" spans="2:21" ht="12.75">
      <c r="B547" s="224"/>
      <c r="C547" s="224"/>
      <c r="D547" s="4"/>
      <c r="E547" s="4"/>
      <c r="F547" s="167"/>
      <c r="G547" s="4"/>
      <c r="H547" s="4"/>
      <c r="I547" s="4"/>
      <c r="J547" s="4"/>
      <c r="K547" s="4"/>
      <c r="L547" s="4"/>
      <c r="M547" s="4"/>
      <c r="N547" s="4"/>
      <c r="O547" s="4"/>
      <c r="P547" s="4"/>
      <c r="Q547" s="4"/>
      <c r="R547" s="4"/>
      <c r="S547" s="4"/>
      <c r="T547" s="4"/>
      <c r="U547" s="4"/>
    </row>
    <row r="548" spans="2:21" ht="12.75">
      <c r="B548" s="224"/>
      <c r="C548" s="224"/>
      <c r="D548" s="4"/>
      <c r="E548" s="4"/>
      <c r="F548" s="167"/>
      <c r="G548" s="4"/>
      <c r="H548" s="4"/>
      <c r="I548" s="4"/>
      <c r="J548" s="4"/>
      <c r="K548" s="4"/>
      <c r="L548" s="4"/>
      <c r="M548" s="4"/>
      <c r="N548" s="4"/>
      <c r="O548" s="4"/>
      <c r="P548" s="4"/>
      <c r="Q548" s="4"/>
      <c r="R548" s="4"/>
      <c r="S548" s="4"/>
      <c r="T548" s="4"/>
      <c r="U548" s="4"/>
    </row>
    <row r="549" spans="2:21" ht="12.75">
      <c r="B549" s="224"/>
      <c r="C549" s="224"/>
      <c r="D549" s="4"/>
      <c r="E549" s="4"/>
      <c r="F549" s="167"/>
      <c r="G549" s="4"/>
      <c r="H549" s="4"/>
      <c r="I549" s="4"/>
      <c r="J549" s="4"/>
      <c r="K549" s="4"/>
      <c r="L549" s="4"/>
      <c r="M549" s="4"/>
      <c r="N549" s="4"/>
      <c r="O549" s="4"/>
      <c r="P549" s="4"/>
      <c r="Q549" s="4"/>
      <c r="R549" s="4"/>
      <c r="S549" s="4"/>
      <c r="T549" s="4"/>
      <c r="U549" s="4"/>
    </row>
    <row r="550" spans="2:21" ht="12.75">
      <c r="B550" s="224"/>
      <c r="C550" s="224"/>
      <c r="D550" s="4"/>
      <c r="E550" s="4"/>
      <c r="F550" s="167"/>
      <c r="G550" s="4"/>
      <c r="H550" s="4"/>
      <c r="I550" s="4"/>
      <c r="J550" s="4"/>
      <c r="K550" s="4"/>
      <c r="L550" s="4"/>
      <c r="M550" s="4"/>
      <c r="N550" s="4"/>
      <c r="O550" s="4"/>
      <c r="P550" s="4"/>
      <c r="Q550" s="4"/>
      <c r="R550" s="4"/>
      <c r="S550" s="4"/>
      <c r="T550" s="4"/>
      <c r="U550" s="4"/>
    </row>
    <row r="551" spans="2:21" ht="12.75">
      <c r="B551" s="224"/>
      <c r="C551" s="224"/>
      <c r="D551" s="4"/>
      <c r="E551" s="4"/>
      <c r="F551" s="167"/>
      <c r="G551" s="4"/>
      <c r="H551" s="4"/>
      <c r="I551" s="4"/>
      <c r="J551" s="4"/>
      <c r="K551" s="4"/>
      <c r="L551" s="4"/>
      <c r="M551" s="4"/>
      <c r="N551" s="4"/>
      <c r="O551" s="4"/>
      <c r="P551" s="4"/>
      <c r="Q551" s="4"/>
      <c r="R551" s="4"/>
      <c r="S551" s="4"/>
      <c r="T551" s="4"/>
      <c r="U551" s="4"/>
    </row>
    <row r="552" spans="2:21" ht="12.75">
      <c r="B552" s="224"/>
      <c r="C552" s="224"/>
      <c r="D552" s="4"/>
      <c r="E552" s="4"/>
      <c r="F552" s="167"/>
      <c r="G552" s="4"/>
      <c r="H552" s="4"/>
      <c r="I552" s="4"/>
      <c r="J552" s="4"/>
      <c r="K552" s="4"/>
      <c r="L552" s="4"/>
      <c r="M552" s="4"/>
      <c r="N552" s="4"/>
      <c r="O552" s="4"/>
      <c r="P552" s="4"/>
      <c r="Q552" s="4"/>
      <c r="R552" s="4"/>
      <c r="S552" s="4"/>
      <c r="T552" s="4"/>
      <c r="U552" s="4"/>
    </row>
    <row r="553" spans="2:21" ht="12.75">
      <c r="B553" s="224"/>
      <c r="C553" s="224"/>
      <c r="D553" s="4"/>
      <c r="E553" s="4"/>
      <c r="F553" s="167"/>
      <c r="G553" s="4"/>
      <c r="H553" s="4"/>
      <c r="I553" s="4"/>
      <c r="J553" s="4"/>
      <c r="K553" s="4"/>
      <c r="L553" s="4"/>
      <c r="M553" s="4"/>
      <c r="N553" s="4"/>
      <c r="O553" s="4"/>
      <c r="P553" s="4"/>
      <c r="Q553" s="4"/>
      <c r="R553" s="4"/>
      <c r="S553" s="4"/>
      <c r="T553" s="4"/>
      <c r="U553" s="4"/>
    </row>
    <row r="554" spans="2:21" ht="12.75">
      <c r="B554" s="224"/>
      <c r="C554" s="224"/>
      <c r="D554" s="4"/>
      <c r="E554" s="4"/>
      <c r="F554" s="167"/>
      <c r="G554" s="4"/>
      <c r="H554" s="4"/>
      <c r="I554" s="4"/>
      <c r="J554" s="4"/>
      <c r="K554" s="4"/>
      <c r="L554" s="4"/>
      <c r="M554" s="4"/>
      <c r="N554" s="4"/>
      <c r="O554" s="4"/>
      <c r="P554" s="4"/>
      <c r="Q554" s="4"/>
      <c r="R554" s="4"/>
      <c r="S554" s="4"/>
      <c r="T554" s="4"/>
      <c r="U554" s="4"/>
    </row>
    <row r="555" spans="2:21" ht="12.75">
      <c r="B555" s="224"/>
      <c r="C555" s="224"/>
      <c r="D555" s="4"/>
      <c r="E555" s="4"/>
      <c r="F555" s="167"/>
      <c r="G555" s="4"/>
      <c r="H555" s="4"/>
      <c r="I555" s="4"/>
      <c r="J555" s="4"/>
      <c r="K555" s="4"/>
      <c r="L555" s="4"/>
      <c r="M555" s="4"/>
      <c r="N555" s="4"/>
      <c r="O555" s="4"/>
      <c r="P555" s="4"/>
      <c r="Q555" s="4"/>
      <c r="R555" s="4"/>
      <c r="S555" s="4"/>
      <c r="T555" s="4"/>
      <c r="U555" s="4"/>
    </row>
    <row r="556" spans="2:21" ht="12.75">
      <c r="B556" s="224"/>
      <c r="C556" s="225"/>
      <c r="D556" s="4"/>
      <c r="E556" s="4"/>
      <c r="F556" s="167"/>
      <c r="G556" s="4"/>
      <c r="H556" s="4"/>
      <c r="I556" s="4"/>
      <c r="J556" s="4"/>
      <c r="K556" s="4"/>
      <c r="L556" s="4"/>
      <c r="M556" s="4"/>
      <c r="N556" s="4"/>
      <c r="O556" s="4"/>
      <c r="P556" s="4"/>
      <c r="Q556" s="4"/>
      <c r="R556" s="4"/>
      <c r="S556" s="4"/>
      <c r="T556" s="4"/>
      <c r="U556" s="4"/>
    </row>
    <row r="557" spans="2:21" ht="12.75">
      <c r="B557" s="225"/>
      <c r="C557" s="172" t="s">
        <v>15</v>
      </c>
      <c r="D557" s="4"/>
      <c r="E557" s="4"/>
      <c r="F557" s="167"/>
      <c r="G557" s="4"/>
      <c r="H557" s="4"/>
      <c r="I557" s="4"/>
      <c r="J557" s="4"/>
      <c r="K557" s="4"/>
      <c r="L557" s="4"/>
      <c r="M557" s="4"/>
      <c r="N557" s="4"/>
      <c r="O557" s="4"/>
      <c r="P557" s="4"/>
      <c r="Q557" s="4"/>
      <c r="R557" s="4"/>
      <c r="S557" s="4"/>
      <c r="T557" s="4"/>
      <c r="U557" s="4"/>
    </row>
    <row r="558" spans="2:21" ht="12.75">
      <c r="B558" s="231" t="s">
        <v>16</v>
      </c>
      <c r="C558" s="230" t="s">
        <v>17</v>
      </c>
      <c r="D558" s="4"/>
      <c r="E558" s="4"/>
      <c r="F558" s="167"/>
      <c r="G558" s="4"/>
      <c r="H558" s="4"/>
      <c r="I558" s="4"/>
      <c r="J558" s="4"/>
      <c r="K558" s="4"/>
      <c r="L558" s="4"/>
      <c r="M558" s="4"/>
      <c r="N558" s="4"/>
      <c r="O558" s="4"/>
      <c r="P558" s="4"/>
      <c r="Q558" s="4"/>
      <c r="R558" s="4"/>
      <c r="S558" s="4"/>
      <c r="T558" s="4"/>
      <c r="U558" s="4"/>
    </row>
    <row r="559" spans="2:21" ht="12.75">
      <c r="B559" s="224"/>
      <c r="C559" s="224"/>
      <c r="D559" s="4"/>
      <c r="E559" s="4"/>
      <c r="F559" s="167"/>
      <c r="G559" s="4"/>
      <c r="H559" s="4"/>
      <c r="I559" s="4"/>
      <c r="J559" s="4"/>
      <c r="K559" s="4"/>
      <c r="L559" s="4"/>
      <c r="M559" s="4"/>
      <c r="N559" s="4"/>
      <c r="O559" s="4"/>
      <c r="P559" s="4"/>
      <c r="Q559" s="4"/>
      <c r="R559" s="4"/>
      <c r="S559" s="4"/>
      <c r="T559" s="4"/>
      <c r="U559" s="4"/>
    </row>
    <row r="560" spans="2:21" ht="12.75">
      <c r="B560" s="224"/>
      <c r="C560" s="224"/>
      <c r="D560" s="4"/>
      <c r="E560" s="4"/>
      <c r="F560" s="167"/>
      <c r="G560" s="4"/>
      <c r="H560" s="4"/>
      <c r="I560" s="4"/>
      <c r="J560" s="4"/>
      <c r="K560" s="4"/>
      <c r="L560" s="4"/>
      <c r="M560" s="4"/>
      <c r="N560" s="4"/>
      <c r="O560" s="4"/>
      <c r="P560" s="4"/>
      <c r="Q560" s="4"/>
      <c r="R560" s="4"/>
      <c r="S560" s="4"/>
      <c r="T560" s="4"/>
      <c r="U560" s="4"/>
    </row>
    <row r="561" spans="2:21" ht="12.75">
      <c r="B561" s="224"/>
      <c r="C561" s="224"/>
      <c r="D561" s="4"/>
      <c r="E561" s="4"/>
      <c r="F561" s="167"/>
      <c r="G561" s="4"/>
      <c r="H561" s="4"/>
      <c r="I561" s="4"/>
      <c r="J561" s="4"/>
      <c r="K561" s="4"/>
      <c r="L561" s="4"/>
      <c r="M561" s="4"/>
      <c r="N561" s="4"/>
      <c r="O561" s="4"/>
      <c r="P561" s="4"/>
      <c r="Q561" s="4"/>
      <c r="R561" s="4"/>
      <c r="S561" s="4"/>
      <c r="T561" s="4"/>
      <c r="U561" s="4"/>
    </row>
    <row r="562" spans="2:21" ht="12.75">
      <c r="B562" s="224"/>
      <c r="C562" s="224"/>
      <c r="D562" s="4"/>
      <c r="E562" s="4"/>
      <c r="F562" s="167"/>
      <c r="G562" s="4"/>
      <c r="H562" s="4"/>
      <c r="I562" s="4"/>
      <c r="J562" s="4"/>
      <c r="K562" s="4"/>
      <c r="L562" s="4"/>
      <c r="M562" s="4"/>
      <c r="N562" s="4"/>
      <c r="O562" s="4"/>
      <c r="P562" s="4"/>
      <c r="Q562" s="4"/>
      <c r="R562" s="4"/>
      <c r="S562" s="4"/>
      <c r="T562" s="4"/>
      <c r="U562" s="4"/>
    </row>
    <row r="563" spans="2:21" ht="12.75">
      <c r="B563" s="224"/>
      <c r="C563" s="224"/>
      <c r="D563" s="4"/>
      <c r="E563" s="4"/>
      <c r="F563" s="167"/>
      <c r="G563" s="4"/>
      <c r="H563" s="4"/>
      <c r="I563" s="4"/>
      <c r="J563" s="4"/>
      <c r="K563" s="4"/>
      <c r="L563" s="4"/>
      <c r="M563" s="4"/>
      <c r="N563" s="4"/>
      <c r="O563" s="4"/>
      <c r="P563" s="4"/>
      <c r="Q563" s="4"/>
      <c r="R563" s="4"/>
      <c r="S563" s="4"/>
      <c r="T563" s="4"/>
      <c r="U563" s="4"/>
    </row>
    <row r="564" spans="2:21" ht="12.75">
      <c r="B564" s="224"/>
      <c r="C564" s="224"/>
      <c r="D564" s="4"/>
      <c r="E564" s="4"/>
      <c r="F564" s="167"/>
      <c r="G564" s="4"/>
      <c r="H564" s="4"/>
      <c r="I564" s="4"/>
      <c r="J564" s="4"/>
      <c r="K564" s="4"/>
      <c r="L564" s="4"/>
      <c r="M564" s="4"/>
      <c r="N564" s="4"/>
      <c r="O564" s="4"/>
      <c r="P564" s="4"/>
      <c r="Q564" s="4"/>
      <c r="R564" s="4"/>
      <c r="S564" s="4"/>
      <c r="T564" s="4"/>
      <c r="U564" s="4"/>
    </row>
    <row r="565" spans="2:21" ht="12.75">
      <c r="B565" s="224"/>
      <c r="C565" s="224"/>
      <c r="D565" s="4"/>
      <c r="E565" s="4"/>
      <c r="F565" s="167"/>
      <c r="G565" s="4"/>
      <c r="H565" s="4"/>
      <c r="I565" s="4"/>
      <c r="J565" s="4"/>
      <c r="K565" s="4"/>
      <c r="L565" s="4"/>
      <c r="M565" s="4"/>
      <c r="N565" s="4"/>
      <c r="O565" s="4"/>
      <c r="P565" s="4"/>
      <c r="Q565" s="4"/>
      <c r="R565" s="4"/>
      <c r="S565" s="4"/>
      <c r="T565" s="4"/>
      <c r="U565" s="4"/>
    </row>
    <row r="566" spans="2:21" ht="12.75">
      <c r="B566" s="224"/>
      <c r="C566" s="224"/>
      <c r="D566" s="4"/>
      <c r="E566" s="4"/>
      <c r="F566" s="167"/>
      <c r="G566" s="4"/>
      <c r="H566" s="4"/>
      <c r="I566" s="4"/>
      <c r="J566" s="4"/>
      <c r="K566" s="4"/>
      <c r="L566" s="4"/>
      <c r="M566" s="4"/>
      <c r="N566" s="4"/>
      <c r="O566" s="4"/>
      <c r="P566" s="4"/>
      <c r="Q566" s="4"/>
      <c r="R566" s="4"/>
      <c r="S566" s="4"/>
      <c r="T566" s="4"/>
      <c r="U566" s="4"/>
    </row>
    <row r="567" spans="2:21" ht="12.75">
      <c r="B567" s="224"/>
      <c r="C567" s="224"/>
      <c r="D567" s="4"/>
      <c r="E567" s="4"/>
      <c r="F567" s="167"/>
      <c r="G567" s="4"/>
      <c r="H567" s="4"/>
      <c r="I567" s="4"/>
      <c r="J567" s="4"/>
      <c r="K567" s="4"/>
      <c r="L567" s="4"/>
      <c r="M567" s="4"/>
      <c r="N567" s="4"/>
      <c r="O567" s="4"/>
      <c r="P567" s="4"/>
      <c r="Q567" s="4"/>
      <c r="R567" s="4"/>
      <c r="S567" s="4"/>
      <c r="T567" s="4"/>
      <c r="U567" s="4"/>
    </row>
    <row r="568" spans="2:21" ht="12.75">
      <c r="B568" s="224"/>
      <c r="C568" s="224"/>
      <c r="D568" s="4"/>
      <c r="E568" s="4"/>
      <c r="F568" s="167"/>
      <c r="G568" s="4"/>
      <c r="H568" s="4"/>
      <c r="I568" s="4"/>
      <c r="J568" s="4"/>
      <c r="K568" s="4"/>
      <c r="L568" s="4"/>
      <c r="M568" s="4"/>
      <c r="N568" s="4"/>
      <c r="O568" s="4"/>
      <c r="P568" s="4"/>
      <c r="Q568" s="4"/>
      <c r="R568" s="4"/>
      <c r="S568" s="4"/>
      <c r="T568" s="4"/>
      <c r="U568" s="4"/>
    </row>
    <row r="569" spans="2:21" ht="12.75">
      <c r="B569" s="224"/>
      <c r="C569" s="225"/>
      <c r="D569" s="4"/>
      <c r="E569" s="4"/>
      <c r="F569" s="167"/>
      <c r="G569" s="4"/>
      <c r="H569" s="4"/>
      <c r="I569" s="4"/>
      <c r="J569" s="4"/>
      <c r="K569" s="4"/>
      <c r="L569" s="4"/>
      <c r="M569" s="4"/>
      <c r="N569" s="4"/>
      <c r="O569" s="4"/>
      <c r="P569" s="4"/>
      <c r="Q569" s="4"/>
      <c r="R569" s="4"/>
      <c r="S569" s="4"/>
      <c r="T569" s="4"/>
      <c r="U569" s="4"/>
    </row>
    <row r="570" spans="2:21" ht="12.75">
      <c r="B570" s="224"/>
      <c r="C570" s="230" t="s">
        <v>18</v>
      </c>
      <c r="D570" s="4"/>
      <c r="E570" s="4"/>
      <c r="F570" s="167"/>
      <c r="G570" s="4"/>
      <c r="H570" s="4"/>
      <c r="I570" s="4"/>
      <c r="J570" s="4"/>
      <c r="K570" s="4"/>
      <c r="L570" s="4"/>
      <c r="M570" s="4"/>
      <c r="N570" s="4"/>
      <c r="O570" s="4"/>
      <c r="P570" s="4"/>
      <c r="Q570" s="4"/>
      <c r="R570" s="4"/>
      <c r="S570" s="4"/>
      <c r="T570" s="4"/>
      <c r="U570" s="4"/>
    </row>
    <row r="571" spans="2:21" ht="12.75">
      <c r="B571" s="224"/>
      <c r="C571" s="224"/>
      <c r="D571" s="4"/>
      <c r="E571" s="4"/>
      <c r="F571" s="167"/>
      <c r="G571" s="4"/>
      <c r="H571" s="4"/>
      <c r="I571" s="4"/>
      <c r="J571" s="4"/>
      <c r="K571" s="4"/>
      <c r="L571" s="4"/>
      <c r="M571" s="4"/>
      <c r="N571" s="4"/>
      <c r="O571" s="4"/>
      <c r="P571" s="4"/>
      <c r="Q571" s="4"/>
      <c r="R571" s="4"/>
      <c r="S571" s="4"/>
      <c r="T571" s="4"/>
      <c r="U571" s="4"/>
    </row>
    <row r="572" spans="2:21" ht="12.75">
      <c r="B572" s="224"/>
      <c r="C572" s="224"/>
      <c r="D572" s="4"/>
      <c r="E572" s="4"/>
      <c r="F572" s="167"/>
      <c r="G572" s="4"/>
      <c r="H572" s="4"/>
      <c r="I572" s="4"/>
      <c r="J572" s="4"/>
      <c r="K572" s="4"/>
      <c r="L572" s="4"/>
      <c r="M572" s="4"/>
      <c r="N572" s="4"/>
      <c r="O572" s="4"/>
      <c r="P572" s="4"/>
      <c r="Q572" s="4"/>
      <c r="R572" s="4"/>
      <c r="S572" s="4"/>
      <c r="T572" s="4"/>
      <c r="U572" s="4"/>
    </row>
    <row r="573" spans="2:21" ht="12.75">
      <c r="B573" s="224"/>
      <c r="C573" s="224"/>
      <c r="D573" s="4"/>
      <c r="E573" s="4"/>
      <c r="F573" s="167"/>
      <c r="G573" s="4"/>
      <c r="H573" s="4"/>
      <c r="I573" s="4"/>
      <c r="J573" s="4"/>
      <c r="K573" s="4"/>
      <c r="L573" s="4"/>
      <c r="M573" s="4"/>
      <c r="N573" s="4"/>
      <c r="O573" s="4"/>
      <c r="P573" s="4"/>
      <c r="Q573" s="4"/>
      <c r="R573" s="4"/>
      <c r="S573" s="4"/>
      <c r="T573" s="4"/>
      <c r="U573" s="4"/>
    </row>
    <row r="574" spans="2:21" ht="12.75">
      <c r="B574" s="224"/>
      <c r="C574" s="224"/>
      <c r="D574" s="4"/>
      <c r="E574" s="4"/>
      <c r="F574" s="167"/>
      <c r="G574" s="4"/>
      <c r="H574" s="4"/>
      <c r="I574" s="4"/>
      <c r="J574" s="4"/>
      <c r="K574" s="4"/>
      <c r="L574" s="4"/>
      <c r="M574" s="4"/>
      <c r="N574" s="4"/>
      <c r="O574" s="4"/>
      <c r="P574" s="4"/>
      <c r="Q574" s="4"/>
      <c r="R574" s="4"/>
      <c r="S574" s="4"/>
      <c r="T574" s="4"/>
      <c r="U574" s="4"/>
    </row>
    <row r="575" spans="2:21" ht="12.75">
      <c r="B575" s="224"/>
      <c r="C575" s="224"/>
      <c r="D575" s="4"/>
      <c r="E575" s="4"/>
      <c r="F575" s="167"/>
      <c r="G575" s="4"/>
      <c r="H575" s="4"/>
      <c r="I575" s="4"/>
      <c r="J575" s="4"/>
      <c r="K575" s="4"/>
      <c r="L575" s="4"/>
      <c r="M575" s="4"/>
      <c r="N575" s="4"/>
      <c r="O575" s="4"/>
      <c r="P575" s="4"/>
      <c r="Q575" s="4"/>
      <c r="R575" s="4"/>
      <c r="S575" s="4"/>
      <c r="T575" s="4"/>
      <c r="U575" s="4"/>
    </row>
    <row r="576" spans="2:21" ht="12.75">
      <c r="B576" s="224"/>
      <c r="C576" s="224"/>
      <c r="D576" s="4"/>
      <c r="E576" s="4"/>
      <c r="F576" s="167"/>
      <c r="G576" s="4"/>
      <c r="H576" s="4"/>
      <c r="I576" s="4"/>
      <c r="J576" s="4"/>
      <c r="K576" s="4"/>
      <c r="L576" s="4"/>
      <c r="M576" s="4"/>
      <c r="N576" s="4"/>
      <c r="O576" s="4"/>
      <c r="P576" s="4"/>
      <c r="Q576" s="4"/>
      <c r="R576" s="4"/>
      <c r="S576" s="4"/>
      <c r="T576" s="4"/>
      <c r="U576" s="4"/>
    </row>
    <row r="577" spans="2:21" ht="12.75">
      <c r="B577" s="224"/>
      <c r="C577" s="224"/>
      <c r="D577" s="4"/>
      <c r="E577" s="4"/>
      <c r="F577" s="167"/>
      <c r="G577" s="4"/>
      <c r="H577" s="4"/>
      <c r="I577" s="4"/>
      <c r="J577" s="4"/>
      <c r="K577" s="4"/>
      <c r="L577" s="4"/>
      <c r="M577" s="4"/>
      <c r="N577" s="4"/>
      <c r="O577" s="4"/>
      <c r="P577" s="4"/>
      <c r="Q577" s="4"/>
      <c r="R577" s="4"/>
      <c r="S577" s="4"/>
      <c r="T577" s="4"/>
      <c r="U577" s="4"/>
    </row>
    <row r="578" spans="2:21" ht="12.75">
      <c r="B578" s="224"/>
      <c r="C578" s="224"/>
      <c r="D578" s="4"/>
      <c r="E578" s="4"/>
      <c r="F578" s="167"/>
      <c r="G578" s="4"/>
      <c r="H578" s="4"/>
      <c r="I578" s="4"/>
      <c r="J578" s="4"/>
      <c r="K578" s="4"/>
      <c r="L578" s="4"/>
      <c r="M578" s="4"/>
      <c r="N578" s="4"/>
      <c r="O578" s="4"/>
      <c r="P578" s="4"/>
      <c r="Q578" s="4"/>
      <c r="R578" s="4"/>
      <c r="S578" s="4"/>
      <c r="T578" s="4"/>
      <c r="U578" s="4"/>
    </row>
    <row r="579" spans="2:21" ht="12.75">
      <c r="B579" s="224"/>
      <c r="C579" s="224"/>
      <c r="D579" s="4"/>
      <c r="E579" s="4"/>
      <c r="F579" s="167"/>
      <c r="G579" s="4"/>
      <c r="H579" s="4"/>
      <c r="I579" s="4"/>
      <c r="J579" s="4"/>
      <c r="K579" s="4"/>
      <c r="L579" s="4"/>
      <c r="M579" s="4"/>
      <c r="N579" s="4"/>
      <c r="O579" s="4"/>
      <c r="P579" s="4"/>
      <c r="Q579" s="4"/>
      <c r="R579" s="4"/>
      <c r="S579" s="4"/>
      <c r="T579" s="4"/>
      <c r="U579" s="4"/>
    </row>
    <row r="580" spans="2:21" ht="12.75">
      <c r="B580" s="224"/>
      <c r="C580" s="224"/>
      <c r="D580" s="4"/>
      <c r="E580" s="4"/>
      <c r="F580" s="167"/>
      <c r="G580" s="4"/>
      <c r="H580" s="4"/>
      <c r="I580" s="4"/>
      <c r="J580" s="4"/>
      <c r="K580" s="4"/>
      <c r="L580" s="4"/>
      <c r="M580" s="4"/>
      <c r="N580" s="4"/>
      <c r="O580" s="4"/>
      <c r="P580" s="4"/>
      <c r="Q580" s="4"/>
      <c r="R580" s="4"/>
      <c r="S580" s="4"/>
      <c r="T580" s="4"/>
      <c r="U580" s="4"/>
    </row>
    <row r="581" spans="2:21" ht="12.75">
      <c r="B581" s="224"/>
      <c r="C581" s="225"/>
      <c r="D581" s="4"/>
      <c r="E581" s="4"/>
      <c r="F581" s="167"/>
      <c r="G581" s="4"/>
      <c r="H581" s="4"/>
      <c r="I581" s="4"/>
      <c r="J581" s="4"/>
      <c r="K581" s="4"/>
      <c r="L581" s="4"/>
      <c r="M581" s="4"/>
      <c r="N581" s="4"/>
      <c r="O581" s="4"/>
      <c r="P581" s="4"/>
      <c r="Q581" s="4"/>
      <c r="R581" s="4"/>
      <c r="S581" s="4"/>
      <c r="T581" s="4"/>
      <c r="U581" s="4"/>
    </row>
    <row r="582" spans="2:21" ht="12.75">
      <c r="B582" s="225"/>
      <c r="C582" s="174" t="s">
        <v>19</v>
      </c>
      <c r="D582" s="4"/>
      <c r="E582" s="4"/>
      <c r="F582" s="167"/>
      <c r="G582" s="4"/>
      <c r="H582" s="4"/>
      <c r="I582" s="4"/>
      <c r="J582" s="4"/>
      <c r="K582" s="4"/>
      <c r="L582" s="4"/>
      <c r="M582" s="4"/>
      <c r="N582" s="4"/>
      <c r="O582" s="4"/>
      <c r="P582" s="4"/>
      <c r="Q582" s="4"/>
      <c r="R582" s="4"/>
      <c r="S582" s="4"/>
      <c r="T582" s="4"/>
      <c r="U582" s="4"/>
    </row>
    <row r="583" spans="2:21" ht="12.75">
      <c r="B583" s="232" t="s">
        <v>20</v>
      </c>
      <c r="C583" s="223" t="s">
        <v>21</v>
      </c>
      <c r="D583" s="4"/>
      <c r="E583" s="4"/>
      <c r="F583" s="167"/>
      <c r="G583" s="4"/>
      <c r="H583" s="4"/>
      <c r="I583" s="4"/>
      <c r="J583" s="4"/>
      <c r="K583" s="4"/>
      <c r="L583" s="4"/>
      <c r="M583" s="4"/>
      <c r="N583" s="4"/>
      <c r="O583" s="4"/>
      <c r="P583" s="4"/>
      <c r="Q583" s="4"/>
      <c r="R583" s="4"/>
      <c r="S583" s="4"/>
      <c r="T583" s="4"/>
      <c r="U583" s="4"/>
    </row>
    <row r="584" spans="2:21" ht="12.75">
      <c r="B584" s="224"/>
      <c r="C584" s="224"/>
      <c r="D584" s="4"/>
      <c r="E584" s="4"/>
      <c r="F584" s="167"/>
      <c r="G584" s="4"/>
      <c r="H584" s="4"/>
      <c r="I584" s="4"/>
      <c r="J584" s="4"/>
      <c r="K584" s="4"/>
      <c r="L584" s="4"/>
      <c r="M584" s="4"/>
      <c r="N584" s="4"/>
      <c r="O584" s="4"/>
      <c r="P584" s="4"/>
      <c r="Q584" s="4"/>
      <c r="R584" s="4"/>
      <c r="S584" s="4"/>
      <c r="T584" s="4"/>
      <c r="U584" s="4"/>
    </row>
    <row r="585" spans="2:21" ht="12.75">
      <c r="B585" s="224"/>
      <c r="C585" s="224"/>
      <c r="D585" s="4"/>
      <c r="E585" s="4"/>
      <c r="F585" s="167"/>
      <c r="G585" s="4"/>
      <c r="H585" s="4"/>
      <c r="I585" s="4"/>
      <c r="J585" s="4"/>
      <c r="K585" s="4"/>
      <c r="L585" s="4"/>
      <c r="M585" s="4"/>
      <c r="N585" s="4"/>
      <c r="O585" s="4"/>
      <c r="P585" s="4"/>
      <c r="Q585" s="4"/>
      <c r="R585" s="4"/>
      <c r="S585" s="4"/>
      <c r="T585" s="4"/>
      <c r="U585" s="4"/>
    </row>
    <row r="586" spans="2:21" ht="12.75">
      <c r="B586" s="224"/>
      <c r="C586" s="224"/>
      <c r="D586" s="4"/>
      <c r="E586" s="4"/>
      <c r="F586" s="167"/>
      <c r="G586" s="4"/>
      <c r="H586" s="4"/>
      <c r="I586" s="4"/>
      <c r="J586" s="4"/>
      <c r="K586" s="4"/>
      <c r="L586" s="4"/>
      <c r="M586" s="4"/>
      <c r="N586" s="4"/>
      <c r="O586" s="4"/>
      <c r="P586" s="4"/>
      <c r="Q586" s="4"/>
      <c r="R586" s="4"/>
      <c r="S586" s="4"/>
      <c r="T586" s="4"/>
      <c r="U586" s="4"/>
    </row>
    <row r="587" spans="2:21" ht="12.75">
      <c r="B587" s="224"/>
      <c r="C587" s="224"/>
      <c r="D587" s="4"/>
      <c r="E587" s="4"/>
      <c r="F587" s="167"/>
      <c r="G587" s="4"/>
      <c r="H587" s="4"/>
      <c r="I587" s="4"/>
      <c r="J587" s="4"/>
      <c r="K587" s="4"/>
      <c r="L587" s="4"/>
      <c r="M587" s="4"/>
      <c r="N587" s="4"/>
      <c r="O587" s="4"/>
      <c r="P587" s="4"/>
      <c r="Q587" s="4"/>
      <c r="R587" s="4"/>
      <c r="S587" s="4"/>
      <c r="T587" s="4"/>
      <c r="U587" s="4"/>
    </row>
    <row r="588" spans="2:21" ht="12.75">
      <c r="B588" s="224"/>
      <c r="C588" s="224"/>
      <c r="D588" s="4"/>
      <c r="E588" s="4"/>
      <c r="F588" s="167"/>
      <c r="G588" s="4"/>
      <c r="H588" s="4"/>
      <c r="I588" s="4"/>
      <c r="J588" s="4"/>
      <c r="K588" s="4"/>
      <c r="L588" s="4"/>
      <c r="M588" s="4"/>
      <c r="N588" s="4"/>
      <c r="O588" s="4"/>
      <c r="P588" s="4"/>
      <c r="Q588" s="4"/>
      <c r="R588" s="4"/>
      <c r="S588" s="4"/>
      <c r="T588" s="4"/>
      <c r="U588" s="4"/>
    </row>
    <row r="589" spans="2:21" ht="12.75">
      <c r="B589" s="224"/>
      <c r="C589" s="224"/>
      <c r="D589" s="4"/>
      <c r="E589" s="4"/>
      <c r="F589" s="167"/>
      <c r="G589" s="4"/>
      <c r="H589" s="4"/>
      <c r="I589" s="4"/>
      <c r="J589" s="4"/>
      <c r="K589" s="4"/>
      <c r="L589" s="4"/>
      <c r="M589" s="4"/>
      <c r="N589" s="4"/>
      <c r="O589" s="4"/>
      <c r="P589" s="4"/>
      <c r="Q589" s="4"/>
      <c r="R589" s="4"/>
      <c r="S589" s="4"/>
      <c r="T589" s="4"/>
      <c r="U589" s="4"/>
    </row>
    <row r="590" spans="2:21" ht="12.75">
      <c r="B590" s="224"/>
      <c r="C590" s="224"/>
      <c r="D590" s="4"/>
      <c r="E590" s="4"/>
      <c r="F590" s="167"/>
      <c r="G590" s="4"/>
      <c r="H590" s="4"/>
      <c r="I590" s="4"/>
      <c r="J590" s="4"/>
      <c r="K590" s="4"/>
      <c r="L590" s="4"/>
      <c r="M590" s="4"/>
      <c r="N590" s="4"/>
      <c r="O590" s="4"/>
      <c r="P590" s="4"/>
      <c r="Q590" s="4"/>
      <c r="R590" s="4"/>
      <c r="S590" s="4"/>
      <c r="T590" s="4"/>
      <c r="U590" s="4"/>
    </row>
    <row r="591" spans="2:21" ht="12.75">
      <c r="B591" s="224"/>
      <c r="C591" s="224"/>
      <c r="D591" s="4"/>
      <c r="E591" s="4"/>
      <c r="F591" s="167"/>
      <c r="G591" s="4"/>
      <c r="H591" s="4"/>
      <c r="I591" s="4"/>
      <c r="J591" s="4"/>
      <c r="K591" s="4"/>
      <c r="L591" s="4"/>
      <c r="M591" s="4"/>
      <c r="N591" s="4"/>
      <c r="O591" s="4"/>
      <c r="P591" s="4"/>
      <c r="Q591" s="4"/>
      <c r="R591" s="4"/>
      <c r="S591" s="4"/>
      <c r="T591" s="4"/>
      <c r="U591" s="4"/>
    </row>
    <row r="592" spans="2:21" ht="12.75">
      <c r="B592" s="224"/>
      <c r="C592" s="224"/>
      <c r="D592" s="4"/>
      <c r="E592" s="4"/>
      <c r="F592" s="167"/>
      <c r="G592" s="4"/>
      <c r="H592" s="4"/>
      <c r="I592" s="4"/>
      <c r="J592" s="4"/>
      <c r="K592" s="4"/>
      <c r="L592" s="4"/>
      <c r="M592" s="4"/>
      <c r="N592" s="4"/>
      <c r="O592" s="4"/>
      <c r="P592" s="4"/>
      <c r="Q592" s="4"/>
      <c r="R592" s="4"/>
      <c r="S592" s="4"/>
      <c r="T592" s="4"/>
      <c r="U592" s="4"/>
    </row>
    <row r="593" spans="2:21" ht="12.75">
      <c r="B593" s="224"/>
      <c r="C593" s="224"/>
      <c r="D593" s="4"/>
      <c r="E593" s="4"/>
      <c r="F593" s="167"/>
      <c r="G593" s="4"/>
      <c r="H593" s="4"/>
      <c r="I593" s="4"/>
      <c r="J593" s="4"/>
      <c r="K593" s="4"/>
      <c r="L593" s="4"/>
      <c r="M593" s="4"/>
      <c r="N593" s="4"/>
      <c r="O593" s="4"/>
      <c r="P593" s="4"/>
      <c r="Q593" s="4"/>
      <c r="R593" s="4"/>
      <c r="S593" s="4"/>
      <c r="T593" s="4"/>
      <c r="U593" s="4"/>
    </row>
    <row r="594" spans="2:21" ht="12.75">
      <c r="B594" s="224"/>
      <c r="C594" s="225"/>
      <c r="D594" s="4"/>
      <c r="E594" s="4"/>
      <c r="F594" s="167"/>
      <c r="G594" s="4"/>
      <c r="H594" s="4"/>
      <c r="I594" s="4"/>
      <c r="J594" s="4"/>
      <c r="K594" s="4"/>
      <c r="L594" s="4"/>
      <c r="M594" s="4"/>
      <c r="N594" s="4"/>
      <c r="O594" s="4"/>
      <c r="P594" s="4"/>
      <c r="Q594" s="4"/>
      <c r="R594" s="4"/>
      <c r="S594" s="4"/>
      <c r="T594" s="4"/>
      <c r="U594" s="4"/>
    </row>
    <row r="595" spans="2:21" ht="12.75">
      <c r="B595" s="224"/>
      <c r="C595" s="223" t="s">
        <v>22</v>
      </c>
      <c r="D595" s="4"/>
      <c r="E595" s="4"/>
      <c r="F595" s="167"/>
      <c r="G595" s="4"/>
      <c r="H595" s="4"/>
      <c r="I595" s="4"/>
      <c r="J595" s="4"/>
      <c r="K595" s="4"/>
      <c r="L595" s="4"/>
      <c r="M595" s="4"/>
      <c r="N595" s="4"/>
      <c r="O595" s="4"/>
      <c r="P595" s="4"/>
      <c r="Q595" s="4"/>
      <c r="R595" s="4"/>
      <c r="S595" s="4"/>
      <c r="T595" s="4"/>
      <c r="U595" s="4"/>
    </row>
    <row r="596" spans="2:21" ht="12.75">
      <c r="B596" s="224"/>
      <c r="C596" s="224"/>
      <c r="D596" s="4"/>
      <c r="E596" s="4"/>
      <c r="F596" s="167"/>
      <c r="G596" s="4"/>
      <c r="H596" s="4"/>
      <c r="I596" s="4"/>
      <c r="J596" s="4"/>
      <c r="K596" s="4"/>
      <c r="L596" s="4"/>
      <c r="M596" s="4"/>
      <c r="N596" s="4"/>
      <c r="O596" s="4"/>
      <c r="P596" s="4"/>
      <c r="Q596" s="4"/>
      <c r="R596" s="4"/>
      <c r="S596" s="4"/>
      <c r="T596" s="4"/>
      <c r="U596" s="4"/>
    </row>
    <row r="597" spans="2:21" ht="12.75">
      <c r="B597" s="224"/>
      <c r="C597" s="224"/>
      <c r="D597" s="4"/>
      <c r="E597" s="4"/>
      <c r="F597" s="167"/>
      <c r="G597" s="4"/>
      <c r="H597" s="4"/>
      <c r="I597" s="4"/>
      <c r="J597" s="4"/>
      <c r="K597" s="4"/>
      <c r="L597" s="4"/>
      <c r="M597" s="4"/>
      <c r="N597" s="4"/>
      <c r="O597" s="4"/>
      <c r="P597" s="4"/>
      <c r="Q597" s="4"/>
      <c r="R597" s="4"/>
      <c r="S597" s="4"/>
      <c r="T597" s="4"/>
      <c r="U597" s="4"/>
    </row>
    <row r="598" spans="2:21" ht="12.75">
      <c r="B598" s="224"/>
      <c r="C598" s="224"/>
      <c r="D598" s="4"/>
      <c r="E598" s="4"/>
      <c r="F598" s="167"/>
      <c r="G598" s="4"/>
      <c r="H598" s="4"/>
      <c r="I598" s="4"/>
      <c r="J598" s="4"/>
      <c r="K598" s="4"/>
      <c r="L598" s="4"/>
      <c r="M598" s="4"/>
      <c r="N598" s="4"/>
      <c r="O598" s="4"/>
      <c r="P598" s="4"/>
      <c r="Q598" s="4"/>
      <c r="R598" s="4"/>
      <c r="S598" s="4"/>
      <c r="T598" s="4"/>
      <c r="U598" s="4"/>
    </row>
    <row r="599" spans="2:21" ht="12.75">
      <c r="B599" s="224"/>
      <c r="C599" s="224"/>
      <c r="D599" s="4"/>
      <c r="E599" s="4"/>
      <c r="F599" s="167"/>
      <c r="G599" s="4"/>
      <c r="H599" s="4"/>
      <c r="I599" s="4"/>
      <c r="J599" s="4"/>
      <c r="K599" s="4"/>
      <c r="L599" s="4"/>
      <c r="M599" s="4"/>
      <c r="N599" s="4"/>
      <c r="O599" s="4"/>
      <c r="P599" s="4"/>
      <c r="Q599" s="4"/>
      <c r="R599" s="4"/>
      <c r="S599" s="4"/>
      <c r="T599" s="4"/>
      <c r="U599" s="4"/>
    </row>
    <row r="600" spans="2:21" ht="12.75">
      <c r="B600" s="224"/>
      <c r="C600" s="224"/>
      <c r="D600" s="4"/>
      <c r="E600" s="4"/>
      <c r="F600" s="167"/>
      <c r="G600" s="4"/>
      <c r="H600" s="4"/>
      <c r="I600" s="4"/>
      <c r="J600" s="4"/>
      <c r="K600" s="4"/>
      <c r="L600" s="4"/>
      <c r="M600" s="4"/>
      <c r="N600" s="4"/>
      <c r="O600" s="4"/>
      <c r="P600" s="4"/>
      <c r="Q600" s="4"/>
      <c r="R600" s="4"/>
      <c r="S600" s="4"/>
      <c r="T600" s="4"/>
      <c r="U600" s="4"/>
    </row>
    <row r="601" spans="2:21" ht="12.75">
      <c r="B601" s="224"/>
      <c r="C601" s="224"/>
      <c r="D601" s="4"/>
      <c r="E601" s="4"/>
      <c r="F601" s="167"/>
      <c r="G601" s="4"/>
      <c r="H601" s="4"/>
      <c r="I601" s="4"/>
      <c r="J601" s="4"/>
      <c r="K601" s="4"/>
      <c r="L601" s="4"/>
      <c r="M601" s="4"/>
      <c r="N601" s="4"/>
      <c r="O601" s="4"/>
      <c r="P601" s="4"/>
      <c r="Q601" s="4"/>
      <c r="R601" s="4"/>
      <c r="S601" s="4"/>
      <c r="T601" s="4"/>
      <c r="U601" s="4"/>
    </row>
    <row r="602" spans="2:21" ht="12.75">
      <c r="B602" s="224"/>
      <c r="C602" s="224"/>
      <c r="D602" s="4"/>
      <c r="E602" s="4"/>
      <c r="F602" s="167"/>
      <c r="G602" s="4"/>
      <c r="H602" s="4"/>
      <c r="I602" s="4"/>
      <c r="J602" s="4"/>
      <c r="K602" s="4"/>
      <c r="L602" s="4"/>
      <c r="M602" s="4"/>
      <c r="N602" s="4"/>
      <c r="O602" s="4"/>
      <c r="P602" s="4"/>
      <c r="Q602" s="4"/>
      <c r="R602" s="4"/>
      <c r="S602" s="4"/>
      <c r="T602" s="4"/>
      <c r="U602" s="4"/>
    </row>
    <row r="603" spans="2:21" ht="12.75">
      <c r="B603" s="224"/>
      <c r="C603" s="224"/>
      <c r="D603" s="4"/>
      <c r="E603" s="4"/>
      <c r="F603" s="167"/>
      <c r="G603" s="4"/>
      <c r="H603" s="4"/>
      <c r="I603" s="4"/>
      <c r="J603" s="4"/>
      <c r="K603" s="4"/>
      <c r="L603" s="4"/>
      <c r="M603" s="4"/>
      <c r="N603" s="4"/>
      <c r="O603" s="4"/>
      <c r="P603" s="4"/>
      <c r="Q603" s="4"/>
      <c r="R603" s="4"/>
      <c r="S603" s="4"/>
      <c r="T603" s="4"/>
      <c r="U603" s="4"/>
    </row>
    <row r="604" spans="2:21" ht="12.75">
      <c r="B604" s="224"/>
      <c r="C604" s="224"/>
      <c r="D604" s="4"/>
      <c r="E604" s="4"/>
      <c r="F604" s="167"/>
      <c r="G604" s="4"/>
      <c r="H604" s="4"/>
      <c r="I604" s="4"/>
      <c r="J604" s="4"/>
      <c r="K604" s="4"/>
      <c r="L604" s="4"/>
      <c r="M604" s="4"/>
      <c r="N604" s="4"/>
      <c r="O604" s="4"/>
      <c r="P604" s="4"/>
      <c r="Q604" s="4"/>
      <c r="R604" s="4"/>
      <c r="S604" s="4"/>
      <c r="T604" s="4"/>
      <c r="U604" s="4"/>
    </row>
    <row r="605" spans="2:21" ht="12.75">
      <c r="B605" s="224"/>
      <c r="C605" s="224"/>
      <c r="D605" s="4"/>
      <c r="E605" s="4"/>
      <c r="F605" s="167"/>
      <c r="G605" s="4"/>
      <c r="H605" s="4"/>
      <c r="I605" s="4"/>
      <c r="J605" s="4"/>
      <c r="K605" s="4"/>
      <c r="L605" s="4"/>
      <c r="M605" s="4"/>
      <c r="N605" s="4"/>
      <c r="O605" s="4"/>
      <c r="P605" s="4"/>
      <c r="Q605" s="4"/>
      <c r="R605" s="4"/>
      <c r="S605" s="4"/>
      <c r="T605" s="4"/>
      <c r="U605" s="4"/>
    </row>
    <row r="606" spans="2:21" ht="12.75">
      <c r="B606" s="225"/>
      <c r="C606" s="225"/>
      <c r="D606" s="4"/>
      <c r="E606" s="4"/>
      <c r="F606" s="167"/>
      <c r="G606" s="4"/>
      <c r="H606" s="4"/>
      <c r="I606" s="4"/>
      <c r="J606" s="4"/>
      <c r="K606" s="4"/>
      <c r="L606" s="4"/>
      <c r="M606" s="4"/>
      <c r="N606" s="4"/>
      <c r="O606" s="4"/>
      <c r="P606" s="4"/>
      <c r="Q606" s="4"/>
      <c r="R606" s="4"/>
      <c r="S606" s="4"/>
      <c r="T606" s="4"/>
      <c r="U606" s="4"/>
    </row>
    <row r="607" spans="2:21" ht="12.75">
      <c r="B607" s="2"/>
      <c r="C607" s="3"/>
      <c r="D607" s="4"/>
      <c r="E607" s="4"/>
      <c r="F607" s="167"/>
      <c r="G607" s="4"/>
      <c r="H607" s="4"/>
      <c r="I607" s="4"/>
      <c r="J607" s="4"/>
      <c r="K607" s="4"/>
      <c r="L607" s="4"/>
      <c r="M607" s="4"/>
      <c r="N607" s="4"/>
      <c r="O607" s="4"/>
      <c r="P607" s="4"/>
      <c r="Q607" s="4"/>
      <c r="R607" s="4"/>
      <c r="S607" s="4"/>
      <c r="T607" s="4"/>
      <c r="U607" s="4"/>
    </row>
    <row r="608" spans="2:21" ht="12.75">
      <c r="B608" s="2"/>
      <c r="C608" s="3"/>
      <c r="D608" s="4"/>
      <c r="E608" s="4"/>
      <c r="F608" s="167"/>
      <c r="G608" s="4"/>
      <c r="H608" s="4"/>
      <c r="I608" s="4"/>
      <c r="J608" s="4"/>
      <c r="K608" s="4"/>
      <c r="L608" s="4"/>
      <c r="M608" s="4"/>
      <c r="N608" s="4"/>
      <c r="O608" s="4"/>
      <c r="P608" s="4"/>
      <c r="Q608" s="4"/>
      <c r="R608" s="4"/>
      <c r="S608" s="4"/>
      <c r="T608" s="4"/>
      <c r="U608" s="4"/>
    </row>
    <row r="609" spans="2:21" ht="12.75">
      <c r="B609" s="2"/>
      <c r="C609" s="3"/>
      <c r="D609" s="4"/>
      <c r="E609" s="4"/>
      <c r="F609" s="167"/>
      <c r="G609" s="4"/>
      <c r="H609" s="4"/>
      <c r="I609" s="4"/>
      <c r="J609" s="4"/>
      <c r="K609" s="4"/>
      <c r="L609" s="4"/>
      <c r="M609" s="4"/>
      <c r="N609" s="4"/>
      <c r="O609" s="4"/>
      <c r="P609" s="4"/>
      <c r="Q609" s="4"/>
      <c r="R609" s="4"/>
      <c r="S609" s="4"/>
      <c r="T609" s="4"/>
      <c r="U609" s="4"/>
    </row>
    <row r="610" spans="2:21" ht="12.75">
      <c r="B610" s="2"/>
      <c r="C610" s="3"/>
      <c r="D610" s="4"/>
      <c r="E610" s="4"/>
      <c r="F610" s="167"/>
      <c r="G610" s="4"/>
      <c r="H610" s="4"/>
      <c r="I610" s="4"/>
      <c r="J610" s="4"/>
      <c r="K610" s="4"/>
      <c r="L610" s="4"/>
      <c r="M610" s="4"/>
      <c r="N610" s="4"/>
      <c r="O610" s="4"/>
      <c r="P610" s="4"/>
      <c r="Q610" s="4"/>
      <c r="R610" s="4"/>
      <c r="S610" s="4"/>
      <c r="T610" s="4"/>
      <c r="U610" s="4"/>
    </row>
    <row r="611" spans="2:21" ht="12.75">
      <c r="B611" s="2"/>
      <c r="C611" s="3"/>
      <c r="D611" s="4"/>
      <c r="E611" s="4"/>
      <c r="F611" s="167"/>
      <c r="G611" s="4"/>
      <c r="H611" s="4"/>
      <c r="I611" s="4"/>
      <c r="J611" s="4"/>
      <c r="K611" s="4"/>
      <c r="L611" s="4"/>
      <c r="M611" s="4"/>
      <c r="N611" s="4"/>
      <c r="O611" s="4"/>
      <c r="P611" s="4"/>
      <c r="Q611" s="4"/>
      <c r="R611" s="4"/>
      <c r="S611" s="4"/>
      <c r="T611" s="4"/>
      <c r="U611" s="4"/>
    </row>
    <row r="612" spans="2:21" ht="12.75">
      <c r="B612" s="2"/>
      <c r="C612" s="3"/>
      <c r="D612" s="4"/>
      <c r="E612" s="4"/>
      <c r="F612" s="167"/>
      <c r="G612" s="4"/>
      <c r="H612" s="4"/>
      <c r="I612" s="4"/>
      <c r="J612" s="4"/>
      <c r="K612" s="4"/>
      <c r="L612" s="4"/>
      <c r="M612" s="4"/>
      <c r="N612" s="4"/>
      <c r="O612" s="4"/>
      <c r="P612" s="4"/>
      <c r="Q612" s="4"/>
      <c r="R612" s="4"/>
      <c r="S612" s="4"/>
      <c r="T612" s="4"/>
      <c r="U612" s="4"/>
    </row>
    <row r="613" spans="2:21" ht="12.75">
      <c r="B613" s="2"/>
      <c r="C613" s="3"/>
      <c r="D613" s="4"/>
      <c r="E613" s="4"/>
      <c r="F613" s="167"/>
      <c r="G613" s="4"/>
      <c r="H613" s="4"/>
      <c r="I613" s="4"/>
      <c r="J613" s="4"/>
      <c r="K613" s="4"/>
      <c r="L613" s="4"/>
      <c r="M613" s="4"/>
      <c r="N613" s="4"/>
      <c r="O613" s="4"/>
      <c r="P613" s="4"/>
      <c r="Q613" s="4"/>
      <c r="R613" s="4"/>
      <c r="S613" s="4"/>
      <c r="T613" s="4"/>
      <c r="U613" s="4"/>
    </row>
    <row r="614" spans="2:21" ht="12.75">
      <c r="B614" s="2"/>
      <c r="C614" s="3"/>
      <c r="D614" s="4"/>
      <c r="E614" s="4"/>
      <c r="F614" s="167"/>
      <c r="G614" s="4"/>
      <c r="H614" s="4"/>
      <c r="I614" s="4"/>
      <c r="J614" s="4"/>
      <c r="K614" s="4"/>
      <c r="L614" s="4"/>
      <c r="M614" s="4"/>
      <c r="N614" s="4"/>
      <c r="O614" s="4"/>
      <c r="P614" s="4"/>
      <c r="Q614" s="4"/>
      <c r="R614" s="4"/>
      <c r="S614" s="4"/>
      <c r="T614" s="4"/>
      <c r="U614" s="4"/>
    </row>
    <row r="615" spans="2:21" ht="12.75">
      <c r="B615" s="2"/>
      <c r="C615" s="3"/>
      <c r="D615" s="4"/>
      <c r="E615" s="4"/>
      <c r="F615" s="167"/>
      <c r="G615" s="4"/>
      <c r="H615" s="4"/>
      <c r="I615" s="4"/>
      <c r="J615" s="4"/>
      <c r="K615" s="4"/>
      <c r="L615" s="4"/>
      <c r="M615" s="4"/>
      <c r="N615" s="4"/>
      <c r="O615" s="4"/>
      <c r="P615" s="4"/>
      <c r="Q615" s="4"/>
      <c r="R615" s="4"/>
      <c r="S615" s="4"/>
      <c r="T615" s="4"/>
      <c r="U615" s="4"/>
    </row>
    <row r="616" spans="2:21" ht="12.75">
      <c r="B616" s="2"/>
      <c r="C616" s="3"/>
      <c r="D616" s="4"/>
      <c r="E616" s="4"/>
      <c r="F616" s="167"/>
      <c r="G616" s="4"/>
      <c r="H616" s="4"/>
      <c r="I616" s="4"/>
      <c r="J616" s="4"/>
      <c r="K616" s="4"/>
      <c r="L616" s="4"/>
      <c r="M616" s="4"/>
      <c r="N616" s="4"/>
      <c r="O616" s="4"/>
      <c r="P616" s="4"/>
      <c r="Q616" s="4"/>
      <c r="R616" s="4"/>
      <c r="S616" s="4"/>
      <c r="T616" s="4"/>
      <c r="U616" s="4"/>
    </row>
    <row r="617" spans="2:21" ht="12.75">
      <c r="B617" s="2"/>
      <c r="C617" s="3"/>
      <c r="D617" s="4"/>
      <c r="E617" s="4"/>
      <c r="F617" s="167"/>
      <c r="G617" s="4"/>
      <c r="H617" s="4"/>
      <c r="I617" s="4"/>
      <c r="J617" s="4"/>
      <c r="K617" s="4"/>
      <c r="L617" s="4"/>
      <c r="M617" s="4"/>
      <c r="N617" s="4"/>
      <c r="O617" s="4"/>
      <c r="P617" s="4"/>
      <c r="Q617" s="4"/>
      <c r="R617" s="4"/>
      <c r="S617" s="4"/>
      <c r="T617" s="4"/>
      <c r="U617" s="4"/>
    </row>
    <row r="618" spans="2:21" ht="12.75">
      <c r="B618" s="2"/>
      <c r="C618" s="3"/>
      <c r="D618" s="4"/>
      <c r="E618" s="4"/>
      <c r="F618" s="167"/>
      <c r="G618" s="4"/>
      <c r="H618" s="4"/>
      <c r="I618" s="4"/>
      <c r="J618" s="4"/>
      <c r="K618" s="4"/>
      <c r="L618" s="4"/>
      <c r="M618" s="4"/>
      <c r="N618" s="4"/>
      <c r="O618" s="4"/>
      <c r="P618" s="4"/>
      <c r="Q618" s="4"/>
      <c r="R618" s="4"/>
      <c r="S618" s="4"/>
      <c r="T618" s="4"/>
      <c r="U618" s="4"/>
    </row>
    <row r="619" spans="2:21" ht="12.75">
      <c r="B619" s="2"/>
      <c r="C619" s="3"/>
      <c r="D619" s="4"/>
      <c r="E619" s="4"/>
      <c r="F619" s="167"/>
      <c r="G619" s="4"/>
      <c r="H619" s="4"/>
      <c r="I619" s="4"/>
      <c r="J619" s="4"/>
      <c r="K619" s="4"/>
      <c r="L619" s="4"/>
      <c r="M619" s="4"/>
      <c r="N619" s="4"/>
      <c r="O619" s="4"/>
      <c r="P619" s="4"/>
      <c r="Q619" s="4"/>
      <c r="R619" s="4"/>
      <c r="S619" s="4"/>
      <c r="T619" s="4"/>
      <c r="U619" s="4"/>
    </row>
    <row r="620" spans="2:21" ht="12.75">
      <c r="B620" s="2"/>
      <c r="C620" s="3"/>
      <c r="D620" s="4"/>
      <c r="E620" s="4"/>
      <c r="F620" s="167"/>
      <c r="G620" s="4"/>
      <c r="H620" s="4"/>
      <c r="I620" s="4"/>
      <c r="J620" s="4"/>
      <c r="K620" s="4"/>
      <c r="L620" s="4"/>
      <c r="M620" s="4"/>
      <c r="N620" s="4"/>
      <c r="O620" s="4"/>
      <c r="P620" s="4"/>
      <c r="Q620" s="4"/>
      <c r="R620" s="4"/>
      <c r="S620" s="4"/>
      <c r="T620" s="4"/>
      <c r="U620" s="4"/>
    </row>
    <row r="621" spans="2:21" ht="12.75">
      <c r="B621" s="2"/>
      <c r="C621" s="3"/>
      <c r="D621" s="4"/>
      <c r="E621" s="4"/>
      <c r="F621" s="167"/>
      <c r="G621" s="4"/>
      <c r="H621" s="4"/>
      <c r="I621" s="4"/>
      <c r="J621" s="4"/>
      <c r="K621" s="4"/>
      <c r="L621" s="4"/>
      <c r="M621" s="4"/>
      <c r="N621" s="4"/>
      <c r="O621" s="4"/>
      <c r="P621" s="4"/>
      <c r="Q621" s="4"/>
      <c r="R621" s="4"/>
      <c r="S621" s="4"/>
      <c r="T621" s="4"/>
      <c r="U621" s="4"/>
    </row>
    <row r="622" spans="2:21" ht="12.75">
      <c r="B622" s="2"/>
      <c r="C622" s="3"/>
      <c r="D622" s="4"/>
      <c r="E622" s="4"/>
      <c r="F622" s="167"/>
      <c r="G622" s="4"/>
      <c r="H622" s="4"/>
      <c r="I622" s="4"/>
      <c r="J622" s="4"/>
      <c r="K622" s="4"/>
      <c r="L622" s="4"/>
      <c r="M622" s="4"/>
      <c r="N622" s="4"/>
      <c r="O622" s="4"/>
      <c r="P622" s="4"/>
      <c r="Q622" s="4"/>
      <c r="R622" s="4"/>
      <c r="S622" s="4"/>
      <c r="T622" s="4"/>
      <c r="U622" s="4"/>
    </row>
    <row r="623" spans="2:21" ht="12.75">
      <c r="B623" s="2"/>
      <c r="C623" s="3"/>
      <c r="D623" s="4"/>
      <c r="E623" s="4"/>
      <c r="F623" s="167"/>
      <c r="G623" s="4"/>
      <c r="H623" s="4"/>
      <c r="I623" s="4"/>
      <c r="J623" s="4"/>
      <c r="K623" s="4"/>
      <c r="L623" s="4"/>
      <c r="M623" s="4"/>
      <c r="N623" s="4"/>
      <c r="O623" s="4"/>
      <c r="P623" s="4"/>
      <c r="Q623" s="4"/>
      <c r="R623" s="4"/>
      <c r="S623" s="4"/>
      <c r="T623" s="4"/>
      <c r="U623" s="4"/>
    </row>
    <row r="624" spans="2:21" ht="12.75">
      <c r="B624" s="2"/>
      <c r="C624" s="3"/>
      <c r="D624" s="4"/>
      <c r="E624" s="4"/>
      <c r="F624" s="167"/>
      <c r="G624" s="4"/>
      <c r="H624" s="4"/>
      <c r="I624" s="4"/>
      <c r="J624" s="4"/>
      <c r="K624" s="4"/>
      <c r="L624" s="4"/>
      <c r="M624" s="4"/>
      <c r="N624" s="4"/>
      <c r="O624" s="4"/>
      <c r="P624" s="4"/>
      <c r="Q624" s="4"/>
      <c r="R624" s="4"/>
      <c r="S624" s="4"/>
      <c r="T624" s="4"/>
      <c r="U624" s="4"/>
    </row>
    <row r="625" spans="2:21" ht="12.75">
      <c r="B625" s="2"/>
      <c r="C625" s="3"/>
      <c r="D625" s="4"/>
      <c r="E625" s="4"/>
      <c r="F625" s="167"/>
      <c r="G625" s="4"/>
      <c r="H625" s="4"/>
      <c r="I625" s="4"/>
      <c r="J625" s="4"/>
      <c r="K625" s="4"/>
      <c r="L625" s="4"/>
      <c r="M625" s="4"/>
      <c r="N625" s="4"/>
      <c r="O625" s="4"/>
      <c r="P625" s="4"/>
      <c r="Q625" s="4"/>
      <c r="R625" s="4"/>
      <c r="S625" s="4"/>
      <c r="T625" s="4"/>
      <c r="U625" s="4"/>
    </row>
    <row r="626" spans="2:21" ht="12.75">
      <c r="B626" s="2"/>
      <c r="C626" s="3"/>
      <c r="D626" s="4"/>
      <c r="E626" s="4"/>
      <c r="F626" s="167"/>
      <c r="G626" s="4"/>
      <c r="H626" s="4"/>
      <c r="I626" s="4"/>
      <c r="J626" s="4"/>
      <c r="K626" s="4"/>
      <c r="L626" s="4"/>
      <c r="M626" s="4"/>
      <c r="N626" s="4"/>
      <c r="O626" s="4"/>
      <c r="P626" s="4"/>
      <c r="Q626" s="4"/>
      <c r="R626" s="4"/>
      <c r="S626" s="4"/>
      <c r="T626" s="4"/>
      <c r="U626" s="4"/>
    </row>
    <row r="627" spans="2:21" ht="12.75">
      <c r="B627" s="2"/>
      <c r="C627" s="3"/>
      <c r="D627" s="4"/>
      <c r="E627" s="4"/>
      <c r="F627" s="167"/>
      <c r="G627" s="4"/>
      <c r="H627" s="4"/>
      <c r="I627" s="4"/>
      <c r="J627" s="4"/>
      <c r="K627" s="4"/>
      <c r="L627" s="4"/>
      <c r="M627" s="4"/>
      <c r="N627" s="4"/>
      <c r="O627" s="4"/>
      <c r="P627" s="4"/>
      <c r="Q627" s="4"/>
      <c r="R627" s="4"/>
      <c r="S627" s="4"/>
      <c r="T627" s="4"/>
      <c r="U627" s="4"/>
    </row>
    <row r="628" spans="2:21" ht="12.75">
      <c r="B628" s="2"/>
      <c r="C628" s="3"/>
      <c r="D628" s="4"/>
      <c r="E628" s="4"/>
      <c r="F628" s="167"/>
      <c r="G628" s="4"/>
      <c r="H628" s="4"/>
      <c r="I628" s="4"/>
      <c r="J628" s="4"/>
      <c r="K628" s="4"/>
      <c r="L628" s="4"/>
      <c r="M628" s="4"/>
      <c r="N628" s="4"/>
      <c r="O628" s="4"/>
      <c r="P628" s="4"/>
      <c r="Q628" s="4"/>
      <c r="R628" s="4"/>
      <c r="S628" s="4"/>
      <c r="T628" s="4"/>
      <c r="U628" s="4"/>
    </row>
    <row r="629" spans="2:21" ht="12.75">
      <c r="B629" s="2"/>
      <c r="C629" s="3"/>
      <c r="D629" s="4"/>
      <c r="E629" s="4"/>
      <c r="F629" s="167"/>
      <c r="G629" s="4"/>
      <c r="H629" s="4"/>
      <c r="I629" s="4"/>
      <c r="J629" s="4"/>
      <c r="K629" s="4"/>
      <c r="L629" s="4"/>
      <c r="M629" s="4"/>
      <c r="N629" s="4"/>
      <c r="O629" s="4"/>
      <c r="P629" s="4"/>
      <c r="Q629" s="4"/>
      <c r="R629" s="4"/>
      <c r="S629" s="4"/>
      <c r="T629" s="4"/>
      <c r="U629" s="4"/>
    </row>
    <row r="630" spans="2:21" ht="12.75">
      <c r="B630" s="2"/>
      <c r="C630" s="3"/>
      <c r="D630" s="4"/>
      <c r="E630" s="4"/>
      <c r="F630" s="167"/>
      <c r="G630" s="4"/>
      <c r="H630" s="4"/>
      <c r="I630" s="4"/>
      <c r="J630" s="4"/>
      <c r="K630" s="4"/>
      <c r="L630" s="4"/>
      <c r="M630" s="4"/>
      <c r="N630" s="4"/>
      <c r="O630" s="4"/>
      <c r="P630" s="4"/>
      <c r="Q630" s="4"/>
      <c r="R630" s="4"/>
      <c r="S630" s="4"/>
      <c r="T630" s="4"/>
      <c r="U630" s="4"/>
    </row>
    <row r="631" spans="2:21" ht="12.75">
      <c r="B631" s="2"/>
      <c r="C631" s="3"/>
      <c r="D631" s="4"/>
      <c r="E631" s="4"/>
      <c r="F631" s="167"/>
      <c r="G631" s="4"/>
      <c r="H631" s="4"/>
      <c r="I631" s="4"/>
      <c r="J631" s="4"/>
      <c r="K631" s="4"/>
      <c r="L631" s="4"/>
      <c r="M631" s="4"/>
      <c r="N631" s="4"/>
      <c r="O631" s="4"/>
      <c r="P631" s="4"/>
      <c r="Q631" s="4"/>
      <c r="R631" s="4"/>
      <c r="S631" s="4"/>
      <c r="T631" s="4"/>
      <c r="U631" s="4"/>
    </row>
    <row r="632" spans="2:21" ht="12.75">
      <c r="B632" s="2"/>
      <c r="C632" s="3"/>
      <c r="D632" s="4"/>
      <c r="E632" s="4"/>
      <c r="F632" s="167"/>
      <c r="G632" s="4"/>
      <c r="H632" s="4"/>
      <c r="I632" s="4"/>
      <c r="J632" s="4"/>
      <c r="K632" s="4"/>
      <c r="L632" s="4"/>
      <c r="M632" s="4"/>
      <c r="N632" s="4"/>
      <c r="O632" s="4"/>
      <c r="P632" s="4"/>
      <c r="Q632" s="4"/>
      <c r="R632" s="4"/>
      <c r="S632" s="4"/>
      <c r="T632" s="4"/>
      <c r="U632" s="4"/>
    </row>
    <row r="633" spans="2:21" ht="12.75">
      <c r="B633" s="2"/>
      <c r="C633" s="3"/>
      <c r="D633" s="4"/>
      <c r="E633" s="4"/>
      <c r="F633" s="167"/>
      <c r="G633" s="4"/>
      <c r="H633" s="4"/>
      <c r="I633" s="4"/>
      <c r="J633" s="4"/>
      <c r="K633" s="4"/>
      <c r="L633" s="4"/>
      <c r="M633" s="4"/>
      <c r="N633" s="4"/>
      <c r="O633" s="4"/>
      <c r="P633" s="4"/>
      <c r="Q633" s="4"/>
      <c r="R633" s="4"/>
      <c r="S633" s="4"/>
      <c r="T633" s="4"/>
      <c r="U633" s="4"/>
    </row>
    <row r="634" spans="2:21" ht="12.75">
      <c r="B634" s="2"/>
      <c r="C634" s="3"/>
      <c r="D634" s="4"/>
      <c r="E634" s="4"/>
      <c r="F634" s="167"/>
      <c r="G634" s="4"/>
      <c r="H634" s="4"/>
      <c r="I634" s="4"/>
      <c r="J634" s="4"/>
      <c r="K634" s="4"/>
      <c r="L634" s="4"/>
      <c r="M634" s="4"/>
      <c r="N634" s="4"/>
      <c r="O634" s="4"/>
      <c r="P634" s="4"/>
      <c r="Q634" s="4"/>
      <c r="R634" s="4"/>
      <c r="S634" s="4"/>
      <c r="T634" s="4"/>
      <c r="U634" s="4"/>
    </row>
    <row r="635" spans="2:21" ht="12.75">
      <c r="B635" s="2"/>
      <c r="C635" s="3"/>
      <c r="D635" s="4"/>
      <c r="E635" s="4"/>
      <c r="F635" s="167"/>
      <c r="G635" s="4"/>
      <c r="H635" s="4"/>
      <c r="I635" s="4"/>
      <c r="J635" s="4"/>
      <c r="K635" s="4"/>
      <c r="L635" s="4"/>
      <c r="M635" s="4"/>
      <c r="N635" s="4"/>
      <c r="O635" s="4"/>
      <c r="P635" s="4"/>
      <c r="Q635" s="4"/>
      <c r="R635" s="4"/>
      <c r="S635" s="4"/>
      <c r="T635" s="4"/>
      <c r="U635" s="4"/>
    </row>
    <row r="636" spans="2:21" ht="12.75">
      <c r="B636" s="2"/>
      <c r="C636" s="3"/>
      <c r="D636" s="4"/>
      <c r="E636" s="4"/>
      <c r="F636" s="167"/>
      <c r="G636" s="4"/>
      <c r="H636" s="4"/>
      <c r="I636" s="4"/>
      <c r="J636" s="4"/>
      <c r="K636" s="4"/>
      <c r="L636" s="4"/>
      <c r="M636" s="4"/>
      <c r="N636" s="4"/>
      <c r="O636" s="4"/>
      <c r="P636" s="4"/>
      <c r="Q636" s="4"/>
      <c r="R636" s="4"/>
      <c r="S636" s="4"/>
      <c r="T636" s="4"/>
      <c r="U636" s="4"/>
    </row>
    <row r="637" spans="2:21" ht="12.75">
      <c r="B637" s="2"/>
      <c r="C637" s="3"/>
      <c r="D637" s="4"/>
      <c r="E637" s="4"/>
      <c r="F637" s="167"/>
      <c r="G637" s="4"/>
      <c r="H637" s="4"/>
      <c r="I637" s="4"/>
      <c r="J637" s="4"/>
      <c r="K637" s="4"/>
      <c r="L637" s="4"/>
      <c r="M637" s="4"/>
      <c r="N637" s="4"/>
      <c r="O637" s="4"/>
      <c r="P637" s="4"/>
      <c r="Q637" s="4"/>
      <c r="R637" s="4"/>
      <c r="S637" s="4"/>
      <c r="T637" s="4"/>
      <c r="U637" s="4"/>
    </row>
    <row r="638" spans="2:21" ht="12.75">
      <c r="B638" s="2"/>
      <c r="C638" s="3"/>
      <c r="D638" s="4"/>
      <c r="E638" s="4"/>
      <c r="F638" s="167"/>
      <c r="G638" s="4"/>
      <c r="H638" s="4"/>
      <c r="I638" s="4"/>
      <c r="J638" s="4"/>
      <c r="K638" s="4"/>
      <c r="L638" s="4"/>
      <c r="M638" s="4"/>
      <c r="N638" s="4"/>
      <c r="O638" s="4"/>
      <c r="P638" s="4"/>
      <c r="Q638" s="4"/>
      <c r="R638" s="4"/>
      <c r="S638" s="4"/>
      <c r="T638" s="4"/>
      <c r="U638" s="4"/>
    </row>
    <row r="639" spans="2:21" ht="12.75">
      <c r="B639" s="2"/>
      <c r="C639" s="3"/>
      <c r="D639" s="4"/>
      <c r="E639" s="4"/>
      <c r="F639" s="167"/>
      <c r="G639" s="4"/>
      <c r="H639" s="4"/>
      <c r="I639" s="4"/>
      <c r="J639" s="4"/>
      <c r="K639" s="4"/>
      <c r="L639" s="4"/>
      <c r="M639" s="4"/>
      <c r="N639" s="4"/>
      <c r="O639" s="4"/>
      <c r="P639" s="4"/>
      <c r="Q639" s="4"/>
      <c r="R639" s="4"/>
      <c r="S639" s="4"/>
      <c r="T639" s="4"/>
      <c r="U639" s="4"/>
    </row>
    <row r="640" spans="2:21" ht="12.75">
      <c r="B640" s="2"/>
      <c r="C640" s="3"/>
      <c r="D640" s="4"/>
      <c r="E640" s="4"/>
      <c r="F640" s="167"/>
      <c r="G640" s="4"/>
      <c r="H640" s="4"/>
      <c r="I640" s="4"/>
      <c r="J640" s="4"/>
      <c r="K640" s="4"/>
      <c r="L640" s="4"/>
      <c r="M640" s="4"/>
      <c r="N640" s="4"/>
      <c r="O640" s="4"/>
      <c r="P640" s="4"/>
      <c r="Q640" s="4"/>
      <c r="R640" s="4"/>
      <c r="S640" s="4"/>
      <c r="T640" s="4"/>
      <c r="U640" s="4"/>
    </row>
    <row r="641" spans="2:21" ht="12.75">
      <c r="B641" s="2"/>
      <c r="C641" s="3"/>
      <c r="D641" s="4"/>
      <c r="E641" s="4"/>
      <c r="F641" s="167"/>
      <c r="G641" s="4"/>
      <c r="H641" s="4"/>
      <c r="I641" s="4"/>
      <c r="J641" s="4"/>
      <c r="K641" s="4"/>
      <c r="L641" s="4"/>
      <c r="M641" s="4"/>
      <c r="N641" s="4"/>
      <c r="O641" s="4"/>
      <c r="P641" s="4"/>
      <c r="Q641" s="4"/>
      <c r="R641" s="4"/>
      <c r="S641" s="4"/>
      <c r="T641" s="4"/>
      <c r="U641" s="4"/>
    </row>
    <row r="642" spans="2:21" ht="12.75">
      <c r="B642" s="2"/>
      <c r="C642" s="3"/>
      <c r="D642" s="4"/>
      <c r="E642" s="4"/>
      <c r="F642" s="167"/>
      <c r="G642" s="4"/>
      <c r="H642" s="4"/>
      <c r="I642" s="4"/>
      <c r="J642" s="4"/>
      <c r="K642" s="4"/>
      <c r="L642" s="4"/>
      <c r="M642" s="4"/>
      <c r="N642" s="4"/>
      <c r="O642" s="4"/>
      <c r="P642" s="4"/>
      <c r="Q642" s="4"/>
      <c r="R642" s="4"/>
      <c r="S642" s="4"/>
      <c r="T642" s="4"/>
      <c r="U642" s="4"/>
    </row>
    <row r="643" spans="2:21" ht="12.75">
      <c r="B643" s="2"/>
      <c r="C643" s="3"/>
      <c r="D643" s="4"/>
      <c r="E643" s="4"/>
      <c r="F643" s="167"/>
      <c r="G643" s="4"/>
      <c r="H643" s="4"/>
      <c r="I643" s="4"/>
      <c r="J643" s="4"/>
      <c r="K643" s="4"/>
      <c r="L643" s="4"/>
      <c r="M643" s="4"/>
      <c r="N643" s="4"/>
      <c r="O643" s="4"/>
      <c r="P643" s="4"/>
      <c r="Q643" s="4"/>
      <c r="R643" s="4"/>
      <c r="S643" s="4"/>
      <c r="T643" s="4"/>
      <c r="U643" s="4"/>
    </row>
    <row r="644" spans="2:21" ht="12.75">
      <c r="B644" s="2"/>
      <c r="C644" s="3"/>
      <c r="D644" s="4"/>
      <c r="E644" s="4"/>
      <c r="F644" s="167"/>
      <c r="G644" s="4"/>
      <c r="H644" s="4"/>
      <c r="I644" s="4"/>
      <c r="J644" s="4"/>
      <c r="K644" s="4"/>
      <c r="L644" s="4"/>
      <c r="M644" s="4"/>
      <c r="N644" s="4"/>
      <c r="O644" s="4"/>
      <c r="P644" s="4"/>
      <c r="Q644" s="4"/>
      <c r="R644" s="4"/>
      <c r="S644" s="4"/>
      <c r="T644" s="4"/>
      <c r="U644" s="4"/>
    </row>
    <row r="645" spans="2:21" ht="12.75">
      <c r="B645" s="2"/>
      <c r="C645" s="3"/>
      <c r="D645" s="4"/>
      <c r="E645" s="4"/>
      <c r="F645" s="167"/>
      <c r="G645" s="4"/>
      <c r="H645" s="4"/>
      <c r="I645" s="4"/>
      <c r="J645" s="4"/>
      <c r="K645" s="4"/>
      <c r="L645" s="4"/>
      <c r="M645" s="4"/>
      <c r="N645" s="4"/>
      <c r="O645" s="4"/>
      <c r="P645" s="4"/>
      <c r="Q645" s="4"/>
      <c r="R645" s="4"/>
      <c r="S645" s="4"/>
      <c r="T645" s="4"/>
      <c r="U645" s="4"/>
    </row>
    <row r="646" spans="2:21" ht="12.75">
      <c r="B646" s="2"/>
      <c r="C646" s="3"/>
      <c r="D646" s="4"/>
      <c r="E646" s="4"/>
      <c r="F646" s="167"/>
      <c r="G646" s="4"/>
      <c r="H646" s="4"/>
      <c r="I646" s="4"/>
      <c r="J646" s="4"/>
      <c r="K646" s="4"/>
      <c r="L646" s="4"/>
      <c r="M646" s="4"/>
      <c r="N646" s="4"/>
      <c r="O646" s="4"/>
      <c r="P646" s="4"/>
      <c r="Q646" s="4"/>
      <c r="R646" s="4"/>
      <c r="S646" s="4"/>
      <c r="T646" s="4"/>
      <c r="U646" s="4"/>
    </row>
    <row r="647" spans="2:21" ht="12.75">
      <c r="B647" s="2"/>
      <c r="C647" s="3"/>
      <c r="D647" s="4"/>
      <c r="E647" s="4"/>
      <c r="F647" s="167"/>
      <c r="G647" s="4"/>
      <c r="H647" s="4"/>
      <c r="I647" s="4"/>
      <c r="J647" s="4"/>
      <c r="K647" s="4"/>
      <c r="L647" s="4"/>
      <c r="M647" s="4"/>
      <c r="N647" s="4"/>
      <c r="O647" s="4"/>
      <c r="P647" s="4"/>
      <c r="Q647" s="4"/>
      <c r="R647" s="4"/>
      <c r="S647" s="4"/>
      <c r="T647" s="4"/>
      <c r="U647" s="4"/>
    </row>
    <row r="648" spans="2:21" ht="12.75">
      <c r="B648" s="2"/>
      <c r="C648" s="3"/>
      <c r="D648" s="4"/>
      <c r="E648" s="4"/>
      <c r="F648" s="167"/>
      <c r="G648" s="4"/>
      <c r="H648" s="4"/>
      <c r="I648" s="4"/>
      <c r="J648" s="4"/>
      <c r="K648" s="4"/>
      <c r="L648" s="4"/>
      <c r="M648" s="4"/>
      <c r="N648" s="4"/>
      <c r="O648" s="4"/>
      <c r="P648" s="4"/>
      <c r="Q648" s="4"/>
      <c r="R648" s="4"/>
      <c r="S648" s="4"/>
      <c r="T648" s="4"/>
      <c r="U648" s="4"/>
    </row>
    <row r="649" spans="2:21" ht="12.75">
      <c r="B649" s="2"/>
      <c r="C649" s="3"/>
      <c r="D649" s="4"/>
      <c r="E649" s="4"/>
      <c r="F649" s="167"/>
      <c r="G649" s="4"/>
      <c r="H649" s="4"/>
      <c r="I649" s="4"/>
      <c r="J649" s="4"/>
      <c r="K649" s="4"/>
      <c r="L649" s="4"/>
      <c r="M649" s="4"/>
      <c r="N649" s="4"/>
      <c r="O649" s="4"/>
      <c r="P649" s="4"/>
      <c r="Q649" s="4"/>
      <c r="R649" s="4"/>
      <c r="S649" s="4"/>
      <c r="T649" s="4"/>
      <c r="U649" s="4"/>
    </row>
    <row r="650" spans="2:21" ht="12.75">
      <c r="B650" s="2"/>
      <c r="C650" s="3"/>
      <c r="D650" s="4"/>
      <c r="E650" s="4"/>
      <c r="F650" s="167"/>
      <c r="G650" s="4"/>
      <c r="H650" s="4"/>
      <c r="I650" s="4"/>
      <c r="J650" s="4"/>
      <c r="K650" s="4"/>
      <c r="L650" s="4"/>
      <c r="M650" s="4"/>
      <c r="N650" s="4"/>
      <c r="O650" s="4"/>
      <c r="P650" s="4"/>
      <c r="Q650" s="4"/>
      <c r="R650" s="4"/>
      <c r="S650" s="4"/>
      <c r="T650" s="4"/>
      <c r="U650" s="4"/>
    </row>
    <row r="651" spans="2:21" ht="12.75">
      <c r="B651" s="2"/>
      <c r="C651" s="3"/>
      <c r="D651" s="4"/>
      <c r="E651" s="4"/>
      <c r="F651" s="167"/>
      <c r="G651" s="4"/>
      <c r="H651" s="4"/>
      <c r="I651" s="4"/>
      <c r="J651" s="4"/>
      <c r="K651" s="4"/>
      <c r="L651" s="4"/>
      <c r="M651" s="4"/>
      <c r="N651" s="4"/>
      <c r="O651" s="4"/>
      <c r="P651" s="4"/>
      <c r="Q651" s="4"/>
      <c r="R651" s="4"/>
      <c r="S651" s="4"/>
      <c r="T651" s="4"/>
      <c r="U651" s="4"/>
    </row>
    <row r="652" spans="2:21" ht="12.75">
      <c r="B652" s="2"/>
      <c r="C652" s="3"/>
      <c r="D652" s="4"/>
      <c r="E652" s="4"/>
      <c r="F652" s="167"/>
      <c r="G652" s="4"/>
      <c r="H652" s="4"/>
      <c r="I652" s="4"/>
      <c r="J652" s="4"/>
      <c r="K652" s="4"/>
      <c r="L652" s="4"/>
      <c r="M652" s="4"/>
      <c r="N652" s="4"/>
      <c r="O652" s="4"/>
      <c r="P652" s="4"/>
      <c r="Q652" s="4"/>
      <c r="R652" s="4"/>
      <c r="S652" s="4"/>
      <c r="T652" s="4"/>
      <c r="U652" s="4"/>
    </row>
    <row r="653" spans="2:21" ht="12.75">
      <c r="B653" s="2"/>
      <c r="C653" s="3"/>
      <c r="D653" s="4"/>
      <c r="E653" s="4"/>
      <c r="F653" s="167"/>
      <c r="G653" s="4"/>
      <c r="H653" s="4"/>
      <c r="I653" s="4"/>
      <c r="J653" s="4"/>
      <c r="K653" s="4"/>
      <c r="L653" s="4"/>
      <c r="M653" s="4"/>
      <c r="N653" s="4"/>
      <c r="O653" s="4"/>
      <c r="P653" s="4"/>
      <c r="Q653" s="4"/>
      <c r="R653" s="4"/>
      <c r="S653" s="4"/>
      <c r="T653" s="4"/>
      <c r="U653" s="4"/>
    </row>
    <row r="654" spans="2:21" ht="12.75">
      <c r="B654" s="2"/>
      <c r="C654" s="3"/>
      <c r="D654" s="4"/>
      <c r="E654" s="4"/>
      <c r="F654" s="167"/>
      <c r="G654" s="4"/>
      <c r="H654" s="4"/>
      <c r="I654" s="4"/>
      <c r="J654" s="4"/>
      <c r="K654" s="4"/>
      <c r="L654" s="4"/>
      <c r="M654" s="4"/>
      <c r="N654" s="4"/>
      <c r="O654" s="4"/>
      <c r="P654" s="4"/>
      <c r="Q654" s="4"/>
      <c r="R654" s="4"/>
      <c r="S654" s="4"/>
      <c r="T654" s="4"/>
      <c r="U654" s="4"/>
    </row>
    <row r="655" spans="2:21" ht="12.75">
      <c r="B655" s="2"/>
      <c r="C655" s="3"/>
      <c r="D655" s="4"/>
      <c r="E655" s="4"/>
      <c r="F655" s="167"/>
      <c r="G655" s="4"/>
      <c r="H655" s="4"/>
      <c r="I655" s="4"/>
      <c r="J655" s="4"/>
      <c r="K655" s="4"/>
      <c r="L655" s="4"/>
      <c r="M655" s="4"/>
      <c r="N655" s="4"/>
      <c r="O655" s="4"/>
      <c r="P655" s="4"/>
      <c r="Q655" s="4"/>
      <c r="R655" s="4"/>
      <c r="S655" s="4"/>
      <c r="T655" s="4"/>
      <c r="U655" s="4"/>
    </row>
    <row r="656" spans="2:21" ht="12.75">
      <c r="B656" s="2"/>
      <c r="C656" s="3"/>
      <c r="D656" s="4"/>
      <c r="E656" s="4"/>
      <c r="F656" s="167"/>
      <c r="G656" s="4"/>
      <c r="H656" s="4"/>
      <c r="I656" s="4"/>
      <c r="J656" s="4"/>
      <c r="K656" s="4"/>
      <c r="L656" s="4"/>
      <c r="M656" s="4"/>
      <c r="N656" s="4"/>
      <c r="O656" s="4"/>
      <c r="P656" s="4"/>
      <c r="Q656" s="4"/>
      <c r="R656" s="4"/>
      <c r="S656" s="4"/>
      <c r="T656" s="4"/>
      <c r="U656" s="4"/>
    </row>
    <row r="657" spans="2:21" ht="12.75">
      <c r="B657" s="2"/>
      <c r="C657" s="3"/>
      <c r="D657" s="4"/>
      <c r="E657" s="4"/>
      <c r="F657" s="167"/>
      <c r="G657" s="4"/>
      <c r="H657" s="4"/>
      <c r="I657" s="4"/>
      <c r="J657" s="4"/>
      <c r="K657" s="4"/>
      <c r="L657" s="4"/>
      <c r="M657" s="4"/>
      <c r="N657" s="4"/>
      <c r="O657" s="4"/>
      <c r="P657" s="4"/>
      <c r="Q657" s="4"/>
      <c r="R657" s="4"/>
      <c r="S657" s="4"/>
      <c r="T657" s="4"/>
      <c r="U657" s="4"/>
    </row>
    <row r="658" spans="2:21" ht="12.75">
      <c r="B658" s="2"/>
      <c r="C658" s="3"/>
      <c r="D658" s="4"/>
      <c r="E658" s="4"/>
      <c r="F658" s="167"/>
      <c r="G658" s="4"/>
      <c r="H658" s="4"/>
      <c r="I658" s="4"/>
      <c r="J658" s="4"/>
      <c r="K658" s="4"/>
      <c r="L658" s="4"/>
      <c r="M658" s="4"/>
      <c r="N658" s="4"/>
      <c r="O658" s="4"/>
      <c r="P658" s="4"/>
      <c r="Q658" s="4"/>
      <c r="R658" s="4"/>
      <c r="S658" s="4"/>
      <c r="T658" s="4"/>
      <c r="U658" s="4"/>
    </row>
    <row r="659" spans="2:21" ht="12.75">
      <c r="B659" s="2"/>
      <c r="C659" s="3"/>
      <c r="D659" s="4"/>
      <c r="E659" s="4"/>
      <c r="F659" s="167"/>
      <c r="G659" s="4"/>
      <c r="H659" s="4"/>
      <c r="I659" s="4"/>
      <c r="J659" s="4"/>
      <c r="K659" s="4"/>
      <c r="L659" s="4"/>
      <c r="M659" s="4"/>
      <c r="N659" s="4"/>
      <c r="O659" s="4"/>
      <c r="P659" s="4"/>
      <c r="Q659" s="4"/>
      <c r="R659" s="4"/>
      <c r="S659" s="4"/>
      <c r="T659" s="4"/>
      <c r="U659" s="4"/>
    </row>
    <row r="660" spans="2:21" ht="12.75">
      <c r="B660" s="2"/>
      <c r="C660" s="3"/>
      <c r="D660" s="4"/>
      <c r="E660" s="4"/>
      <c r="F660" s="167"/>
      <c r="G660" s="4"/>
      <c r="H660" s="4"/>
      <c r="I660" s="4"/>
      <c r="J660" s="4"/>
      <c r="K660" s="4"/>
      <c r="L660" s="4"/>
      <c r="M660" s="4"/>
      <c r="N660" s="4"/>
      <c r="O660" s="4"/>
      <c r="P660" s="4"/>
      <c r="Q660" s="4"/>
      <c r="R660" s="4"/>
      <c r="S660" s="4"/>
      <c r="T660" s="4"/>
      <c r="U660" s="4"/>
    </row>
    <row r="661" spans="2:21" ht="12.75">
      <c r="B661" s="2"/>
      <c r="C661" s="3"/>
      <c r="D661" s="4"/>
      <c r="E661" s="4"/>
      <c r="F661" s="167"/>
      <c r="G661" s="4"/>
      <c r="H661" s="4"/>
      <c r="I661" s="4"/>
      <c r="J661" s="4"/>
      <c r="K661" s="4"/>
      <c r="L661" s="4"/>
      <c r="M661" s="4"/>
      <c r="N661" s="4"/>
      <c r="O661" s="4"/>
      <c r="P661" s="4"/>
      <c r="Q661" s="4"/>
      <c r="R661" s="4"/>
      <c r="S661" s="4"/>
      <c r="T661" s="4"/>
      <c r="U661" s="4"/>
    </row>
    <row r="662" spans="2:21" ht="12.75">
      <c r="B662" s="2"/>
      <c r="C662" s="3"/>
      <c r="D662" s="4"/>
      <c r="E662" s="4"/>
      <c r="F662" s="167"/>
      <c r="G662" s="4"/>
      <c r="H662" s="4"/>
      <c r="I662" s="4"/>
      <c r="J662" s="4"/>
      <c r="K662" s="4"/>
      <c r="L662" s="4"/>
      <c r="M662" s="4"/>
      <c r="N662" s="4"/>
      <c r="O662" s="4"/>
      <c r="P662" s="4"/>
      <c r="Q662" s="4"/>
      <c r="R662" s="4"/>
      <c r="S662" s="4"/>
      <c r="T662" s="4"/>
      <c r="U662" s="4"/>
    </row>
    <row r="663" spans="2:21" ht="12.75">
      <c r="B663" s="2"/>
      <c r="C663" s="3"/>
      <c r="D663" s="4"/>
      <c r="E663" s="4"/>
      <c r="F663" s="167"/>
      <c r="G663" s="4"/>
      <c r="H663" s="4"/>
      <c r="I663" s="4"/>
      <c r="J663" s="4"/>
      <c r="K663" s="4"/>
      <c r="L663" s="4"/>
      <c r="M663" s="4"/>
      <c r="N663" s="4"/>
      <c r="O663" s="4"/>
      <c r="P663" s="4"/>
      <c r="Q663" s="4"/>
      <c r="R663" s="4"/>
      <c r="S663" s="4"/>
      <c r="T663" s="4"/>
      <c r="U663" s="4"/>
    </row>
    <row r="664" spans="2:21" ht="12.75">
      <c r="B664" s="2"/>
      <c r="C664" s="3"/>
      <c r="D664" s="4"/>
      <c r="E664" s="4"/>
      <c r="F664" s="167"/>
      <c r="G664" s="4"/>
      <c r="H664" s="4"/>
      <c r="I664" s="4"/>
      <c r="J664" s="4"/>
      <c r="K664" s="4"/>
      <c r="L664" s="4"/>
      <c r="M664" s="4"/>
      <c r="N664" s="4"/>
      <c r="O664" s="4"/>
      <c r="P664" s="4"/>
      <c r="Q664" s="4"/>
      <c r="R664" s="4"/>
      <c r="S664" s="4"/>
      <c r="T664" s="4"/>
      <c r="U664" s="4"/>
    </row>
    <row r="665" spans="2:21" ht="12.75">
      <c r="B665" s="2"/>
      <c r="C665" s="3"/>
      <c r="D665" s="4"/>
      <c r="E665" s="4"/>
      <c r="F665" s="167"/>
      <c r="G665" s="4"/>
      <c r="H665" s="4"/>
      <c r="I665" s="4"/>
      <c r="J665" s="4"/>
      <c r="K665" s="4"/>
      <c r="L665" s="4"/>
      <c r="M665" s="4"/>
      <c r="N665" s="4"/>
      <c r="O665" s="4"/>
      <c r="P665" s="4"/>
      <c r="Q665" s="4"/>
      <c r="R665" s="4"/>
      <c r="S665" s="4"/>
      <c r="T665" s="4"/>
      <c r="U665" s="4"/>
    </row>
    <row r="666" spans="2:21" ht="12.75">
      <c r="B666" s="2"/>
      <c r="C666" s="3"/>
      <c r="D666" s="4"/>
      <c r="E666" s="4"/>
      <c r="F666" s="167"/>
      <c r="G666" s="4"/>
      <c r="H666" s="4"/>
      <c r="I666" s="4"/>
      <c r="J666" s="4"/>
      <c r="K666" s="4"/>
      <c r="L666" s="4"/>
      <c r="M666" s="4"/>
      <c r="N666" s="4"/>
      <c r="O666" s="4"/>
      <c r="P666" s="4"/>
      <c r="Q666" s="4"/>
      <c r="R666" s="4"/>
      <c r="S666" s="4"/>
      <c r="T666" s="4"/>
      <c r="U666" s="4"/>
    </row>
    <row r="667" spans="2:21" ht="12.75">
      <c r="B667" s="2"/>
      <c r="C667" s="3"/>
      <c r="D667" s="4"/>
      <c r="E667" s="4"/>
      <c r="F667" s="167"/>
      <c r="G667" s="4"/>
      <c r="H667" s="4"/>
      <c r="I667" s="4"/>
      <c r="J667" s="4"/>
      <c r="K667" s="4"/>
      <c r="L667" s="4"/>
      <c r="M667" s="4"/>
      <c r="N667" s="4"/>
      <c r="O667" s="4"/>
      <c r="P667" s="4"/>
      <c r="Q667" s="4"/>
      <c r="R667" s="4"/>
      <c r="S667" s="4"/>
      <c r="T667" s="4"/>
      <c r="U667" s="4"/>
    </row>
    <row r="668" spans="2:21" ht="12.75">
      <c r="B668" s="2"/>
      <c r="C668" s="3"/>
      <c r="D668" s="4"/>
      <c r="E668" s="4"/>
      <c r="F668" s="167"/>
      <c r="G668" s="4"/>
      <c r="H668" s="4"/>
      <c r="I668" s="4"/>
      <c r="J668" s="4"/>
      <c r="K668" s="4"/>
      <c r="L668" s="4"/>
      <c r="M668" s="4"/>
      <c r="N668" s="4"/>
      <c r="O668" s="4"/>
      <c r="P668" s="4"/>
      <c r="Q668" s="4"/>
      <c r="R668" s="4"/>
      <c r="S668" s="4"/>
      <c r="T668" s="4"/>
      <c r="U668" s="4"/>
    </row>
    <row r="669" spans="2:21" ht="12.75">
      <c r="B669" s="2"/>
      <c r="C669" s="3"/>
      <c r="D669" s="4"/>
      <c r="E669" s="4"/>
      <c r="F669" s="167"/>
      <c r="G669" s="4"/>
      <c r="H669" s="4"/>
      <c r="I669" s="4"/>
      <c r="J669" s="4"/>
      <c r="K669" s="4"/>
      <c r="L669" s="4"/>
      <c r="M669" s="4"/>
      <c r="N669" s="4"/>
      <c r="O669" s="4"/>
      <c r="P669" s="4"/>
      <c r="Q669" s="4"/>
      <c r="R669" s="4"/>
      <c r="S669" s="4"/>
      <c r="T669" s="4"/>
      <c r="U669" s="4"/>
    </row>
    <row r="670" spans="2:21" ht="12.75">
      <c r="B670" s="2"/>
      <c r="C670" s="3"/>
      <c r="D670" s="4"/>
      <c r="E670" s="4"/>
      <c r="F670" s="167"/>
      <c r="G670" s="4"/>
      <c r="H670" s="4"/>
      <c r="I670" s="4"/>
      <c r="J670" s="4"/>
      <c r="K670" s="4"/>
      <c r="L670" s="4"/>
      <c r="M670" s="4"/>
      <c r="N670" s="4"/>
      <c r="O670" s="4"/>
      <c r="P670" s="4"/>
      <c r="Q670" s="4"/>
      <c r="R670" s="4"/>
      <c r="S670" s="4"/>
      <c r="T670" s="4"/>
      <c r="U670" s="4"/>
    </row>
    <row r="671" spans="2:21" ht="12.75">
      <c r="B671" s="2"/>
      <c r="C671" s="3"/>
      <c r="D671" s="4"/>
      <c r="E671" s="4"/>
      <c r="F671" s="167"/>
      <c r="G671" s="4"/>
      <c r="H671" s="4"/>
      <c r="I671" s="4"/>
      <c r="J671" s="4"/>
      <c r="K671" s="4"/>
      <c r="L671" s="4"/>
      <c r="M671" s="4"/>
      <c r="N671" s="4"/>
      <c r="O671" s="4"/>
      <c r="P671" s="4"/>
      <c r="Q671" s="4"/>
      <c r="R671" s="4"/>
      <c r="S671" s="4"/>
      <c r="T671" s="4"/>
      <c r="U671" s="4"/>
    </row>
    <row r="672" spans="2:21" ht="12.75">
      <c r="B672" s="2"/>
      <c r="C672" s="3"/>
      <c r="D672" s="4"/>
      <c r="E672" s="4"/>
      <c r="F672" s="167"/>
      <c r="G672" s="4"/>
      <c r="H672" s="4"/>
      <c r="I672" s="4"/>
      <c r="J672" s="4"/>
      <c r="K672" s="4"/>
      <c r="L672" s="4"/>
      <c r="M672" s="4"/>
      <c r="N672" s="4"/>
      <c r="O672" s="4"/>
      <c r="P672" s="4"/>
      <c r="Q672" s="4"/>
      <c r="R672" s="4"/>
      <c r="S672" s="4"/>
      <c r="T672" s="4"/>
      <c r="U672" s="4"/>
    </row>
    <row r="673" spans="2:21" ht="12.75">
      <c r="B673" s="2"/>
      <c r="C673" s="3"/>
      <c r="D673" s="4"/>
      <c r="E673" s="4"/>
      <c r="F673" s="167"/>
      <c r="G673" s="4"/>
      <c r="H673" s="4"/>
      <c r="I673" s="4"/>
      <c r="J673" s="4"/>
      <c r="K673" s="4"/>
      <c r="L673" s="4"/>
      <c r="M673" s="4"/>
      <c r="N673" s="4"/>
      <c r="O673" s="4"/>
      <c r="P673" s="4"/>
      <c r="Q673" s="4"/>
      <c r="R673" s="4"/>
      <c r="S673" s="4"/>
      <c r="T673" s="4"/>
      <c r="U673" s="4"/>
    </row>
    <row r="674" spans="2:21" ht="12.75">
      <c r="B674" s="2"/>
      <c r="C674" s="3"/>
      <c r="D674" s="4"/>
      <c r="E674" s="4"/>
      <c r="F674" s="167"/>
      <c r="G674" s="4"/>
      <c r="H674" s="4"/>
      <c r="I674" s="4"/>
      <c r="J674" s="4"/>
      <c r="K674" s="4"/>
      <c r="L674" s="4"/>
      <c r="M674" s="4"/>
      <c r="N674" s="4"/>
      <c r="O674" s="4"/>
      <c r="P674" s="4"/>
      <c r="Q674" s="4"/>
      <c r="R674" s="4"/>
      <c r="S674" s="4"/>
      <c r="T674" s="4"/>
      <c r="U674" s="4"/>
    </row>
    <row r="675" spans="2:21" ht="12.75">
      <c r="B675" s="2"/>
      <c r="C675" s="3"/>
      <c r="D675" s="4"/>
      <c r="E675" s="4"/>
      <c r="F675" s="167"/>
      <c r="G675" s="4"/>
      <c r="H675" s="4"/>
      <c r="I675" s="4"/>
      <c r="J675" s="4"/>
      <c r="K675" s="4"/>
      <c r="L675" s="4"/>
      <c r="M675" s="4"/>
      <c r="N675" s="4"/>
      <c r="O675" s="4"/>
      <c r="P675" s="4"/>
      <c r="Q675" s="4"/>
      <c r="R675" s="4"/>
      <c r="S675" s="4"/>
      <c r="T675" s="4"/>
      <c r="U675" s="4"/>
    </row>
    <row r="676" spans="2:21" ht="12.75">
      <c r="B676" s="2"/>
      <c r="C676" s="3"/>
      <c r="D676" s="4"/>
      <c r="E676" s="4"/>
      <c r="F676" s="167"/>
      <c r="G676" s="4"/>
      <c r="H676" s="4"/>
      <c r="I676" s="4"/>
      <c r="J676" s="4"/>
      <c r="K676" s="4"/>
      <c r="L676" s="4"/>
      <c r="M676" s="4"/>
      <c r="N676" s="4"/>
      <c r="O676" s="4"/>
      <c r="P676" s="4"/>
      <c r="Q676" s="4"/>
      <c r="R676" s="4"/>
      <c r="S676" s="4"/>
      <c r="T676" s="4"/>
      <c r="U676" s="4"/>
    </row>
    <row r="677" spans="2:21" ht="12.75">
      <c r="B677" s="2"/>
      <c r="C677" s="3"/>
      <c r="D677" s="4"/>
      <c r="E677" s="4"/>
      <c r="F677" s="167"/>
      <c r="G677" s="4"/>
      <c r="H677" s="4"/>
      <c r="I677" s="4"/>
      <c r="J677" s="4"/>
      <c r="K677" s="4"/>
      <c r="L677" s="4"/>
      <c r="M677" s="4"/>
      <c r="N677" s="4"/>
      <c r="O677" s="4"/>
      <c r="P677" s="4"/>
      <c r="Q677" s="4"/>
      <c r="R677" s="4"/>
      <c r="S677" s="4"/>
      <c r="T677" s="4"/>
      <c r="U677" s="4"/>
    </row>
    <row r="678" spans="2:21" ht="12.75">
      <c r="B678" s="2"/>
      <c r="C678" s="3"/>
      <c r="D678" s="4"/>
      <c r="E678" s="4"/>
      <c r="F678" s="167"/>
      <c r="G678" s="4"/>
      <c r="H678" s="4"/>
      <c r="I678" s="4"/>
      <c r="J678" s="4"/>
      <c r="K678" s="4"/>
      <c r="L678" s="4"/>
      <c r="M678" s="4"/>
      <c r="N678" s="4"/>
      <c r="O678" s="4"/>
      <c r="P678" s="4"/>
      <c r="Q678" s="4"/>
      <c r="R678" s="4"/>
      <c r="S678" s="4"/>
      <c r="T678" s="4"/>
      <c r="U678" s="4"/>
    </row>
    <row r="679" spans="2:21" ht="12.75">
      <c r="B679" s="2"/>
      <c r="C679" s="3"/>
      <c r="D679" s="4"/>
      <c r="E679" s="4"/>
      <c r="F679" s="167"/>
      <c r="G679" s="4"/>
      <c r="H679" s="4"/>
      <c r="I679" s="4"/>
      <c r="J679" s="4"/>
      <c r="K679" s="4"/>
      <c r="L679" s="4"/>
      <c r="M679" s="4"/>
      <c r="N679" s="4"/>
      <c r="O679" s="4"/>
      <c r="P679" s="4"/>
      <c r="Q679" s="4"/>
      <c r="R679" s="4"/>
      <c r="S679" s="4"/>
      <c r="T679" s="4"/>
      <c r="U679" s="4"/>
    </row>
    <row r="680" spans="2:21" ht="12.75">
      <c r="B680" s="2"/>
      <c r="C680" s="3"/>
      <c r="D680" s="4"/>
      <c r="E680" s="4"/>
      <c r="F680" s="167"/>
      <c r="G680" s="4"/>
      <c r="H680" s="4"/>
      <c r="I680" s="4"/>
      <c r="J680" s="4"/>
      <c r="K680" s="4"/>
      <c r="L680" s="4"/>
      <c r="M680" s="4"/>
      <c r="N680" s="4"/>
      <c r="O680" s="4"/>
      <c r="P680" s="4"/>
      <c r="Q680" s="4"/>
      <c r="R680" s="4"/>
      <c r="S680" s="4"/>
      <c r="T680" s="4"/>
      <c r="U680" s="4"/>
    </row>
    <row r="681" spans="2:21" ht="12.75">
      <c r="B681" s="2"/>
      <c r="C681" s="3"/>
      <c r="D681" s="4"/>
      <c r="E681" s="4"/>
      <c r="F681" s="167"/>
      <c r="G681" s="4"/>
      <c r="H681" s="4"/>
      <c r="I681" s="4"/>
      <c r="J681" s="4"/>
      <c r="K681" s="4"/>
      <c r="L681" s="4"/>
      <c r="M681" s="4"/>
      <c r="N681" s="4"/>
      <c r="O681" s="4"/>
      <c r="P681" s="4"/>
      <c r="Q681" s="4"/>
      <c r="R681" s="4"/>
      <c r="S681" s="4"/>
      <c r="T681" s="4"/>
      <c r="U681" s="4"/>
    </row>
    <row r="682" spans="2:21" ht="12.75">
      <c r="B682" s="2"/>
      <c r="C682" s="3"/>
      <c r="D682" s="4"/>
      <c r="E682" s="4"/>
      <c r="F682" s="167"/>
      <c r="G682" s="4"/>
      <c r="H682" s="4"/>
      <c r="I682" s="4"/>
      <c r="J682" s="4"/>
      <c r="K682" s="4"/>
      <c r="L682" s="4"/>
      <c r="M682" s="4"/>
      <c r="N682" s="4"/>
      <c r="O682" s="4"/>
      <c r="P682" s="4"/>
      <c r="Q682" s="4"/>
      <c r="R682" s="4"/>
      <c r="S682" s="4"/>
      <c r="T682" s="4"/>
      <c r="U682" s="4"/>
    </row>
    <row r="683" spans="2:21" ht="12.75">
      <c r="B683" s="2"/>
      <c r="C683" s="3"/>
      <c r="D683" s="4"/>
      <c r="E683" s="4"/>
      <c r="F683" s="167"/>
      <c r="G683" s="4"/>
      <c r="H683" s="4"/>
      <c r="I683" s="4"/>
      <c r="J683" s="4"/>
      <c r="K683" s="4"/>
      <c r="L683" s="4"/>
      <c r="M683" s="4"/>
      <c r="N683" s="4"/>
      <c r="O683" s="4"/>
      <c r="P683" s="4"/>
      <c r="Q683" s="4"/>
      <c r="R683" s="4"/>
      <c r="S683" s="4"/>
      <c r="T683" s="4"/>
      <c r="U683" s="4"/>
    </row>
    <row r="684" spans="2:21" ht="12.75">
      <c r="B684" s="2"/>
      <c r="C684" s="3"/>
      <c r="D684" s="4"/>
      <c r="E684" s="4"/>
      <c r="F684" s="167"/>
      <c r="G684" s="4"/>
      <c r="H684" s="4"/>
      <c r="I684" s="4"/>
      <c r="J684" s="4"/>
      <c r="K684" s="4"/>
      <c r="L684" s="4"/>
      <c r="M684" s="4"/>
      <c r="N684" s="4"/>
      <c r="O684" s="4"/>
      <c r="P684" s="4"/>
      <c r="Q684" s="4"/>
      <c r="R684" s="4"/>
      <c r="S684" s="4"/>
      <c r="T684" s="4"/>
      <c r="U684" s="4"/>
    </row>
    <row r="685" spans="2:21" ht="12.75">
      <c r="B685" s="2"/>
      <c r="C685" s="3"/>
      <c r="D685" s="4"/>
      <c r="E685" s="4"/>
      <c r="F685" s="167"/>
      <c r="G685" s="4"/>
      <c r="H685" s="4"/>
      <c r="I685" s="4"/>
      <c r="J685" s="4"/>
      <c r="K685" s="4"/>
      <c r="L685" s="4"/>
      <c r="M685" s="4"/>
      <c r="N685" s="4"/>
      <c r="O685" s="4"/>
      <c r="P685" s="4"/>
      <c r="Q685" s="4"/>
      <c r="R685" s="4"/>
      <c r="S685" s="4"/>
      <c r="T685" s="4"/>
      <c r="U685" s="4"/>
    </row>
    <row r="686" spans="2:21" ht="12.75">
      <c r="B686" s="2"/>
      <c r="C686" s="3"/>
      <c r="D686" s="4"/>
      <c r="E686" s="4"/>
      <c r="F686" s="167"/>
      <c r="G686" s="4"/>
      <c r="H686" s="4"/>
      <c r="I686" s="4"/>
      <c r="J686" s="4"/>
      <c r="K686" s="4"/>
      <c r="L686" s="4"/>
      <c r="M686" s="4"/>
      <c r="N686" s="4"/>
      <c r="O686" s="4"/>
      <c r="P686" s="4"/>
      <c r="Q686" s="4"/>
      <c r="R686" s="4"/>
      <c r="S686" s="4"/>
      <c r="T686" s="4"/>
      <c r="U686" s="4"/>
    </row>
    <row r="687" spans="2:21" ht="12.75">
      <c r="B687" s="2"/>
      <c r="C687" s="3"/>
      <c r="D687" s="4"/>
      <c r="E687" s="4"/>
      <c r="F687" s="167"/>
      <c r="G687" s="4"/>
      <c r="H687" s="4"/>
      <c r="I687" s="4"/>
      <c r="J687" s="4"/>
      <c r="K687" s="4"/>
      <c r="L687" s="4"/>
      <c r="M687" s="4"/>
      <c r="N687" s="4"/>
      <c r="O687" s="4"/>
      <c r="P687" s="4"/>
      <c r="Q687" s="4"/>
      <c r="R687" s="4"/>
      <c r="S687" s="4"/>
      <c r="T687" s="4"/>
      <c r="U687" s="4"/>
    </row>
    <row r="688" spans="2:21" ht="12.75">
      <c r="B688" s="2"/>
      <c r="C688" s="3"/>
      <c r="D688" s="4"/>
      <c r="E688" s="4"/>
      <c r="F688" s="167"/>
      <c r="G688" s="4"/>
      <c r="H688" s="4"/>
      <c r="I688" s="4"/>
      <c r="J688" s="4"/>
      <c r="K688" s="4"/>
      <c r="L688" s="4"/>
      <c r="M688" s="4"/>
      <c r="N688" s="4"/>
      <c r="O688" s="4"/>
      <c r="P688" s="4"/>
      <c r="Q688" s="4"/>
      <c r="R688" s="4"/>
      <c r="S688" s="4"/>
      <c r="T688" s="4"/>
      <c r="U688" s="4"/>
    </row>
    <row r="689" spans="2:21" ht="12.75">
      <c r="B689" s="2"/>
      <c r="C689" s="3"/>
      <c r="D689" s="4"/>
      <c r="E689" s="4"/>
      <c r="F689" s="167"/>
      <c r="G689" s="4"/>
      <c r="H689" s="4"/>
      <c r="I689" s="4"/>
      <c r="J689" s="4"/>
      <c r="K689" s="4"/>
      <c r="L689" s="4"/>
      <c r="M689" s="4"/>
      <c r="N689" s="4"/>
      <c r="O689" s="4"/>
      <c r="P689" s="4"/>
      <c r="Q689" s="4"/>
      <c r="R689" s="4"/>
      <c r="S689" s="4"/>
      <c r="T689" s="4"/>
      <c r="U689" s="4"/>
    </row>
    <row r="690" spans="2:21" ht="12.75">
      <c r="B690" s="2"/>
      <c r="C690" s="3"/>
      <c r="D690" s="4"/>
      <c r="E690" s="4"/>
      <c r="F690" s="167"/>
      <c r="G690" s="4"/>
      <c r="H690" s="4"/>
      <c r="I690" s="4"/>
      <c r="J690" s="4"/>
      <c r="K690" s="4"/>
      <c r="L690" s="4"/>
      <c r="M690" s="4"/>
      <c r="N690" s="4"/>
      <c r="O690" s="4"/>
      <c r="P690" s="4"/>
      <c r="Q690" s="4"/>
      <c r="R690" s="4"/>
      <c r="S690" s="4"/>
      <c r="T690" s="4"/>
      <c r="U690" s="4"/>
    </row>
    <row r="691" spans="2:21" ht="12.75">
      <c r="B691" s="2"/>
      <c r="C691" s="3"/>
      <c r="D691" s="4"/>
      <c r="E691" s="4"/>
      <c r="F691" s="167"/>
      <c r="G691" s="4"/>
      <c r="H691" s="4"/>
      <c r="I691" s="4"/>
      <c r="J691" s="4"/>
      <c r="K691" s="4"/>
      <c r="L691" s="4"/>
      <c r="M691" s="4"/>
      <c r="N691" s="4"/>
      <c r="O691" s="4"/>
      <c r="P691" s="4"/>
      <c r="Q691" s="4"/>
      <c r="R691" s="4"/>
      <c r="S691" s="4"/>
      <c r="T691" s="4"/>
      <c r="U691" s="4"/>
    </row>
    <row r="692" spans="2:21" ht="12.75">
      <c r="B692" s="2"/>
      <c r="C692" s="3"/>
      <c r="D692" s="4"/>
      <c r="E692" s="4"/>
      <c r="F692" s="167"/>
      <c r="G692" s="4"/>
      <c r="H692" s="4"/>
      <c r="I692" s="4"/>
      <c r="J692" s="4"/>
      <c r="K692" s="4"/>
      <c r="L692" s="4"/>
      <c r="M692" s="4"/>
      <c r="N692" s="4"/>
      <c r="O692" s="4"/>
      <c r="P692" s="4"/>
      <c r="Q692" s="4"/>
      <c r="R692" s="4"/>
      <c r="S692" s="4"/>
      <c r="T692" s="4"/>
      <c r="U692" s="4"/>
    </row>
    <row r="693" spans="2:21" ht="12.75">
      <c r="B693" s="2"/>
      <c r="C693" s="3"/>
      <c r="D693" s="4"/>
      <c r="E693" s="4"/>
      <c r="F693" s="167"/>
      <c r="G693" s="4"/>
      <c r="H693" s="4"/>
      <c r="I693" s="4"/>
      <c r="J693" s="4"/>
      <c r="K693" s="4"/>
      <c r="L693" s="4"/>
      <c r="M693" s="4"/>
      <c r="N693" s="4"/>
      <c r="O693" s="4"/>
      <c r="P693" s="4"/>
      <c r="Q693" s="4"/>
      <c r="R693" s="4"/>
      <c r="S693" s="4"/>
      <c r="T693" s="4"/>
      <c r="U693" s="4"/>
    </row>
    <row r="694" spans="2:21" ht="12.75">
      <c r="B694" s="2"/>
      <c r="C694" s="3"/>
      <c r="D694" s="4"/>
      <c r="E694" s="4"/>
      <c r="F694" s="167"/>
      <c r="G694" s="4"/>
      <c r="H694" s="4"/>
      <c r="I694" s="4"/>
      <c r="J694" s="4"/>
      <c r="K694" s="4"/>
      <c r="L694" s="4"/>
      <c r="M694" s="4"/>
      <c r="N694" s="4"/>
      <c r="O694" s="4"/>
      <c r="P694" s="4"/>
      <c r="Q694" s="4"/>
      <c r="R694" s="4"/>
      <c r="S694" s="4"/>
      <c r="T694" s="4"/>
      <c r="U694" s="4"/>
    </row>
    <row r="695" spans="2:21" ht="12.75">
      <c r="B695" s="2"/>
      <c r="C695" s="3"/>
      <c r="D695" s="4"/>
      <c r="E695" s="4"/>
      <c r="F695" s="167"/>
      <c r="G695" s="4"/>
      <c r="H695" s="4"/>
      <c r="I695" s="4"/>
      <c r="J695" s="4"/>
      <c r="K695" s="4"/>
      <c r="L695" s="4"/>
      <c r="M695" s="4"/>
      <c r="N695" s="4"/>
      <c r="O695" s="4"/>
      <c r="P695" s="4"/>
      <c r="Q695" s="4"/>
      <c r="R695" s="4"/>
      <c r="S695" s="4"/>
      <c r="T695" s="4"/>
      <c r="U695" s="4"/>
    </row>
    <row r="696" spans="2:21" ht="12.75">
      <c r="B696" s="2"/>
      <c r="C696" s="3"/>
      <c r="D696" s="4"/>
      <c r="E696" s="4"/>
      <c r="F696" s="167"/>
      <c r="G696" s="4"/>
      <c r="H696" s="4"/>
      <c r="I696" s="4"/>
      <c r="J696" s="4"/>
      <c r="K696" s="4"/>
      <c r="L696" s="4"/>
      <c r="M696" s="4"/>
      <c r="N696" s="4"/>
      <c r="O696" s="4"/>
      <c r="P696" s="4"/>
      <c r="Q696" s="4"/>
      <c r="R696" s="4"/>
      <c r="S696" s="4"/>
      <c r="T696" s="4"/>
      <c r="U696" s="4"/>
    </row>
    <row r="697" spans="2:21" ht="12.75">
      <c r="B697" s="2"/>
      <c r="C697" s="3"/>
      <c r="D697" s="4"/>
      <c r="E697" s="4"/>
      <c r="F697" s="167"/>
      <c r="G697" s="4"/>
      <c r="H697" s="4"/>
      <c r="I697" s="4"/>
      <c r="J697" s="4"/>
      <c r="K697" s="4"/>
      <c r="L697" s="4"/>
      <c r="M697" s="4"/>
      <c r="N697" s="4"/>
      <c r="O697" s="4"/>
      <c r="P697" s="4"/>
      <c r="Q697" s="4"/>
      <c r="R697" s="4"/>
      <c r="S697" s="4"/>
      <c r="T697" s="4"/>
      <c r="U697" s="4"/>
    </row>
    <row r="698" spans="2:21" ht="12.75">
      <c r="B698" s="2"/>
      <c r="C698" s="3"/>
      <c r="D698" s="4"/>
      <c r="E698" s="4"/>
      <c r="F698" s="167"/>
      <c r="G698" s="4"/>
      <c r="H698" s="4"/>
      <c r="I698" s="4"/>
      <c r="J698" s="4"/>
      <c r="K698" s="4"/>
      <c r="L698" s="4"/>
      <c r="M698" s="4"/>
      <c r="N698" s="4"/>
      <c r="O698" s="4"/>
      <c r="P698" s="4"/>
      <c r="Q698" s="4"/>
      <c r="R698" s="4"/>
      <c r="S698" s="4"/>
      <c r="T698" s="4"/>
      <c r="U698" s="4"/>
    </row>
    <row r="699" spans="2:21" ht="12.75">
      <c r="B699" s="2"/>
      <c r="C699" s="3"/>
      <c r="D699" s="4"/>
      <c r="E699" s="4"/>
      <c r="F699" s="167"/>
      <c r="G699" s="4"/>
      <c r="H699" s="4"/>
      <c r="I699" s="4"/>
      <c r="J699" s="4"/>
      <c r="K699" s="4"/>
      <c r="L699" s="4"/>
      <c r="M699" s="4"/>
      <c r="N699" s="4"/>
      <c r="O699" s="4"/>
      <c r="P699" s="4"/>
      <c r="Q699" s="4"/>
      <c r="R699" s="4"/>
      <c r="S699" s="4"/>
      <c r="T699" s="4"/>
      <c r="U699" s="4"/>
    </row>
    <row r="700" spans="2:21" ht="12.75">
      <c r="B700" s="2"/>
      <c r="C700" s="3"/>
      <c r="D700" s="4"/>
      <c r="E700" s="4"/>
      <c r="F700" s="167"/>
      <c r="G700" s="4"/>
      <c r="H700" s="4"/>
      <c r="I700" s="4"/>
      <c r="J700" s="4"/>
      <c r="K700" s="4"/>
      <c r="L700" s="4"/>
      <c r="M700" s="4"/>
      <c r="N700" s="4"/>
      <c r="O700" s="4"/>
      <c r="P700" s="4"/>
      <c r="Q700" s="4"/>
      <c r="R700" s="4"/>
      <c r="S700" s="4"/>
      <c r="T700" s="4"/>
      <c r="U700" s="4"/>
    </row>
    <row r="701" spans="2:21" ht="12.75">
      <c r="B701" s="2"/>
      <c r="C701" s="3"/>
      <c r="D701" s="4"/>
      <c r="E701" s="4"/>
      <c r="F701" s="167"/>
      <c r="G701" s="4"/>
      <c r="H701" s="4"/>
      <c r="I701" s="4"/>
      <c r="J701" s="4"/>
      <c r="K701" s="4"/>
      <c r="L701" s="4"/>
      <c r="M701" s="4"/>
      <c r="N701" s="4"/>
      <c r="O701" s="4"/>
      <c r="P701" s="4"/>
      <c r="Q701" s="4"/>
      <c r="R701" s="4"/>
      <c r="S701" s="4"/>
      <c r="T701" s="4"/>
      <c r="U701" s="4"/>
    </row>
    <row r="702" spans="2:21" ht="12.75">
      <c r="B702" s="2"/>
      <c r="C702" s="3"/>
      <c r="D702" s="4"/>
      <c r="E702" s="4"/>
      <c r="F702" s="167"/>
      <c r="G702" s="4"/>
      <c r="H702" s="4"/>
      <c r="I702" s="4"/>
      <c r="J702" s="4"/>
      <c r="K702" s="4"/>
      <c r="L702" s="4"/>
      <c r="M702" s="4"/>
      <c r="N702" s="4"/>
      <c r="O702" s="4"/>
      <c r="P702" s="4"/>
      <c r="Q702" s="4"/>
      <c r="R702" s="4"/>
      <c r="S702" s="4"/>
      <c r="T702" s="4"/>
      <c r="U702" s="4"/>
    </row>
    <row r="703" spans="2:21" ht="12.75">
      <c r="B703" s="2"/>
      <c r="C703" s="3"/>
      <c r="D703" s="4"/>
      <c r="E703" s="4"/>
      <c r="F703" s="167"/>
      <c r="G703" s="4"/>
      <c r="H703" s="4"/>
      <c r="I703" s="4"/>
      <c r="J703" s="4"/>
      <c r="K703" s="4"/>
      <c r="L703" s="4"/>
      <c r="M703" s="4"/>
      <c r="N703" s="4"/>
      <c r="O703" s="4"/>
      <c r="P703" s="4"/>
      <c r="Q703" s="4"/>
      <c r="R703" s="4"/>
      <c r="S703" s="4"/>
      <c r="T703" s="4"/>
      <c r="U703" s="4"/>
    </row>
    <row r="704" spans="2:21" ht="12.75">
      <c r="B704" s="2"/>
      <c r="C704" s="3"/>
      <c r="D704" s="4"/>
      <c r="E704" s="4"/>
      <c r="F704" s="167"/>
      <c r="G704" s="4"/>
      <c r="H704" s="4"/>
      <c r="I704" s="4"/>
      <c r="J704" s="4"/>
      <c r="K704" s="4"/>
      <c r="L704" s="4"/>
      <c r="M704" s="4"/>
      <c r="N704" s="4"/>
      <c r="O704" s="4"/>
      <c r="P704" s="4"/>
      <c r="Q704" s="4"/>
      <c r="R704" s="4"/>
      <c r="S704" s="4"/>
      <c r="T704" s="4"/>
      <c r="U704" s="4"/>
    </row>
    <row r="705" spans="2:21" ht="12.75">
      <c r="B705" s="2"/>
      <c r="C705" s="3"/>
      <c r="D705" s="4"/>
      <c r="E705" s="4"/>
      <c r="F705" s="167"/>
      <c r="G705" s="4"/>
      <c r="H705" s="4"/>
      <c r="I705" s="4"/>
      <c r="J705" s="4"/>
      <c r="K705" s="4"/>
      <c r="L705" s="4"/>
      <c r="M705" s="4"/>
      <c r="N705" s="4"/>
      <c r="O705" s="4"/>
      <c r="P705" s="4"/>
      <c r="Q705" s="4"/>
      <c r="R705" s="4"/>
      <c r="S705" s="4"/>
      <c r="T705" s="4"/>
      <c r="U705" s="4"/>
    </row>
    <row r="706" spans="2:21" ht="12.75">
      <c r="B706" s="2"/>
      <c r="C706" s="3"/>
      <c r="D706" s="4"/>
      <c r="E706" s="4"/>
      <c r="F706" s="167"/>
      <c r="G706" s="4"/>
      <c r="H706" s="4"/>
      <c r="I706" s="4"/>
      <c r="J706" s="4"/>
      <c r="K706" s="4"/>
      <c r="L706" s="4"/>
      <c r="M706" s="4"/>
      <c r="N706" s="4"/>
      <c r="O706" s="4"/>
      <c r="P706" s="4"/>
      <c r="Q706" s="4"/>
      <c r="R706" s="4"/>
      <c r="S706" s="4"/>
      <c r="T706" s="4"/>
      <c r="U706" s="4"/>
    </row>
    <row r="707" spans="2:21" ht="12.75">
      <c r="B707" s="2"/>
      <c r="C707" s="3"/>
      <c r="D707" s="4"/>
      <c r="E707" s="4"/>
      <c r="F707" s="167"/>
      <c r="G707" s="4"/>
      <c r="H707" s="4"/>
      <c r="I707" s="4"/>
      <c r="J707" s="4"/>
      <c r="K707" s="4"/>
      <c r="L707" s="4"/>
      <c r="M707" s="4"/>
      <c r="N707" s="4"/>
      <c r="O707" s="4"/>
      <c r="P707" s="4"/>
      <c r="Q707" s="4"/>
      <c r="R707" s="4"/>
      <c r="S707" s="4"/>
      <c r="T707" s="4"/>
      <c r="U707" s="4"/>
    </row>
    <row r="708" spans="2:21" ht="12.75">
      <c r="B708" s="2"/>
      <c r="C708" s="3"/>
      <c r="D708" s="4"/>
      <c r="E708" s="4"/>
      <c r="F708" s="167"/>
      <c r="G708" s="4"/>
      <c r="H708" s="4"/>
      <c r="I708" s="4"/>
      <c r="J708" s="4"/>
      <c r="K708" s="4"/>
      <c r="L708" s="4"/>
      <c r="M708" s="4"/>
      <c r="N708" s="4"/>
      <c r="O708" s="4"/>
      <c r="P708" s="4"/>
      <c r="Q708" s="4"/>
      <c r="R708" s="4"/>
      <c r="S708" s="4"/>
      <c r="T708" s="4"/>
      <c r="U708" s="4"/>
    </row>
    <row r="709" spans="2:21" ht="12.75">
      <c r="B709" s="2"/>
      <c r="C709" s="3"/>
      <c r="D709" s="4"/>
      <c r="E709" s="4"/>
      <c r="F709" s="167"/>
      <c r="G709" s="4"/>
      <c r="H709" s="4"/>
      <c r="I709" s="4"/>
      <c r="J709" s="4"/>
      <c r="K709" s="4"/>
      <c r="L709" s="4"/>
      <c r="M709" s="4"/>
      <c r="N709" s="4"/>
      <c r="O709" s="4"/>
      <c r="P709" s="4"/>
      <c r="Q709" s="4"/>
      <c r="R709" s="4"/>
      <c r="S709" s="4"/>
      <c r="T709" s="4"/>
      <c r="U709" s="4"/>
    </row>
    <row r="710" spans="2:21" ht="12.75">
      <c r="B710" s="2"/>
      <c r="C710" s="3"/>
      <c r="D710" s="4"/>
      <c r="E710" s="4"/>
      <c r="F710" s="167"/>
      <c r="G710" s="4"/>
      <c r="H710" s="4"/>
      <c r="I710" s="4"/>
      <c r="J710" s="4"/>
      <c r="K710" s="4"/>
      <c r="L710" s="4"/>
      <c r="M710" s="4"/>
      <c r="N710" s="4"/>
      <c r="O710" s="4"/>
      <c r="P710" s="4"/>
      <c r="Q710" s="4"/>
      <c r="R710" s="4"/>
      <c r="S710" s="4"/>
      <c r="T710" s="4"/>
      <c r="U710" s="4"/>
    </row>
    <row r="711" spans="2:21" ht="12.75">
      <c r="B711" s="2"/>
      <c r="C711" s="3"/>
      <c r="D711" s="4"/>
      <c r="E711" s="4"/>
      <c r="F711" s="167"/>
      <c r="G711" s="4"/>
      <c r="H711" s="4"/>
      <c r="I711" s="4"/>
      <c r="J711" s="4"/>
      <c r="K711" s="4"/>
      <c r="L711" s="4"/>
      <c r="M711" s="4"/>
      <c r="N711" s="4"/>
      <c r="O711" s="4"/>
      <c r="P711" s="4"/>
      <c r="Q711" s="4"/>
      <c r="R711" s="4"/>
      <c r="S711" s="4"/>
      <c r="T711" s="4"/>
      <c r="U711" s="4"/>
    </row>
    <row r="712" spans="2:21" ht="12.75">
      <c r="B712" s="2"/>
      <c r="C712" s="3"/>
      <c r="D712" s="4"/>
      <c r="E712" s="4"/>
      <c r="F712" s="167"/>
      <c r="G712" s="4"/>
      <c r="H712" s="4"/>
      <c r="I712" s="4"/>
      <c r="J712" s="4"/>
      <c r="K712" s="4"/>
      <c r="L712" s="4"/>
      <c r="M712" s="4"/>
      <c r="N712" s="4"/>
      <c r="O712" s="4"/>
      <c r="P712" s="4"/>
      <c r="Q712" s="4"/>
      <c r="R712" s="4"/>
      <c r="S712" s="4"/>
      <c r="T712" s="4"/>
      <c r="U712" s="4"/>
    </row>
    <row r="713" spans="2:21" ht="12.75">
      <c r="B713" s="2"/>
      <c r="C713" s="3"/>
      <c r="D713" s="4"/>
      <c r="E713" s="4"/>
      <c r="F713" s="167"/>
      <c r="G713" s="4"/>
      <c r="H713" s="4"/>
      <c r="I713" s="4"/>
      <c r="J713" s="4"/>
      <c r="K713" s="4"/>
      <c r="L713" s="4"/>
      <c r="M713" s="4"/>
      <c r="N713" s="4"/>
      <c r="O713" s="4"/>
      <c r="P713" s="4"/>
      <c r="Q713" s="4"/>
      <c r="R713" s="4"/>
      <c r="S713" s="4"/>
      <c r="T713" s="4"/>
      <c r="U713" s="4"/>
    </row>
    <row r="714" spans="2:21" ht="12.75">
      <c r="B714" s="2"/>
      <c r="C714" s="3"/>
      <c r="D714" s="4"/>
      <c r="E714" s="4"/>
      <c r="F714" s="167"/>
      <c r="G714" s="4"/>
      <c r="H714" s="4"/>
      <c r="I714" s="4"/>
      <c r="J714" s="4"/>
      <c r="K714" s="4"/>
      <c r="L714" s="4"/>
      <c r="M714" s="4"/>
      <c r="N714" s="4"/>
      <c r="O714" s="4"/>
      <c r="P714" s="4"/>
      <c r="Q714" s="4"/>
      <c r="R714" s="4"/>
      <c r="S714" s="4"/>
      <c r="T714" s="4"/>
      <c r="U714" s="4"/>
    </row>
    <row r="715" spans="2:21" ht="12.75">
      <c r="B715" s="2"/>
      <c r="C715" s="3"/>
      <c r="D715" s="4"/>
      <c r="E715" s="4"/>
      <c r="F715" s="167"/>
      <c r="G715" s="4"/>
      <c r="H715" s="4"/>
      <c r="I715" s="4"/>
      <c r="J715" s="4"/>
      <c r="K715" s="4"/>
      <c r="L715" s="4"/>
      <c r="M715" s="4"/>
      <c r="N715" s="4"/>
      <c r="O715" s="4"/>
      <c r="P715" s="4"/>
      <c r="Q715" s="4"/>
      <c r="R715" s="4"/>
      <c r="S715" s="4"/>
      <c r="T715" s="4"/>
      <c r="U715" s="4"/>
    </row>
    <row r="716" spans="2:21" ht="12.75">
      <c r="B716" s="2"/>
      <c r="C716" s="3"/>
      <c r="D716" s="4"/>
      <c r="E716" s="4"/>
      <c r="F716" s="167"/>
      <c r="G716" s="4"/>
      <c r="H716" s="4"/>
      <c r="I716" s="4"/>
      <c r="J716" s="4"/>
      <c r="K716" s="4"/>
      <c r="L716" s="4"/>
      <c r="M716" s="4"/>
      <c r="N716" s="4"/>
      <c r="O716" s="4"/>
      <c r="P716" s="4"/>
      <c r="Q716" s="4"/>
      <c r="R716" s="4"/>
      <c r="S716" s="4"/>
      <c r="T716" s="4"/>
      <c r="U716" s="4"/>
    </row>
    <row r="717" spans="2:21" ht="12.75">
      <c r="B717" s="2"/>
      <c r="C717" s="3"/>
      <c r="D717" s="4"/>
      <c r="E717" s="4"/>
      <c r="F717" s="167"/>
      <c r="G717" s="4"/>
      <c r="H717" s="4"/>
      <c r="I717" s="4"/>
      <c r="J717" s="4"/>
      <c r="K717" s="4"/>
      <c r="L717" s="4"/>
      <c r="M717" s="4"/>
      <c r="N717" s="4"/>
      <c r="O717" s="4"/>
      <c r="P717" s="4"/>
      <c r="Q717" s="4"/>
      <c r="R717" s="4"/>
      <c r="S717" s="4"/>
      <c r="T717" s="4"/>
      <c r="U717" s="4"/>
    </row>
    <row r="718" spans="2:21" ht="12.75">
      <c r="B718" s="2"/>
      <c r="C718" s="3"/>
      <c r="D718" s="4"/>
      <c r="E718" s="4"/>
      <c r="F718" s="167"/>
      <c r="G718" s="4"/>
      <c r="H718" s="4"/>
      <c r="I718" s="4"/>
      <c r="J718" s="4"/>
      <c r="K718" s="4"/>
      <c r="L718" s="4"/>
      <c r="M718" s="4"/>
      <c r="N718" s="4"/>
      <c r="O718" s="4"/>
      <c r="P718" s="4"/>
      <c r="Q718" s="4"/>
      <c r="R718" s="4"/>
      <c r="S718" s="4"/>
      <c r="T718" s="4"/>
      <c r="U718" s="4"/>
    </row>
    <row r="719" spans="2:21" ht="12.75">
      <c r="B719" s="2"/>
      <c r="C719" s="3"/>
      <c r="D719" s="4"/>
      <c r="E719" s="4"/>
      <c r="F719" s="167"/>
      <c r="G719" s="4"/>
      <c r="H719" s="4"/>
      <c r="I719" s="4"/>
      <c r="J719" s="4"/>
      <c r="K719" s="4"/>
      <c r="L719" s="4"/>
      <c r="M719" s="4"/>
      <c r="N719" s="4"/>
      <c r="O719" s="4"/>
      <c r="P719" s="4"/>
      <c r="Q719" s="4"/>
      <c r="R719" s="4"/>
      <c r="S719" s="4"/>
      <c r="T719" s="4"/>
      <c r="U719" s="4"/>
    </row>
    <row r="720" spans="2:21" ht="12.75">
      <c r="B720" s="2"/>
      <c r="C720" s="3"/>
      <c r="D720" s="4"/>
      <c r="E720" s="4"/>
      <c r="F720" s="167"/>
      <c r="G720" s="4"/>
      <c r="H720" s="4"/>
      <c r="I720" s="4"/>
      <c r="J720" s="4"/>
      <c r="K720" s="4"/>
      <c r="L720" s="4"/>
      <c r="M720" s="4"/>
      <c r="N720" s="4"/>
      <c r="O720" s="4"/>
      <c r="P720" s="4"/>
      <c r="Q720" s="4"/>
      <c r="R720" s="4"/>
      <c r="S720" s="4"/>
      <c r="T720" s="4"/>
      <c r="U720" s="4"/>
    </row>
    <row r="721" spans="2:21" ht="12.75">
      <c r="B721" s="2"/>
      <c r="C721" s="3"/>
      <c r="D721" s="4"/>
      <c r="E721" s="4"/>
      <c r="F721" s="167"/>
      <c r="G721" s="4"/>
      <c r="H721" s="4"/>
      <c r="I721" s="4"/>
      <c r="J721" s="4"/>
      <c r="K721" s="4"/>
      <c r="L721" s="4"/>
      <c r="M721" s="4"/>
      <c r="N721" s="4"/>
      <c r="O721" s="4"/>
      <c r="P721" s="4"/>
      <c r="Q721" s="4"/>
      <c r="R721" s="4"/>
      <c r="S721" s="4"/>
      <c r="T721" s="4"/>
      <c r="U721" s="4"/>
    </row>
    <row r="722" spans="2:21" ht="12.75">
      <c r="B722" s="2"/>
      <c r="C722" s="3"/>
      <c r="D722" s="4"/>
      <c r="E722" s="4"/>
      <c r="F722" s="167"/>
      <c r="G722" s="4"/>
      <c r="H722" s="4"/>
      <c r="I722" s="4"/>
      <c r="J722" s="4"/>
      <c r="K722" s="4"/>
      <c r="L722" s="4"/>
      <c r="M722" s="4"/>
      <c r="N722" s="4"/>
      <c r="O722" s="4"/>
      <c r="P722" s="4"/>
      <c r="Q722" s="4"/>
      <c r="R722" s="4"/>
      <c r="S722" s="4"/>
      <c r="T722" s="4"/>
      <c r="U722" s="4"/>
    </row>
    <row r="723" spans="2:21" ht="12.75">
      <c r="B723" s="2"/>
      <c r="C723" s="3"/>
      <c r="D723" s="4"/>
      <c r="E723" s="4"/>
      <c r="F723" s="167"/>
      <c r="G723" s="4"/>
      <c r="H723" s="4"/>
      <c r="I723" s="4"/>
      <c r="J723" s="4"/>
      <c r="K723" s="4"/>
      <c r="L723" s="4"/>
      <c r="M723" s="4"/>
      <c r="N723" s="4"/>
      <c r="O723" s="4"/>
      <c r="P723" s="4"/>
      <c r="Q723" s="4"/>
      <c r="R723" s="4"/>
      <c r="S723" s="4"/>
      <c r="T723" s="4"/>
      <c r="U723" s="4"/>
    </row>
    <row r="724" spans="2:21" ht="12.75">
      <c r="B724" s="2"/>
      <c r="C724" s="3"/>
      <c r="D724" s="4"/>
      <c r="E724" s="4"/>
      <c r="F724" s="167"/>
      <c r="G724" s="4"/>
      <c r="H724" s="4"/>
      <c r="I724" s="4"/>
      <c r="J724" s="4"/>
      <c r="K724" s="4"/>
      <c r="L724" s="4"/>
      <c r="M724" s="4"/>
      <c r="N724" s="4"/>
      <c r="O724" s="4"/>
      <c r="P724" s="4"/>
      <c r="Q724" s="4"/>
      <c r="R724" s="4"/>
      <c r="S724" s="4"/>
      <c r="T724" s="4"/>
      <c r="U724" s="4"/>
    </row>
    <row r="725" spans="2:21" ht="12.75">
      <c r="B725" s="2"/>
      <c r="C725" s="3"/>
      <c r="D725" s="4"/>
      <c r="E725" s="4"/>
      <c r="F725" s="167"/>
      <c r="G725" s="4"/>
      <c r="H725" s="4"/>
      <c r="I725" s="4"/>
      <c r="J725" s="4"/>
      <c r="K725" s="4"/>
      <c r="L725" s="4"/>
      <c r="M725" s="4"/>
      <c r="N725" s="4"/>
      <c r="O725" s="4"/>
      <c r="P725" s="4"/>
      <c r="Q725" s="4"/>
      <c r="R725" s="4"/>
      <c r="S725" s="4"/>
      <c r="T725" s="4"/>
      <c r="U725" s="4"/>
    </row>
    <row r="726" spans="2:21" ht="12.75">
      <c r="B726" s="2"/>
      <c r="C726" s="3"/>
      <c r="D726" s="4"/>
      <c r="E726" s="4"/>
      <c r="F726" s="167"/>
      <c r="G726" s="4"/>
      <c r="H726" s="4"/>
      <c r="I726" s="4"/>
      <c r="J726" s="4"/>
      <c r="K726" s="4"/>
      <c r="L726" s="4"/>
      <c r="M726" s="4"/>
      <c r="N726" s="4"/>
      <c r="O726" s="4"/>
      <c r="P726" s="4"/>
      <c r="Q726" s="4"/>
      <c r="R726" s="4"/>
      <c r="S726" s="4"/>
      <c r="T726" s="4"/>
      <c r="U726" s="4"/>
    </row>
    <row r="727" spans="2:21" ht="12.75">
      <c r="B727" s="2"/>
      <c r="C727" s="3"/>
      <c r="D727" s="4"/>
      <c r="E727" s="4"/>
      <c r="F727" s="167"/>
      <c r="G727" s="4"/>
      <c r="H727" s="4"/>
      <c r="I727" s="4"/>
      <c r="J727" s="4"/>
      <c r="K727" s="4"/>
      <c r="L727" s="4"/>
      <c r="M727" s="4"/>
      <c r="N727" s="4"/>
      <c r="O727" s="4"/>
      <c r="P727" s="4"/>
      <c r="Q727" s="4"/>
      <c r="R727" s="4"/>
      <c r="S727" s="4"/>
      <c r="T727" s="4"/>
      <c r="U727" s="4"/>
    </row>
    <row r="728" spans="2:21" ht="12.75">
      <c r="B728" s="2"/>
      <c r="C728" s="3"/>
      <c r="D728" s="4"/>
      <c r="E728" s="4"/>
      <c r="F728" s="167"/>
      <c r="G728" s="4"/>
      <c r="H728" s="4"/>
      <c r="I728" s="4"/>
      <c r="J728" s="4"/>
      <c r="K728" s="4"/>
      <c r="L728" s="4"/>
      <c r="M728" s="4"/>
      <c r="N728" s="4"/>
      <c r="O728" s="4"/>
      <c r="P728" s="4"/>
      <c r="Q728" s="4"/>
      <c r="R728" s="4"/>
      <c r="S728" s="4"/>
      <c r="T728" s="4"/>
      <c r="U728" s="4"/>
    </row>
    <row r="729" spans="2:21" ht="12.75">
      <c r="B729" s="2"/>
      <c r="C729" s="3"/>
      <c r="D729" s="4"/>
      <c r="E729" s="4"/>
      <c r="F729" s="167"/>
      <c r="G729" s="4"/>
      <c r="H729" s="4"/>
      <c r="I729" s="4"/>
      <c r="J729" s="4"/>
      <c r="K729" s="4"/>
      <c r="L729" s="4"/>
      <c r="M729" s="4"/>
      <c r="N729" s="4"/>
      <c r="O729" s="4"/>
      <c r="P729" s="4"/>
      <c r="Q729" s="4"/>
      <c r="R729" s="4"/>
      <c r="S729" s="4"/>
      <c r="T729" s="4"/>
      <c r="U729" s="4"/>
    </row>
    <row r="730" spans="2:21" ht="12.75">
      <c r="B730" s="2"/>
      <c r="C730" s="3"/>
      <c r="D730" s="4"/>
      <c r="E730" s="4"/>
      <c r="F730" s="167"/>
      <c r="G730" s="4"/>
      <c r="H730" s="4"/>
      <c r="I730" s="4"/>
      <c r="J730" s="4"/>
      <c r="K730" s="4"/>
      <c r="L730" s="4"/>
      <c r="M730" s="4"/>
      <c r="N730" s="4"/>
      <c r="O730" s="4"/>
      <c r="P730" s="4"/>
      <c r="Q730" s="4"/>
      <c r="R730" s="4"/>
      <c r="S730" s="4"/>
      <c r="T730" s="4"/>
      <c r="U730" s="4"/>
    </row>
    <row r="731" spans="2:21" ht="12.75">
      <c r="B731" s="2"/>
      <c r="C731" s="3"/>
      <c r="D731" s="4"/>
      <c r="E731" s="4"/>
      <c r="F731" s="167"/>
      <c r="G731" s="4"/>
      <c r="H731" s="4"/>
      <c r="I731" s="4"/>
      <c r="J731" s="4"/>
      <c r="K731" s="4"/>
      <c r="L731" s="4"/>
      <c r="M731" s="4"/>
      <c r="N731" s="4"/>
      <c r="O731" s="4"/>
      <c r="P731" s="4"/>
      <c r="Q731" s="4"/>
      <c r="R731" s="4"/>
      <c r="S731" s="4"/>
      <c r="T731" s="4"/>
      <c r="U731" s="4"/>
    </row>
    <row r="732" spans="2:21" ht="12.75">
      <c r="B732" s="2"/>
      <c r="C732" s="3"/>
      <c r="D732" s="4"/>
      <c r="E732" s="4"/>
      <c r="F732" s="167"/>
      <c r="G732" s="4"/>
      <c r="H732" s="4"/>
      <c r="I732" s="4"/>
      <c r="J732" s="4"/>
      <c r="K732" s="4"/>
      <c r="L732" s="4"/>
      <c r="M732" s="4"/>
      <c r="N732" s="4"/>
      <c r="O732" s="4"/>
      <c r="P732" s="4"/>
      <c r="Q732" s="4"/>
      <c r="R732" s="4"/>
      <c r="S732" s="4"/>
      <c r="T732" s="4"/>
      <c r="U732" s="4"/>
    </row>
    <row r="733" spans="2:21" ht="12.75">
      <c r="B733" s="2"/>
      <c r="C733" s="3"/>
      <c r="D733" s="4"/>
      <c r="E733" s="4"/>
      <c r="F733" s="167"/>
      <c r="G733" s="4"/>
      <c r="H733" s="4"/>
      <c r="I733" s="4"/>
      <c r="J733" s="4"/>
      <c r="K733" s="4"/>
      <c r="L733" s="4"/>
      <c r="M733" s="4"/>
      <c r="N733" s="4"/>
      <c r="O733" s="4"/>
      <c r="P733" s="4"/>
      <c r="Q733" s="4"/>
      <c r="R733" s="4"/>
      <c r="S733" s="4"/>
      <c r="T733" s="4"/>
      <c r="U733" s="4"/>
    </row>
    <row r="734" spans="2:21" ht="12.75">
      <c r="B734" s="2"/>
      <c r="C734" s="3"/>
      <c r="D734" s="4"/>
      <c r="E734" s="4"/>
      <c r="F734" s="167"/>
      <c r="G734" s="4"/>
      <c r="H734" s="4"/>
      <c r="I734" s="4"/>
      <c r="J734" s="4"/>
      <c r="K734" s="4"/>
      <c r="L734" s="4"/>
      <c r="M734" s="4"/>
      <c r="N734" s="4"/>
      <c r="O734" s="4"/>
      <c r="P734" s="4"/>
      <c r="Q734" s="4"/>
      <c r="R734" s="4"/>
      <c r="S734" s="4"/>
      <c r="T734" s="4"/>
      <c r="U734" s="4"/>
    </row>
    <row r="735" spans="2:21" ht="12.75">
      <c r="B735" s="2"/>
      <c r="C735" s="3"/>
      <c r="D735" s="4"/>
      <c r="E735" s="4"/>
      <c r="F735" s="167"/>
      <c r="G735" s="4"/>
      <c r="H735" s="4"/>
      <c r="I735" s="4"/>
      <c r="J735" s="4"/>
      <c r="K735" s="4"/>
      <c r="L735" s="4"/>
      <c r="M735" s="4"/>
      <c r="N735" s="4"/>
      <c r="O735" s="4"/>
      <c r="P735" s="4"/>
      <c r="Q735" s="4"/>
      <c r="R735" s="4"/>
      <c r="S735" s="4"/>
      <c r="T735" s="4"/>
      <c r="U735" s="4"/>
    </row>
    <row r="736" spans="2:21" ht="12.75">
      <c r="B736" s="2"/>
      <c r="C736" s="3"/>
      <c r="D736" s="4"/>
      <c r="E736" s="4"/>
      <c r="F736" s="167"/>
      <c r="G736" s="4"/>
      <c r="H736" s="4"/>
      <c r="I736" s="4"/>
      <c r="J736" s="4"/>
      <c r="K736" s="4"/>
      <c r="L736" s="4"/>
      <c r="M736" s="4"/>
      <c r="N736" s="4"/>
      <c r="O736" s="4"/>
      <c r="P736" s="4"/>
      <c r="Q736" s="4"/>
      <c r="R736" s="4"/>
      <c r="S736" s="4"/>
      <c r="T736" s="4"/>
      <c r="U736" s="4"/>
    </row>
    <row r="737" spans="2:21" ht="12.75">
      <c r="B737" s="2"/>
      <c r="C737" s="3"/>
      <c r="D737" s="4"/>
      <c r="E737" s="4"/>
      <c r="F737" s="167"/>
      <c r="G737" s="4"/>
      <c r="H737" s="4"/>
      <c r="I737" s="4"/>
      <c r="J737" s="4"/>
      <c r="K737" s="4"/>
      <c r="L737" s="4"/>
      <c r="M737" s="4"/>
      <c r="N737" s="4"/>
      <c r="O737" s="4"/>
      <c r="P737" s="4"/>
      <c r="Q737" s="4"/>
      <c r="R737" s="4"/>
      <c r="S737" s="4"/>
      <c r="T737" s="4"/>
      <c r="U737" s="4"/>
    </row>
    <row r="738" spans="2:21" ht="12.75">
      <c r="B738" s="2"/>
      <c r="C738" s="3"/>
      <c r="D738" s="4"/>
      <c r="E738" s="4"/>
      <c r="F738" s="167"/>
      <c r="G738" s="4"/>
      <c r="H738" s="4"/>
      <c r="I738" s="4"/>
      <c r="J738" s="4"/>
      <c r="K738" s="4"/>
      <c r="L738" s="4"/>
      <c r="M738" s="4"/>
      <c r="N738" s="4"/>
      <c r="O738" s="4"/>
      <c r="P738" s="4"/>
      <c r="Q738" s="4"/>
      <c r="R738" s="4"/>
      <c r="S738" s="4"/>
      <c r="T738" s="4"/>
      <c r="U738" s="4"/>
    </row>
    <row r="739" spans="2:21" ht="12.75">
      <c r="B739" s="2"/>
      <c r="C739" s="3"/>
      <c r="D739" s="4"/>
      <c r="E739" s="4"/>
      <c r="F739" s="167"/>
      <c r="G739" s="4"/>
      <c r="H739" s="4"/>
      <c r="I739" s="4"/>
      <c r="J739" s="4"/>
      <c r="K739" s="4"/>
      <c r="L739" s="4"/>
      <c r="M739" s="4"/>
      <c r="N739" s="4"/>
      <c r="O739" s="4"/>
      <c r="P739" s="4"/>
      <c r="Q739" s="4"/>
      <c r="R739" s="4"/>
      <c r="S739" s="4"/>
      <c r="T739" s="4"/>
      <c r="U739" s="4"/>
    </row>
    <row r="740" spans="2:21" ht="12.75">
      <c r="B740" s="2"/>
      <c r="C740" s="3"/>
      <c r="D740" s="4"/>
      <c r="E740" s="4"/>
      <c r="F740" s="167"/>
      <c r="G740" s="4"/>
      <c r="H740" s="4"/>
      <c r="I740" s="4"/>
      <c r="J740" s="4"/>
      <c r="K740" s="4"/>
      <c r="L740" s="4"/>
      <c r="M740" s="4"/>
      <c r="N740" s="4"/>
      <c r="O740" s="4"/>
      <c r="P740" s="4"/>
      <c r="Q740" s="4"/>
      <c r="R740" s="4"/>
      <c r="S740" s="4"/>
      <c r="T740" s="4"/>
      <c r="U740" s="4"/>
    </row>
    <row r="741" spans="2:21" ht="12.75">
      <c r="B741" s="2"/>
      <c r="C741" s="3"/>
      <c r="D741" s="4"/>
      <c r="E741" s="4"/>
      <c r="F741" s="167"/>
      <c r="G741" s="4"/>
      <c r="H741" s="4"/>
      <c r="I741" s="4"/>
      <c r="J741" s="4"/>
      <c r="K741" s="4"/>
      <c r="L741" s="4"/>
      <c r="M741" s="4"/>
      <c r="N741" s="4"/>
      <c r="O741" s="4"/>
      <c r="P741" s="4"/>
      <c r="Q741" s="4"/>
      <c r="R741" s="4"/>
      <c r="S741" s="4"/>
      <c r="T741" s="4"/>
      <c r="U741" s="4"/>
    </row>
    <row r="742" spans="2:21" ht="12.75">
      <c r="B742" s="2"/>
      <c r="C742" s="3"/>
      <c r="D742" s="4"/>
      <c r="E742" s="4"/>
      <c r="F742" s="167"/>
      <c r="G742" s="4"/>
      <c r="H742" s="4"/>
      <c r="I742" s="4"/>
      <c r="J742" s="4"/>
      <c r="K742" s="4"/>
      <c r="L742" s="4"/>
      <c r="M742" s="4"/>
      <c r="N742" s="4"/>
      <c r="O742" s="4"/>
      <c r="P742" s="4"/>
      <c r="Q742" s="4"/>
      <c r="R742" s="4"/>
      <c r="S742" s="4"/>
      <c r="T742" s="4"/>
      <c r="U742" s="4"/>
    </row>
    <row r="743" spans="2:21" ht="12.75">
      <c r="B743" s="2"/>
      <c r="C743" s="3"/>
      <c r="D743" s="4"/>
      <c r="E743" s="4"/>
      <c r="F743" s="167"/>
      <c r="G743" s="4"/>
      <c r="H743" s="4"/>
      <c r="I743" s="4"/>
      <c r="J743" s="4"/>
      <c r="K743" s="4"/>
      <c r="L743" s="4"/>
      <c r="M743" s="4"/>
      <c r="N743" s="4"/>
      <c r="O743" s="4"/>
      <c r="P743" s="4"/>
      <c r="Q743" s="4"/>
      <c r="R743" s="4"/>
      <c r="S743" s="4"/>
      <c r="T743" s="4"/>
      <c r="U743" s="4"/>
    </row>
    <row r="744" spans="2:21" ht="12.75">
      <c r="B744" s="2"/>
      <c r="C744" s="3"/>
      <c r="D744" s="4"/>
      <c r="E744" s="4"/>
      <c r="F744" s="167"/>
      <c r="G744" s="4"/>
      <c r="H744" s="4"/>
      <c r="I744" s="4"/>
      <c r="J744" s="4"/>
      <c r="K744" s="4"/>
      <c r="L744" s="4"/>
      <c r="M744" s="4"/>
      <c r="N744" s="4"/>
      <c r="O744" s="4"/>
      <c r="P744" s="4"/>
      <c r="Q744" s="4"/>
      <c r="R744" s="4"/>
      <c r="S744" s="4"/>
      <c r="T744" s="4"/>
      <c r="U744" s="4"/>
    </row>
    <row r="745" spans="2:21" ht="12.75">
      <c r="B745" s="2"/>
      <c r="C745" s="3"/>
      <c r="D745" s="4"/>
      <c r="E745" s="4"/>
      <c r="F745" s="167"/>
      <c r="G745" s="4"/>
      <c r="H745" s="4"/>
      <c r="I745" s="4"/>
      <c r="J745" s="4"/>
      <c r="K745" s="4"/>
      <c r="L745" s="4"/>
      <c r="M745" s="4"/>
      <c r="N745" s="4"/>
      <c r="O745" s="4"/>
      <c r="P745" s="4"/>
      <c r="Q745" s="4"/>
      <c r="R745" s="4"/>
      <c r="S745" s="4"/>
      <c r="T745" s="4"/>
      <c r="U745" s="4"/>
    </row>
    <row r="746" spans="2:21" ht="12.75">
      <c r="B746" s="2"/>
      <c r="C746" s="3"/>
      <c r="D746" s="4"/>
      <c r="E746" s="4"/>
      <c r="F746" s="167"/>
      <c r="G746" s="4"/>
      <c r="H746" s="4"/>
      <c r="I746" s="4"/>
      <c r="J746" s="4"/>
      <c r="K746" s="4"/>
      <c r="L746" s="4"/>
      <c r="M746" s="4"/>
      <c r="N746" s="4"/>
      <c r="O746" s="4"/>
      <c r="P746" s="4"/>
      <c r="Q746" s="4"/>
      <c r="R746" s="4"/>
      <c r="S746" s="4"/>
      <c r="T746" s="4"/>
      <c r="U746" s="4"/>
    </row>
    <row r="747" spans="2:21" ht="12.75">
      <c r="B747" s="2"/>
      <c r="C747" s="3"/>
      <c r="D747" s="4"/>
      <c r="E747" s="4"/>
      <c r="F747" s="167"/>
      <c r="G747" s="4"/>
      <c r="H747" s="4"/>
      <c r="I747" s="4"/>
      <c r="J747" s="4"/>
      <c r="K747" s="4"/>
      <c r="L747" s="4"/>
      <c r="M747" s="4"/>
      <c r="N747" s="4"/>
      <c r="O747" s="4"/>
      <c r="P747" s="4"/>
      <c r="Q747" s="4"/>
      <c r="R747" s="4"/>
      <c r="S747" s="4"/>
      <c r="T747" s="4"/>
      <c r="U747" s="4"/>
    </row>
    <row r="748" spans="2:21" ht="12.75">
      <c r="B748" s="2"/>
      <c r="C748" s="3"/>
      <c r="D748" s="4"/>
      <c r="E748" s="4"/>
      <c r="F748" s="167"/>
      <c r="G748" s="4"/>
      <c r="H748" s="4"/>
      <c r="I748" s="4"/>
      <c r="J748" s="4"/>
      <c r="K748" s="4"/>
      <c r="L748" s="4"/>
      <c r="M748" s="4"/>
      <c r="N748" s="4"/>
      <c r="O748" s="4"/>
      <c r="P748" s="4"/>
      <c r="Q748" s="4"/>
      <c r="R748" s="4"/>
      <c r="S748" s="4"/>
      <c r="T748" s="4"/>
      <c r="U748" s="4"/>
    </row>
    <row r="749" spans="2:21" ht="12.75">
      <c r="B749" s="2"/>
      <c r="C749" s="3"/>
      <c r="D749" s="4"/>
      <c r="E749" s="4"/>
      <c r="F749" s="167"/>
      <c r="G749" s="4"/>
      <c r="H749" s="4"/>
      <c r="I749" s="4"/>
      <c r="J749" s="4"/>
      <c r="K749" s="4"/>
      <c r="L749" s="4"/>
      <c r="M749" s="4"/>
      <c r="N749" s="4"/>
      <c r="O749" s="4"/>
      <c r="P749" s="4"/>
      <c r="Q749" s="4"/>
      <c r="R749" s="4"/>
      <c r="S749" s="4"/>
      <c r="T749" s="4"/>
      <c r="U749" s="4"/>
    </row>
    <row r="750" spans="2:21" ht="12.75">
      <c r="B750" s="2"/>
      <c r="C750" s="3"/>
      <c r="D750" s="4"/>
      <c r="E750" s="4"/>
      <c r="F750" s="167"/>
      <c r="G750" s="4"/>
      <c r="H750" s="4"/>
      <c r="I750" s="4"/>
      <c r="J750" s="4"/>
      <c r="K750" s="4"/>
      <c r="L750" s="4"/>
      <c r="M750" s="4"/>
      <c r="N750" s="4"/>
      <c r="O750" s="4"/>
      <c r="P750" s="4"/>
      <c r="Q750" s="4"/>
      <c r="R750" s="4"/>
      <c r="S750" s="4"/>
      <c r="T750" s="4"/>
      <c r="U750" s="4"/>
    </row>
    <row r="751" spans="2:21" ht="12.75">
      <c r="B751" s="2"/>
      <c r="C751" s="3"/>
      <c r="D751" s="4"/>
      <c r="E751" s="4"/>
      <c r="F751" s="167"/>
      <c r="G751" s="4"/>
      <c r="H751" s="4"/>
      <c r="I751" s="4"/>
      <c r="J751" s="4"/>
      <c r="K751" s="4"/>
      <c r="L751" s="4"/>
      <c r="M751" s="4"/>
      <c r="N751" s="4"/>
      <c r="O751" s="4"/>
      <c r="P751" s="4"/>
      <c r="Q751" s="4"/>
      <c r="R751" s="4"/>
      <c r="S751" s="4"/>
      <c r="T751" s="4"/>
      <c r="U751" s="4"/>
    </row>
    <row r="752" spans="2:21" ht="12.75">
      <c r="B752" s="2"/>
      <c r="C752" s="3"/>
      <c r="D752" s="4"/>
      <c r="E752" s="4"/>
      <c r="F752" s="167"/>
      <c r="G752" s="4"/>
      <c r="H752" s="4"/>
      <c r="I752" s="4"/>
      <c r="J752" s="4"/>
      <c r="K752" s="4"/>
      <c r="L752" s="4"/>
      <c r="M752" s="4"/>
      <c r="N752" s="4"/>
      <c r="O752" s="4"/>
      <c r="P752" s="4"/>
      <c r="Q752" s="4"/>
      <c r="R752" s="4"/>
      <c r="S752" s="4"/>
      <c r="T752" s="4"/>
      <c r="U752" s="4"/>
    </row>
    <row r="753" spans="2:21" ht="12.75">
      <c r="B753" s="2"/>
      <c r="C753" s="3"/>
      <c r="D753" s="4"/>
      <c r="E753" s="4"/>
      <c r="F753" s="167"/>
      <c r="G753" s="4"/>
      <c r="H753" s="4"/>
      <c r="I753" s="4"/>
      <c r="J753" s="4"/>
      <c r="K753" s="4"/>
      <c r="L753" s="4"/>
      <c r="M753" s="4"/>
      <c r="N753" s="4"/>
      <c r="O753" s="4"/>
      <c r="P753" s="4"/>
      <c r="Q753" s="4"/>
      <c r="R753" s="4"/>
      <c r="S753" s="4"/>
      <c r="T753" s="4"/>
      <c r="U753" s="4"/>
    </row>
    <row r="754" spans="2:21" ht="12.75">
      <c r="B754" s="2"/>
      <c r="C754" s="3"/>
      <c r="D754" s="4"/>
      <c r="E754" s="4"/>
      <c r="F754" s="167"/>
      <c r="G754" s="4"/>
      <c r="H754" s="4"/>
      <c r="I754" s="4"/>
      <c r="J754" s="4"/>
      <c r="K754" s="4"/>
      <c r="L754" s="4"/>
      <c r="M754" s="4"/>
      <c r="N754" s="4"/>
      <c r="O754" s="4"/>
      <c r="P754" s="4"/>
      <c r="Q754" s="4"/>
      <c r="R754" s="4"/>
      <c r="S754" s="4"/>
      <c r="T754" s="4"/>
      <c r="U754" s="4"/>
    </row>
    <row r="755" spans="2:21" ht="12.75">
      <c r="B755" s="2"/>
      <c r="C755" s="3"/>
      <c r="D755" s="4"/>
      <c r="E755" s="4"/>
      <c r="F755" s="167"/>
      <c r="G755" s="4"/>
      <c r="H755" s="4"/>
      <c r="I755" s="4"/>
      <c r="J755" s="4"/>
      <c r="K755" s="4"/>
      <c r="L755" s="4"/>
      <c r="M755" s="4"/>
      <c r="N755" s="4"/>
      <c r="O755" s="4"/>
      <c r="P755" s="4"/>
      <c r="Q755" s="4"/>
      <c r="R755" s="4"/>
      <c r="S755" s="4"/>
      <c r="T755" s="4"/>
      <c r="U755" s="4"/>
    </row>
    <row r="756" spans="2:21" ht="12.75">
      <c r="B756" s="2"/>
      <c r="C756" s="3"/>
      <c r="D756" s="4"/>
      <c r="E756" s="4"/>
      <c r="F756" s="167"/>
      <c r="G756" s="4"/>
      <c r="H756" s="4"/>
      <c r="I756" s="4"/>
      <c r="J756" s="4"/>
      <c r="K756" s="4"/>
      <c r="L756" s="4"/>
      <c r="M756" s="4"/>
      <c r="N756" s="4"/>
      <c r="O756" s="4"/>
      <c r="P756" s="4"/>
      <c r="Q756" s="4"/>
      <c r="R756" s="4"/>
      <c r="S756" s="4"/>
      <c r="T756" s="4"/>
      <c r="U756" s="4"/>
    </row>
    <row r="757" spans="2:21" ht="12.75">
      <c r="B757" s="2"/>
      <c r="C757" s="3"/>
      <c r="D757" s="4"/>
      <c r="E757" s="4"/>
      <c r="F757" s="167"/>
      <c r="G757" s="4"/>
      <c r="H757" s="4"/>
      <c r="I757" s="4"/>
      <c r="J757" s="4"/>
      <c r="K757" s="4"/>
      <c r="L757" s="4"/>
      <c r="M757" s="4"/>
      <c r="N757" s="4"/>
      <c r="O757" s="4"/>
      <c r="P757" s="4"/>
      <c r="Q757" s="4"/>
      <c r="R757" s="4"/>
      <c r="S757" s="4"/>
      <c r="T757" s="4"/>
      <c r="U757" s="4"/>
    </row>
    <row r="758" spans="2:21" ht="12.75">
      <c r="B758" s="2"/>
      <c r="C758" s="3"/>
      <c r="D758" s="4"/>
      <c r="E758" s="4"/>
      <c r="F758" s="167"/>
      <c r="G758" s="4"/>
      <c r="H758" s="4"/>
      <c r="I758" s="4"/>
      <c r="J758" s="4"/>
      <c r="K758" s="4"/>
      <c r="L758" s="4"/>
      <c r="M758" s="4"/>
      <c r="N758" s="4"/>
      <c r="O758" s="4"/>
      <c r="P758" s="4"/>
      <c r="Q758" s="4"/>
      <c r="R758" s="4"/>
      <c r="S758" s="4"/>
      <c r="T758" s="4"/>
      <c r="U758" s="4"/>
    </row>
    <row r="759" spans="2:21" ht="12.75">
      <c r="B759" s="2"/>
      <c r="C759" s="3"/>
      <c r="D759" s="4"/>
      <c r="E759" s="4"/>
      <c r="F759" s="167"/>
      <c r="G759" s="4"/>
      <c r="H759" s="4"/>
      <c r="I759" s="4"/>
      <c r="J759" s="4"/>
      <c r="K759" s="4"/>
      <c r="L759" s="4"/>
      <c r="M759" s="4"/>
      <c r="N759" s="4"/>
      <c r="O759" s="4"/>
      <c r="P759" s="4"/>
      <c r="Q759" s="4"/>
      <c r="R759" s="4"/>
      <c r="S759" s="4"/>
      <c r="T759" s="4"/>
      <c r="U759" s="4"/>
    </row>
    <row r="760" spans="2:21" ht="12.75">
      <c r="B760" s="2"/>
      <c r="C760" s="3"/>
      <c r="D760" s="4"/>
      <c r="E760" s="4"/>
      <c r="F760" s="167"/>
      <c r="G760" s="4"/>
      <c r="H760" s="4"/>
      <c r="I760" s="4"/>
      <c r="J760" s="4"/>
      <c r="K760" s="4"/>
      <c r="L760" s="4"/>
      <c r="M760" s="4"/>
      <c r="N760" s="4"/>
      <c r="O760" s="4"/>
      <c r="P760" s="4"/>
      <c r="Q760" s="4"/>
      <c r="R760" s="4"/>
      <c r="S760" s="4"/>
      <c r="T760" s="4"/>
      <c r="U760" s="4"/>
    </row>
    <row r="761" spans="2:21" ht="12.75">
      <c r="B761" s="2"/>
      <c r="C761" s="3"/>
      <c r="D761" s="4"/>
      <c r="E761" s="4"/>
      <c r="F761" s="167"/>
      <c r="G761" s="4"/>
      <c r="H761" s="4"/>
      <c r="I761" s="4"/>
      <c r="J761" s="4"/>
      <c r="K761" s="4"/>
      <c r="L761" s="4"/>
      <c r="M761" s="4"/>
      <c r="N761" s="4"/>
      <c r="O761" s="4"/>
      <c r="P761" s="4"/>
      <c r="Q761" s="4"/>
      <c r="R761" s="4"/>
      <c r="S761" s="4"/>
      <c r="T761" s="4"/>
      <c r="U761" s="4"/>
    </row>
    <row r="762" spans="2:21" ht="12.75">
      <c r="B762" s="2"/>
      <c r="C762" s="3"/>
      <c r="D762" s="4"/>
      <c r="E762" s="4"/>
      <c r="F762" s="167"/>
      <c r="G762" s="4"/>
      <c r="H762" s="4"/>
      <c r="I762" s="4"/>
      <c r="J762" s="4"/>
      <c r="K762" s="4"/>
      <c r="L762" s="4"/>
      <c r="M762" s="4"/>
      <c r="N762" s="4"/>
      <c r="O762" s="4"/>
      <c r="P762" s="4"/>
      <c r="Q762" s="4"/>
      <c r="R762" s="4"/>
      <c r="S762" s="4"/>
      <c r="T762" s="4"/>
      <c r="U762" s="4"/>
    </row>
    <row r="763" spans="2:21" ht="12.75">
      <c r="B763" s="2"/>
      <c r="C763" s="3"/>
      <c r="D763" s="4"/>
      <c r="E763" s="4"/>
      <c r="F763" s="167"/>
      <c r="G763" s="4"/>
      <c r="H763" s="4"/>
      <c r="I763" s="4"/>
      <c r="J763" s="4"/>
      <c r="K763" s="4"/>
      <c r="L763" s="4"/>
      <c r="M763" s="4"/>
      <c r="N763" s="4"/>
      <c r="O763" s="4"/>
      <c r="P763" s="4"/>
      <c r="Q763" s="4"/>
      <c r="R763" s="4"/>
      <c r="S763" s="4"/>
      <c r="T763" s="4"/>
      <c r="U763" s="4"/>
    </row>
    <row r="764" spans="2:21" ht="12.75">
      <c r="B764" s="2"/>
      <c r="C764" s="3"/>
      <c r="D764" s="4"/>
      <c r="E764" s="4"/>
      <c r="F764" s="167"/>
      <c r="G764" s="4"/>
      <c r="H764" s="4"/>
      <c r="I764" s="4"/>
      <c r="J764" s="4"/>
      <c r="K764" s="4"/>
      <c r="L764" s="4"/>
      <c r="M764" s="4"/>
      <c r="N764" s="4"/>
      <c r="O764" s="4"/>
      <c r="P764" s="4"/>
      <c r="Q764" s="4"/>
      <c r="R764" s="4"/>
      <c r="S764" s="4"/>
      <c r="T764" s="4"/>
      <c r="U764" s="4"/>
    </row>
    <row r="765" spans="2:21" ht="12.75">
      <c r="B765" s="2"/>
      <c r="C765" s="3"/>
      <c r="D765" s="4"/>
      <c r="E765" s="4"/>
      <c r="F765" s="167"/>
      <c r="G765" s="4"/>
      <c r="H765" s="4"/>
      <c r="I765" s="4"/>
      <c r="J765" s="4"/>
      <c r="K765" s="4"/>
      <c r="L765" s="4"/>
      <c r="M765" s="4"/>
      <c r="N765" s="4"/>
      <c r="O765" s="4"/>
      <c r="P765" s="4"/>
      <c r="Q765" s="4"/>
      <c r="R765" s="4"/>
      <c r="S765" s="4"/>
      <c r="T765" s="4"/>
      <c r="U765" s="4"/>
    </row>
    <row r="766" spans="2:21" ht="12.75">
      <c r="B766" s="2"/>
      <c r="C766" s="3"/>
      <c r="D766" s="4"/>
      <c r="E766" s="4"/>
      <c r="F766" s="167"/>
      <c r="G766" s="4"/>
      <c r="H766" s="4"/>
      <c r="I766" s="4"/>
      <c r="J766" s="4"/>
      <c r="K766" s="4"/>
      <c r="L766" s="4"/>
      <c r="M766" s="4"/>
      <c r="N766" s="4"/>
      <c r="O766" s="4"/>
      <c r="P766" s="4"/>
      <c r="Q766" s="4"/>
      <c r="R766" s="4"/>
      <c r="S766" s="4"/>
      <c r="T766" s="4"/>
      <c r="U766" s="4"/>
    </row>
    <row r="767" spans="2:21" ht="12.75">
      <c r="B767" s="2"/>
      <c r="C767" s="3"/>
      <c r="D767" s="4"/>
      <c r="E767" s="4"/>
      <c r="F767" s="167"/>
      <c r="G767" s="4"/>
      <c r="H767" s="4"/>
      <c r="I767" s="4"/>
      <c r="J767" s="4"/>
      <c r="K767" s="4"/>
      <c r="L767" s="4"/>
      <c r="M767" s="4"/>
      <c r="N767" s="4"/>
      <c r="O767" s="4"/>
      <c r="P767" s="4"/>
      <c r="Q767" s="4"/>
      <c r="R767" s="4"/>
      <c r="S767" s="4"/>
      <c r="T767" s="4"/>
      <c r="U767" s="4"/>
    </row>
    <row r="768" spans="2:21" ht="12.75">
      <c r="B768" s="2"/>
      <c r="C768" s="3"/>
      <c r="D768" s="4"/>
      <c r="E768" s="4"/>
      <c r="F768" s="167"/>
      <c r="G768" s="4"/>
      <c r="H768" s="4"/>
      <c r="I768" s="4"/>
      <c r="J768" s="4"/>
      <c r="K768" s="4"/>
      <c r="L768" s="4"/>
      <c r="M768" s="4"/>
      <c r="N768" s="4"/>
      <c r="O768" s="4"/>
      <c r="P768" s="4"/>
      <c r="Q768" s="4"/>
      <c r="R768" s="4"/>
      <c r="S768" s="4"/>
      <c r="T768" s="4"/>
      <c r="U768" s="4"/>
    </row>
    <row r="769" spans="2:21" ht="12.75">
      <c r="B769" s="2"/>
      <c r="C769" s="3"/>
      <c r="D769" s="4"/>
      <c r="E769" s="4"/>
      <c r="F769" s="167"/>
      <c r="G769" s="4"/>
      <c r="H769" s="4"/>
      <c r="I769" s="4"/>
      <c r="J769" s="4"/>
      <c r="K769" s="4"/>
      <c r="L769" s="4"/>
      <c r="M769" s="4"/>
      <c r="N769" s="4"/>
      <c r="O769" s="4"/>
      <c r="P769" s="4"/>
      <c r="Q769" s="4"/>
      <c r="R769" s="4"/>
      <c r="S769" s="4"/>
      <c r="T769" s="4"/>
      <c r="U769" s="4"/>
    </row>
    <row r="770" spans="2:21" ht="12.75">
      <c r="B770" s="2"/>
      <c r="C770" s="3"/>
      <c r="D770" s="4"/>
      <c r="E770" s="4"/>
      <c r="F770" s="167"/>
      <c r="G770" s="4"/>
      <c r="H770" s="4"/>
      <c r="I770" s="4"/>
      <c r="J770" s="4"/>
      <c r="K770" s="4"/>
      <c r="L770" s="4"/>
      <c r="M770" s="4"/>
      <c r="N770" s="4"/>
      <c r="O770" s="4"/>
      <c r="P770" s="4"/>
      <c r="Q770" s="4"/>
      <c r="R770" s="4"/>
      <c r="S770" s="4"/>
      <c r="T770" s="4"/>
      <c r="U770" s="4"/>
    </row>
    <row r="771" spans="2:21" ht="12.75">
      <c r="B771" s="2"/>
      <c r="C771" s="3"/>
      <c r="D771" s="4"/>
      <c r="E771" s="4"/>
      <c r="F771" s="167"/>
      <c r="G771" s="4"/>
      <c r="H771" s="4"/>
      <c r="I771" s="4"/>
      <c r="J771" s="4"/>
      <c r="K771" s="4"/>
      <c r="L771" s="4"/>
      <c r="M771" s="4"/>
      <c r="N771" s="4"/>
      <c r="O771" s="4"/>
      <c r="P771" s="4"/>
      <c r="Q771" s="4"/>
      <c r="R771" s="4"/>
      <c r="S771" s="4"/>
      <c r="T771" s="4"/>
      <c r="U771" s="4"/>
    </row>
    <row r="772" spans="2:21" ht="12.75">
      <c r="B772" s="2"/>
      <c r="C772" s="3"/>
      <c r="D772" s="4"/>
      <c r="E772" s="4"/>
      <c r="F772" s="167"/>
      <c r="G772" s="4"/>
      <c r="H772" s="4"/>
      <c r="I772" s="4"/>
      <c r="J772" s="4"/>
      <c r="K772" s="4"/>
      <c r="L772" s="4"/>
      <c r="M772" s="4"/>
      <c r="N772" s="4"/>
      <c r="O772" s="4"/>
      <c r="P772" s="4"/>
      <c r="Q772" s="4"/>
      <c r="R772" s="4"/>
      <c r="S772" s="4"/>
      <c r="T772" s="4"/>
      <c r="U772" s="4"/>
    </row>
    <row r="773" spans="2:21" ht="12.75">
      <c r="B773" s="2"/>
      <c r="C773" s="3"/>
      <c r="D773" s="4"/>
      <c r="E773" s="4"/>
      <c r="F773" s="167"/>
      <c r="G773" s="4"/>
      <c r="H773" s="4"/>
      <c r="I773" s="4"/>
      <c r="J773" s="4"/>
      <c r="K773" s="4"/>
      <c r="L773" s="4"/>
      <c r="M773" s="4"/>
      <c r="N773" s="4"/>
      <c r="O773" s="4"/>
      <c r="P773" s="4"/>
      <c r="Q773" s="4"/>
      <c r="R773" s="4"/>
      <c r="S773" s="4"/>
      <c r="T773" s="4"/>
      <c r="U773" s="4"/>
    </row>
    <row r="774" spans="2:21" ht="12.75">
      <c r="B774" s="2"/>
      <c r="C774" s="3"/>
      <c r="D774" s="4"/>
      <c r="E774" s="4"/>
      <c r="F774" s="167"/>
      <c r="G774" s="4"/>
      <c r="H774" s="4"/>
      <c r="I774" s="4"/>
      <c r="J774" s="4"/>
      <c r="K774" s="4"/>
      <c r="L774" s="4"/>
      <c r="M774" s="4"/>
      <c r="N774" s="4"/>
      <c r="O774" s="4"/>
      <c r="P774" s="4"/>
      <c r="Q774" s="4"/>
      <c r="R774" s="4"/>
      <c r="S774" s="4"/>
      <c r="T774" s="4"/>
      <c r="U774" s="4"/>
    </row>
    <row r="775" spans="2:21" ht="12.75">
      <c r="B775" s="2"/>
      <c r="C775" s="3"/>
      <c r="D775" s="4"/>
      <c r="E775" s="4"/>
      <c r="F775" s="167"/>
      <c r="G775" s="4"/>
      <c r="H775" s="4"/>
      <c r="I775" s="4"/>
      <c r="J775" s="4"/>
      <c r="K775" s="4"/>
      <c r="L775" s="4"/>
      <c r="M775" s="4"/>
      <c r="N775" s="4"/>
      <c r="O775" s="4"/>
      <c r="P775" s="4"/>
      <c r="Q775" s="4"/>
      <c r="R775" s="4"/>
      <c r="S775" s="4"/>
      <c r="T775" s="4"/>
      <c r="U775" s="4"/>
    </row>
    <row r="776" spans="2:21" ht="12.75">
      <c r="B776" s="2"/>
      <c r="C776" s="3"/>
      <c r="D776" s="4"/>
      <c r="E776" s="4"/>
      <c r="F776" s="167"/>
      <c r="G776" s="4"/>
      <c r="H776" s="4"/>
      <c r="I776" s="4"/>
      <c r="J776" s="4"/>
      <c r="K776" s="4"/>
      <c r="L776" s="4"/>
      <c r="M776" s="4"/>
      <c r="N776" s="4"/>
      <c r="O776" s="4"/>
      <c r="P776" s="4"/>
      <c r="Q776" s="4"/>
      <c r="R776" s="4"/>
      <c r="S776" s="4"/>
      <c r="T776" s="4"/>
      <c r="U776" s="4"/>
    </row>
    <row r="777" spans="2:21" ht="12.75">
      <c r="B777" s="2"/>
      <c r="C777" s="3"/>
      <c r="D777" s="4"/>
      <c r="E777" s="4"/>
      <c r="F777" s="167"/>
      <c r="G777" s="4"/>
      <c r="H777" s="4"/>
      <c r="I777" s="4"/>
      <c r="J777" s="4"/>
      <c r="K777" s="4"/>
      <c r="L777" s="4"/>
      <c r="M777" s="4"/>
      <c r="N777" s="4"/>
      <c r="O777" s="4"/>
      <c r="P777" s="4"/>
      <c r="Q777" s="4"/>
      <c r="R777" s="4"/>
      <c r="S777" s="4"/>
      <c r="T777" s="4"/>
      <c r="U777" s="4"/>
    </row>
    <row r="778" spans="2:21" ht="12.75">
      <c r="B778" s="2"/>
      <c r="C778" s="3"/>
      <c r="D778" s="4"/>
      <c r="E778" s="4"/>
      <c r="F778" s="167"/>
      <c r="G778" s="4"/>
      <c r="H778" s="4"/>
      <c r="I778" s="4"/>
      <c r="J778" s="4"/>
      <c r="K778" s="4"/>
      <c r="L778" s="4"/>
      <c r="M778" s="4"/>
      <c r="N778" s="4"/>
      <c r="O778" s="4"/>
      <c r="P778" s="4"/>
      <c r="Q778" s="4"/>
      <c r="R778" s="4"/>
      <c r="S778" s="4"/>
      <c r="T778" s="4"/>
      <c r="U778" s="4"/>
    </row>
    <row r="779" spans="2:21" ht="12.75">
      <c r="B779" s="2"/>
      <c r="C779" s="3"/>
      <c r="D779" s="4"/>
      <c r="E779" s="4"/>
      <c r="F779" s="167"/>
      <c r="G779" s="4"/>
      <c r="H779" s="4"/>
      <c r="I779" s="4"/>
      <c r="J779" s="4"/>
      <c r="K779" s="4"/>
      <c r="L779" s="4"/>
      <c r="M779" s="4"/>
      <c r="N779" s="4"/>
      <c r="O779" s="4"/>
      <c r="P779" s="4"/>
      <c r="Q779" s="4"/>
      <c r="R779" s="4"/>
      <c r="S779" s="4"/>
      <c r="T779" s="4"/>
      <c r="U779" s="4"/>
    </row>
    <row r="780" spans="2:21" ht="12.75">
      <c r="B780" s="2"/>
      <c r="C780" s="3"/>
      <c r="D780" s="4"/>
      <c r="E780" s="4"/>
      <c r="F780" s="167"/>
      <c r="G780" s="4"/>
      <c r="H780" s="4"/>
      <c r="I780" s="4"/>
      <c r="J780" s="4"/>
      <c r="K780" s="4"/>
      <c r="L780" s="4"/>
      <c r="M780" s="4"/>
      <c r="N780" s="4"/>
      <c r="O780" s="4"/>
      <c r="P780" s="4"/>
      <c r="Q780" s="4"/>
      <c r="R780" s="4"/>
      <c r="S780" s="4"/>
      <c r="T780" s="4"/>
      <c r="U780" s="4"/>
    </row>
    <row r="781" spans="2:21" ht="12.75">
      <c r="B781" s="2"/>
      <c r="C781" s="3"/>
      <c r="D781" s="4"/>
      <c r="E781" s="4"/>
      <c r="F781" s="167"/>
      <c r="G781" s="4"/>
      <c r="H781" s="4"/>
      <c r="I781" s="4"/>
      <c r="J781" s="4"/>
      <c r="K781" s="4"/>
      <c r="L781" s="4"/>
      <c r="M781" s="4"/>
      <c r="N781" s="4"/>
      <c r="O781" s="4"/>
      <c r="P781" s="4"/>
      <c r="Q781" s="4"/>
      <c r="R781" s="4"/>
      <c r="S781" s="4"/>
      <c r="T781" s="4"/>
      <c r="U781" s="4"/>
    </row>
    <row r="782" spans="2:21" ht="12.75">
      <c r="B782" s="2"/>
      <c r="C782" s="3"/>
      <c r="D782" s="4"/>
      <c r="E782" s="4"/>
      <c r="F782" s="167"/>
      <c r="G782" s="4"/>
      <c r="H782" s="4"/>
      <c r="I782" s="4"/>
      <c r="J782" s="4"/>
      <c r="K782" s="4"/>
      <c r="L782" s="4"/>
      <c r="M782" s="4"/>
      <c r="N782" s="4"/>
      <c r="O782" s="4"/>
      <c r="P782" s="4"/>
      <c r="Q782" s="4"/>
      <c r="R782" s="4"/>
      <c r="S782" s="4"/>
      <c r="T782" s="4"/>
      <c r="U782" s="4"/>
    </row>
    <row r="783" spans="2:21" ht="12.75">
      <c r="B783" s="2"/>
      <c r="C783" s="3"/>
      <c r="D783" s="4"/>
      <c r="E783" s="4"/>
      <c r="F783" s="167"/>
      <c r="G783" s="4"/>
      <c r="H783" s="4"/>
      <c r="I783" s="4"/>
      <c r="J783" s="4"/>
      <c r="K783" s="4"/>
      <c r="L783" s="4"/>
      <c r="M783" s="4"/>
      <c r="N783" s="4"/>
      <c r="O783" s="4"/>
      <c r="P783" s="4"/>
      <c r="Q783" s="4"/>
      <c r="R783" s="4"/>
      <c r="S783" s="4"/>
      <c r="T783" s="4"/>
      <c r="U783" s="4"/>
    </row>
    <row r="784" spans="2:21" ht="12.75">
      <c r="B784" s="2"/>
      <c r="C784" s="3"/>
      <c r="D784" s="4"/>
      <c r="E784" s="4"/>
      <c r="F784" s="167"/>
      <c r="G784" s="4"/>
      <c r="H784" s="4"/>
      <c r="I784" s="4"/>
      <c r="J784" s="4"/>
      <c r="K784" s="4"/>
      <c r="L784" s="4"/>
      <c r="M784" s="4"/>
      <c r="N784" s="4"/>
      <c r="O784" s="4"/>
      <c r="P784" s="4"/>
      <c r="Q784" s="4"/>
      <c r="R784" s="4"/>
      <c r="S784" s="4"/>
      <c r="T784" s="4"/>
      <c r="U784" s="4"/>
    </row>
    <row r="785" spans="2:21" ht="12.75">
      <c r="B785" s="2"/>
      <c r="C785" s="3"/>
      <c r="D785" s="4"/>
      <c r="E785" s="4"/>
      <c r="F785" s="167"/>
      <c r="G785" s="4"/>
      <c r="H785" s="4"/>
      <c r="I785" s="4"/>
      <c r="J785" s="4"/>
      <c r="K785" s="4"/>
      <c r="L785" s="4"/>
      <c r="M785" s="4"/>
      <c r="N785" s="4"/>
      <c r="O785" s="4"/>
      <c r="P785" s="4"/>
      <c r="Q785" s="4"/>
      <c r="R785" s="4"/>
      <c r="S785" s="4"/>
      <c r="T785" s="4"/>
      <c r="U785" s="4"/>
    </row>
    <row r="786" spans="2:21" ht="12.75">
      <c r="B786" s="2"/>
      <c r="C786" s="3"/>
      <c r="D786" s="4"/>
      <c r="E786" s="4"/>
      <c r="F786" s="167"/>
      <c r="G786" s="4"/>
      <c r="H786" s="4"/>
      <c r="I786" s="4"/>
      <c r="J786" s="4"/>
      <c r="K786" s="4"/>
      <c r="L786" s="4"/>
      <c r="M786" s="4"/>
      <c r="N786" s="4"/>
      <c r="O786" s="4"/>
      <c r="P786" s="4"/>
      <c r="Q786" s="4"/>
      <c r="R786" s="4"/>
      <c r="S786" s="4"/>
      <c r="T786" s="4"/>
      <c r="U786" s="4"/>
    </row>
    <row r="787" spans="2:21" ht="12.75">
      <c r="B787" s="2"/>
      <c r="C787" s="3"/>
      <c r="D787" s="4"/>
      <c r="E787" s="4"/>
      <c r="F787" s="167"/>
      <c r="G787" s="4"/>
      <c r="H787" s="4"/>
      <c r="I787" s="4"/>
      <c r="J787" s="4"/>
      <c r="K787" s="4"/>
      <c r="L787" s="4"/>
      <c r="M787" s="4"/>
      <c r="N787" s="4"/>
      <c r="O787" s="4"/>
      <c r="P787" s="4"/>
      <c r="Q787" s="4"/>
      <c r="R787" s="4"/>
      <c r="S787" s="4"/>
      <c r="T787" s="4"/>
      <c r="U787" s="4"/>
    </row>
    <row r="788" spans="2:21" ht="12.75">
      <c r="B788" s="2"/>
      <c r="C788" s="3"/>
      <c r="D788" s="4"/>
      <c r="E788" s="4"/>
      <c r="F788" s="167"/>
      <c r="G788" s="4"/>
      <c r="H788" s="4"/>
      <c r="I788" s="4"/>
      <c r="J788" s="4"/>
      <c r="K788" s="4"/>
      <c r="L788" s="4"/>
      <c r="M788" s="4"/>
      <c r="N788" s="4"/>
      <c r="O788" s="4"/>
      <c r="P788" s="4"/>
      <c r="Q788" s="4"/>
      <c r="R788" s="4"/>
      <c r="S788" s="4"/>
      <c r="T788" s="4"/>
      <c r="U788" s="4"/>
    </row>
    <row r="789" spans="2:21" ht="12.75">
      <c r="B789" s="2"/>
      <c r="C789" s="3"/>
      <c r="D789" s="4"/>
      <c r="E789" s="4"/>
      <c r="F789" s="167"/>
      <c r="G789" s="4"/>
      <c r="H789" s="4"/>
      <c r="I789" s="4"/>
      <c r="J789" s="4"/>
      <c r="K789" s="4"/>
      <c r="L789" s="4"/>
      <c r="M789" s="4"/>
      <c r="N789" s="4"/>
      <c r="O789" s="4"/>
      <c r="P789" s="4"/>
      <c r="Q789" s="4"/>
      <c r="R789" s="4"/>
      <c r="S789" s="4"/>
      <c r="T789" s="4"/>
      <c r="U789" s="4"/>
    </row>
    <row r="790" spans="2:21" ht="12.75">
      <c r="B790" s="2"/>
      <c r="C790" s="3"/>
      <c r="D790" s="4"/>
      <c r="E790" s="4"/>
      <c r="F790" s="167"/>
      <c r="G790" s="4"/>
      <c r="H790" s="4"/>
      <c r="I790" s="4"/>
      <c r="J790" s="4"/>
      <c r="K790" s="4"/>
      <c r="L790" s="4"/>
      <c r="M790" s="4"/>
      <c r="N790" s="4"/>
      <c r="O790" s="4"/>
      <c r="P790" s="4"/>
      <c r="Q790" s="4"/>
      <c r="R790" s="4"/>
      <c r="S790" s="4"/>
      <c r="T790" s="4"/>
      <c r="U790" s="4"/>
    </row>
    <row r="791" spans="2:21" ht="12.75">
      <c r="B791" s="2"/>
      <c r="C791" s="3"/>
      <c r="D791" s="4"/>
      <c r="E791" s="4"/>
      <c r="F791" s="167"/>
      <c r="G791" s="4"/>
      <c r="H791" s="4"/>
      <c r="I791" s="4"/>
      <c r="J791" s="4"/>
      <c r="K791" s="4"/>
      <c r="L791" s="4"/>
      <c r="M791" s="4"/>
      <c r="N791" s="4"/>
      <c r="O791" s="4"/>
      <c r="P791" s="4"/>
      <c r="Q791" s="4"/>
      <c r="R791" s="4"/>
      <c r="S791" s="4"/>
      <c r="T791" s="4"/>
      <c r="U791" s="4"/>
    </row>
    <row r="792" spans="2:21" ht="12.75">
      <c r="B792" s="2"/>
      <c r="C792" s="3"/>
      <c r="D792" s="4"/>
      <c r="E792" s="4"/>
      <c r="F792" s="167"/>
      <c r="G792" s="4"/>
      <c r="H792" s="4"/>
      <c r="I792" s="4"/>
      <c r="J792" s="4"/>
      <c r="K792" s="4"/>
      <c r="L792" s="4"/>
      <c r="M792" s="4"/>
      <c r="N792" s="4"/>
      <c r="O792" s="4"/>
      <c r="P792" s="4"/>
      <c r="Q792" s="4"/>
      <c r="R792" s="4"/>
      <c r="S792" s="4"/>
      <c r="T792" s="4"/>
      <c r="U792" s="4"/>
    </row>
    <row r="793" spans="2:21" ht="12.75">
      <c r="B793" s="2"/>
      <c r="C793" s="3"/>
      <c r="D793" s="4"/>
      <c r="E793" s="4"/>
      <c r="F793" s="167"/>
      <c r="G793" s="4"/>
      <c r="H793" s="4"/>
      <c r="I793" s="4"/>
      <c r="J793" s="4"/>
      <c r="K793" s="4"/>
      <c r="L793" s="4"/>
      <c r="M793" s="4"/>
      <c r="N793" s="4"/>
      <c r="O793" s="4"/>
      <c r="P793" s="4"/>
      <c r="Q793" s="4"/>
      <c r="R793" s="4"/>
      <c r="S793" s="4"/>
      <c r="T793" s="4"/>
      <c r="U793" s="4"/>
    </row>
    <row r="794" spans="2:21" ht="12.75">
      <c r="B794" s="2"/>
      <c r="C794" s="3"/>
      <c r="D794" s="4"/>
      <c r="E794" s="4"/>
      <c r="F794" s="167"/>
      <c r="G794" s="4"/>
      <c r="H794" s="4"/>
      <c r="I794" s="4"/>
      <c r="J794" s="4"/>
      <c r="K794" s="4"/>
      <c r="L794" s="4"/>
      <c r="M794" s="4"/>
      <c r="N794" s="4"/>
      <c r="O794" s="4"/>
      <c r="P794" s="4"/>
      <c r="Q794" s="4"/>
      <c r="R794" s="4"/>
      <c r="S794" s="4"/>
      <c r="T794" s="4"/>
      <c r="U794" s="4"/>
    </row>
    <row r="795" spans="2:21" ht="12.75">
      <c r="B795" s="2"/>
      <c r="C795" s="3"/>
      <c r="D795" s="4"/>
      <c r="E795" s="4"/>
      <c r="F795" s="167"/>
      <c r="G795" s="4"/>
      <c r="H795" s="4"/>
      <c r="I795" s="4"/>
      <c r="J795" s="4"/>
      <c r="K795" s="4"/>
      <c r="L795" s="4"/>
      <c r="M795" s="4"/>
      <c r="N795" s="4"/>
      <c r="O795" s="4"/>
      <c r="P795" s="4"/>
      <c r="Q795" s="4"/>
      <c r="R795" s="4"/>
      <c r="S795" s="4"/>
      <c r="T795" s="4"/>
      <c r="U795" s="4"/>
    </row>
    <row r="796" spans="2:21" ht="12.75">
      <c r="B796" s="2"/>
      <c r="C796" s="3"/>
      <c r="D796" s="4"/>
      <c r="E796" s="4"/>
      <c r="F796" s="167"/>
      <c r="G796" s="4"/>
      <c r="H796" s="4"/>
      <c r="I796" s="4"/>
      <c r="J796" s="4"/>
      <c r="K796" s="4"/>
      <c r="L796" s="4"/>
      <c r="M796" s="4"/>
      <c r="N796" s="4"/>
      <c r="O796" s="4"/>
      <c r="P796" s="4"/>
      <c r="Q796" s="4"/>
      <c r="R796" s="4"/>
      <c r="S796" s="4"/>
      <c r="T796" s="4"/>
      <c r="U796" s="4"/>
    </row>
    <row r="797" spans="2:21" ht="12.75">
      <c r="B797" s="2"/>
      <c r="C797" s="3"/>
      <c r="D797" s="4"/>
      <c r="E797" s="4"/>
      <c r="F797" s="167"/>
      <c r="G797" s="4"/>
      <c r="H797" s="4"/>
      <c r="I797" s="4"/>
      <c r="J797" s="4"/>
      <c r="K797" s="4"/>
      <c r="L797" s="4"/>
      <c r="M797" s="4"/>
      <c r="N797" s="4"/>
      <c r="O797" s="4"/>
      <c r="P797" s="4"/>
      <c r="Q797" s="4"/>
      <c r="R797" s="4"/>
      <c r="S797" s="4"/>
      <c r="T797" s="4"/>
      <c r="U797" s="4"/>
    </row>
    <row r="798" spans="2:21" ht="12.75">
      <c r="B798" s="2"/>
      <c r="C798" s="3"/>
      <c r="D798" s="4"/>
      <c r="E798" s="4"/>
      <c r="F798" s="167"/>
      <c r="G798" s="4"/>
      <c r="H798" s="4"/>
      <c r="I798" s="4"/>
      <c r="J798" s="4"/>
      <c r="K798" s="4"/>
      <c r="L798" s="4"/>
      <c r="M798" s="4"/>
      <c r="N798" s="4"/>
      <c r="O798" s="4"/>
      <c r="P798" s="4"/>
      <c r="Q798" s="4"/>
      <c r="R798" s="4"/>
      <c r="S798" s="4"/>
      <c r="T798" s="4"/>
      <c r="U798" s="4"/>
    </row>
    <row r="799" spans="2:21" ht="12.75">
      <c r="B799" s="2"/>
      <c r="C799" s="3"/>
      <c r="D799" s="4"/>
      <c r="E799" s="4"/>
      <c r="F799" s="167"/>
      <c r="G799" s="4"/>
      <c r="H799" s="4"/>
      <c r="I799" s="4"/>
      <c r="J799" s="4"/>
      <c r="K799" s="4"/>
      <c r="L799" s="4"/>
      <c r="M799" s="4"/>
      <c r="N799" s="4"/>
      <c r="O799" s="4"/>
      <c r="P799" s="4"/>
      <c r="Q799" s="4"/>
      <c r="R799" s="4"/>
      <c r="S799" s="4"/>
      <c r="T799" s="4"/>
      <c r="U799" s="4"/>
    </row>
    <row r="800" spans="2:21" ht="12.75">
      <c r="B800" s="2"/>
      <c r="C800" s="3"/>
      <c r="D800" s="4"/>
      <c r="E800" s="4"/>
      <c r="F800" s="167"/>
      <c r="G800" s="4"/>
      <c r="H800" s="4"/>
      <c r="I800" s="4"/>
      <c r="J800" s="4"/>
      <c r="K800" s="4"/>
      <c r="L800" s="4"/>
      <c r="M800" s="4"/>
      <c r="N800" s="4"/>
      <c r="O800" s="4"/>
      <c r="P800" s="4"/>
      <c r="Q800" s="4"/>
      <c r="R800" s="4"/>
      <c r="S800" s="4"/>
      <c r="T800" s="4"/>
      <c r="U800" s="4"/>
    </row>
    <row r="801" spans="2:21" ht="12.75">
      <c r="B801" s="2"/>
      <c r="C801" s="3"/>
      <c r="D801" s="4"/>
      <c r="E801" s="4"/>
      <c r="F801" s="167"/>
      <c r="G801" s="4"/>
      <c r="H801" s="4"/>
      <c r="I801" s="4"/>
      <c r="J801" s="4"/>
      <c r="K801" s="4"/>
      <c r="L801" s="4"/>
      <c r="M801" s="4"/>
      <c r="N801" s="4"/>
      <c r="O801" s="4"/>
      <c r="P801" s="4"/>
      <c r="Q801" s="4"/>
      <c r="R801" s="4"/>
      <c r="S801" s="4"/>
      <c r="T801" s="4"/>
      <c r="U801" s="4"/>
    </row>
    <row r="802" spans="2:21" ht="12.75">
      <c r="B802" s="171"/>
      <c r="C802" s="171"/>
      <c r="D802" s="4"/>
      <c r="E802" s="4"/>
      <c r="F802" s="167"/>
      <c r="G802" s="4"/>
      <c r="H802" s="4"/>
      <c r="I802" s="4"/>
      <c r="J802" s="4"/>
      <c r="K802" s="4"/>
      <c r="L802" s="4"/>
      <c r="M802" s="4"/>
      <c r="N802" s="4"/>
      <c r="O802" s="4"/>
      <c r="P802" s="4"/>
      <c r="Q802" s="4"/>
      <c r="R802" s="4"/>
      <c r="S802" s="4"/>
      <c r="T802" s="4"/>
      <c r="U802" s="4"/>
    </row>
    <row r="803" spans="2:21" ht="12.75">
      <c r="B803" s="171"/>
      <c r="C803" s="171"/>
      <c r="D803" s="4"/>
      <c r="E803" s="4"/>
      <c r="F803" s="167"/>
      <c r="G803" s="4"/>
      <c r="H803" s="4"/>
      <c r="I803" s="4"/>
      <c r="J803" s="4"/>
      <c r="K803" s="4"/>
      <c r="L803" s="4"/>
      <c r="M803" s="4"/>
      <c r="N803" s="4"/>
      <c r="O803" s="4"/>
      <c r="P803" s="4"/>
      <c r="Q803" s="4"/>
      <c r="R803" s="4"/>
      <c r="S803" s="4"/>
      <c r="T803" s="4"/>
      <c r="U803" s="4"/>
    </row>
    <row r="804" spans="2:21" ht="12.75">
      <c r="B804" s="171"/>
      <c r="C804" s="171"/>
      <c r="D804" s="4"/>
      <c r="E804" s="4"/>
      <c r="F804" s="167"/>
      <c r="G804" s="4"/>
      <c r="H804" s="4"/>
      <c r="I804" s="4"/>
      <c r="J804" s="4"/>
      <c r="K804" s="4"/>
      <c r="L804" s="4"/>
      <c r="M804" s="4"/>
      <c r="N804" s="4"/>
      <c r="O804" s="4"/>
      <c r="P804" s="4"/>
      <c r="Q804" s="4"/>
      <c r="R804" s="4"/>
      <c r="S804" s="4"/>
      <c r="T804" s="4"/>
      <c r="U804" s="4"/>
    </row>
    <row r="805" spans="2:21" ht="12.75">
      <c r="B805" s="171"/>
      <c r="C805" s="171"/>
      <c r="D805" s="4"/>
      <c r="E805" s="4"/>
      <c r="F805" s="167"/>
      <c r="G805" s="4"/>
      <c r="H805" s="4"/>
      <c r="I805" s="4"/>
      <c r="J805" s="4"/>
      <c r="K805" s="4"/>
      <c r="L805" s="4"/>
      <c r="M805" s="4"/>
      <c r="N805" s="4"/>
      <c r="O805" s="4"/>
      <c r="P805" s="4"/>
      <c r="Q805" s="4"/>
      <c r="R805" s="4"/>
      <c r="S805" s="4"/>
      <c r="T805" s="4"/>
      <c r="U805" s="4"/>
    </row>
    <row r="806" spans="2:21" ht="12.75">
      <c r="B806" s="171"/>
      <c r="C806" s="171"/>
      <c r="D806" s="4"/>
      <c r="E806" s="4"/>
      <c r="F806" s="167"/>
      <c r="G806" s="4"/>
      <c r="H806" s="4"/>
      <c r="I806" s="4"/>
      <c r="J806" s="4"/>
      <c r="K806" s="4"/>
      <c r="L806" s="4"/>
      <c r="M806" s="4"/>
      <c r="N806" s="4"/>
      <c r="O806" s="4"/>
      <c r="P806" s="4"/>
      <c r="Q806" s="4"/>
      <c r="R806" s="4"/>
      <c r="S806" s="4"/>
      <c r="T806" s="4"/>
      <c r="U806" s="4"/>
    </row>
    <row r="807" spans="2:21" ht="12.75">
      <c r="B807" s="171"/>
      <c r="C807" s="171"/>
      <c r="D807" s="4"/>
      <c r="E807" s="4"/>
      <c r="F807" s="167"/>
      <c r="G807" s="4"/>
      <c r="H807" s="4"/>
      <c r="I807" s="4"/>
      <c r="J807" s="4"/>
      <c r="K807" s="4"/>
      <c r="L807" s="4"/>
      <c r="M807" s="4"/>
      <c r="N807" s="4"/>
      <c r="O807" s="4"/>
      <c r="P807" s="4"/>
      <c r="Q807" s="4"/>
      <c r="R807" s="4"/>
      <c r="S807" s="4"/>
      <c r="T807" s="4"/>
      <c r="U807" s="4"/>
    </row>
    <row r="808" spans="2:21" ht="12.75">
      <c r="B808" s="171"/>
      <c r="C808" s="171"/>
      <c r="D808" s="4"/>
      <c r="E808" s="4"/>
      <c r="F808" s="167"/>
      <c r="G808" s="4"/>
      <c r="H808" s="4"/>
      <c r="I808" s="4"/>
      <c r="J808" s="4"/>
      <c r="K808" s="4"/>
      <c r="L808" s="4"/>
      <c r="M808" s="4"/>
      <c r="N808" s="4"/>
      <c r="O808" s="4"/>
      <c r="P808" s="4"/>
      <c r="Q808" s="4"/>
      <c r="R808" s="4"/>
      <c r="S808" s="4"/>
      <c r="T808" s="4"/>
      <c r="U808" s="4"/>
    </row>
    <row r="809" spans="2:21" ht="12.75">
      <c r="B809" s="171"/>
      <c r="C809" s="171"/>
      <c r="D809" s="4"/>
      <c r="E809" s="4"/>
      <c r="F809" s="167"/>
      <c r="G809" s="4"/>
      <c r="H809" s="4"/>
      <c r="I809" s="4"/>
      <c r="J809" s="4"/>
      <c r="K809" s="4"/>
      <c r="L809" s="4"/>
      <c r="M809" s="4"/>
      <c r="N809" s="4"/>
      <c r="O809" s="4"/>
      <c r="P809" s="4"/>
      <c r="Q809" s="4"/>
      <c r="R809" s="4"/>
      <c r="S809" s="4"/>
      <c r="T809" s="4"/>
      <c r="U809" s="4"/>
    </row>
    <row r="810" spans="2:21" ht="12.75">
      <c r="B810" s="171"/>
      <c r="C810" s="171"/>
      <c r="D810" s="4"/>
      <c r="E810" s="4"/>
      <c r="F810" s="167"/>
      <c r="G810" s="4"/>
      <c r="H810" s="4"/>
      <c r="I810" s="4"/>
      <c r="J810" s="4"/>
      <c r="K810" s="4"/>
      <c r="L810" s="4"/>
      <c r="M810" s="4"/>
      <c r="N810" s="4"/>
      <c r="O810" s="4"/>
      <c r="P810" s="4"/>
      <c r="Q810" s="4"/>
      <c r="R810" s="4"/>
      <c r="S810" s="4"/>
      <c r="T810" s="4"/>
      <c r="U810" s="4"/>
    </row>
    <row r="811" spans="2:21" ht="12.75">
      <c r="B811" s="171"/>
      <c r="C811" s="171"/>
      <c r="D811" s="4"/>
      <c r="E811" s="4"/>
      <c r="F811" s="167"/>
      <c r="G811" s="4"/>
      <c r="H811" s="4"/>
      <c r="I811" s="4"/>
      <c r="J811" s="4"/>
      <c r="K811" s="4"/>
      <c r="L811" s="4"/>
      <c r="M811" s="4"/>
      <c r="N811" s="4"/>
      <c r="O811" s="4"/>
      <c r="P811" s="4"/>
      <c r="Q811" s="4"/>
      <c r="R811" s="4"/>
      <c r="S811" s="4"/>
      <c r="T811" s="4"/>
      <c r="U811" s="4"/>
    </row>
    <row r="812" spans="2:21" ht="12.75">
      <c r="B812" s="171"/>
      <c r="C812" s="171"/>
      <c r="D812" s="4"/>
      <c r="E812" s="4"/>
      <c r="F812" s="167"/>
      <c r="G812" s="4"/>
      <c r="H812" s="4"/>
      <c r="I812" s="4"/>
      <c r="J812" s="4"/>
      <c r="K812" s="4"/>
      <c r="L812" s="4"/>
      <c r="M812" s="4"/>
      <c r="N812" s="4"/>
      <c r="O812" s="4"/>
      <c r="P812" s="4"/>
      <c r="Q812" s="4"/>
      <c r="R812" s="4"/>
      <c r="S812" s="4"/>
      <c r="T812" s="4"/>
      <c r="U812" s="4"/>
    </row>
    <row r="813" spans="2:21" ht="12.75">
      <c r="B813" s="171"/>
      <c r="C813" s="171"/>
      <c r="D813" s="4"/>
      <c r="E813" s="4"/>
      <c r="F813" s="167"/>
      <c r="G813" s="4"/>
      <c r="H813" s="4"/>
      <c r="I813" s="4"/>
      <c r="J813" s="4"/>
      <c r="K813" s="4"/>
      <c r="L813" s="4"/>
      <c r="M813" s="4"/>
      <c r="N813" s="4"/>
      <c r="O813" s="4"/>
      <c r="P813" s="4"/>
      <c r="Q813" s="4"/>
      <c r="R813" s="4"/>
      <c r="S813" s="4"/>
      <c r="T813" s="4"/>
      <c r="U813" s="4"/>
    </row>
    <row r="814" spans="2:21" ht="12.75">
      <c r="B814" s="171"/>
      <c r="C814" s="171"/>
      <c r="D814" s="4"/>
      <c r="E814" s="4"/>
      <c r="F814" s="167"/>
      <c r="G814" s="4"/>
      <c r="H814" s="4"/>
      <c r="I814" s="4"/>
      <c r="J814" s="4"/>
      <c r="K814" s="4"/>
      <c r="L814" s="4"/>
      <c r="M814" s="4"/>
      <c r="N814" s="4"/>
      <c r="O814" s="4"/>
      <c r="P814" s="4"/>
      <c r="Q814" s="4"/>
      <c r="R814" s="4"/>
      <c r="S814" s="4"/>
      <c r="T814" s="4"/>
      <c r="U814" s="4"/>
    </row>
    <row r="815" spans="2:21" ht="12.75">
      <c r="B815" s="171"/>
      <c r="C815" s="171"/>
      <c r="D815" s="4"/>
      <c r="E815" s="4"/>
      <c r="F815" s="167"/>
      <c r="G815" s="4"/>
      <c r="H815" s="4"/>
      <c r="I815" s="4"/>
      <c r="J815" s="4"/>
      <c r="K815" s="4"/>
      <c r="L815" s="4"/>
      <c r="M815" s="4"/>
      <c r="N815" s="4"/>
      <c r="O815" s="4"/>
      <c r="P815" s="4"/>
      <c r="Q815" s="4"/>
      <c r="R815" s="4"/>
      <c r="S815" s="4"/>
      <c r="T815" s="4"/>
      <c r="U815" s="4"/>
    </row>
    <row r="816" spans="2:21" ht="12.75">
      <c r="B816" s="171"/>
      <c r="C816" s="171"/>
      <c r="D816" s="4"/>
      <c r="E816" s="4"/>
      <c r="F816" s="167"/>
      <c r="G816" s="4"/>
      <c r="H816" s="4"/>
      <c r="I816" s="4"/>
      <c r="J816" s="4"/>
      <c r="K816" s="4"/>
      <c r="L816" s="4"/>
      <c r="M816" s="4"/>
      <c r="N816" s="4"/>
      <c r="O816" s="4"/>
      <c r="P816" s="4"/>
      <c r="Q816" s="4"/>
      <c r="R816" s="4"/>
      <c r="S816" s="4"/>
      <c r="T816" s="4"/>
      <c r="U816" s="4"/>
    </row>
    <row r="817" spans="4:21" ht="12.75">
      <c r="D817" s="4"/>
      <c r="E817" s="4"/>
      <c r="F817" s="167"/>
      <c r="G817" s="4"/>
      <c r="H817" s="4"/>
      <c r="I817" s="4"/>
      <c r="J817" s="4"/>
      <c r="K817" s="4"/>
      <c r="L817" s="4"/>
      <c r="M817" s="4"/>
      <c r="N817" s="4"/>
      <c r="O817" s="4"/>
      <c r="P817" s="4"/>
      <c r="Q817" s="4"/>
      <c r="R817" s="4"/>
      <c r="S817" s="4"/>
      <c r="T817" s="4"/>
      <c r="U817" s="4"/>
    </row>
    <row r="818" spans="4:21" ht="12.75">
      <c r="D818" s="4"/>
      <c r="E818" s="4"/>
      <c r="F818" s="167"/>
      <c r="G818" s="4"/>
      <c r="H818" s="4"/>
      <c r="I818" s="4"/>
      <c r="J818" s="4"/>
      <c r="K818" s="4"/>
      <c r="L818" s="4"/>
      <c r="M818" s="4"/>
      <c r="N818" s="4"/>
      <c r="O818" s="4"/>
      <c r="P818" s="4"/>
      <c r="Q818" s="4"/>
      <c r="R818" s="4"/>
      <c r="S818" s="4"/>
      <c r="T818" s="4"/>
      <c r="U818" s="4"/>
    </row>
    <row r="819" spans="4:21" ht="12.75">
      <c r="D819" s="4"/>
      <c r="E819" s="4"/>
      <c r="F819" s="167"/>
      <c r="G819" s="4"/>
      <c r="H819" s="4"/>
      <c r="I819" s="4"/>
      <c r="J819" s="4"/>
      <c r="K819" s="4"/>
      <c r="L819" s="4"/>
      <c r="M819" s="4"/>
      <c r="N819" s="4"/>
      <c r="O819" s="4"/>
      <c r="P819" s="4"/>
      <c r="Q819" s="4"/>
      <c r="R819" s="4"/>
      <c r="S819" s="4"/>
      <c r="T819" s="4"/>
      <c r="U819" s="4"/>
    </row>
    <row r="820" spans="4:21" ht="12.75">
      <c r="D820" s="4"/>
      <c r="E820" s="4"/>
      <c r="F820" s="167"/>
      <c r="G820" s="4"/>
      <c r="H820" s="4"/>
      <c r="I820" s="4"/>
      <c r="J820" s="4"/>
      <c r="K820" s="4"/>
      <c r="L820" s="4"/>
      <c r="M820" s="4"/>
      <c r="N820" s="4"/>
      <c r="O820" s="4"/>
      <c r="P820" s="4"/>
      <c r="Q820" s="4"/>
      <c r="R820" s="4"/>
      <c r="S820" s="4"/>
      <c r="T820" s="4"/>
      <c r="U820" s="4"/>
    </row>
    <row r="821" spans="4:21" ht="12.75">
      <c r="D821" s="4"/>
      <c r="E821" s="4"/>
      <c r="F821" s="167"/>
      <c r="G821" s="4"/>
      <c r="H821" s="4"/>
      <c r="I821" s="4"/>
      <c r="J821" s="4"/>
      <c r="K821" s="4"/>
      <c r="L821" s="4"/>
      <c r="M821" s="4"/>
      <c r="N821" s="4"/>
      <c r="O821" s="4"/>
      <c r="P821" s="4"/>
      <c r="Q821" s="4"/>
      <c r="R821" s="4"/>
      <c r="S821" s="4"/>
      <c r="T821" s="4"/>
      <c r="U821" s="4"/>
    </row>
    <row r="822" spans="4:21" ht="12.75">
      <c r="D822" s="4"/>
      <c r="E822" s="4"/>
      <c r="F822" s="167"/>
      <c r="G822" s="4"/>
      <c r="H822" s="4"/>
      <c r="I822" s="4"/>
      <c r="J822" s="4"/>
      <c r="K822" s="4"/>
      <c r="L822" s="4"/>
      <c r="M822" s="4"/>
      <c r="N822" s="4"/>
      <c r="O822" s="4"/>
      <c r="P822" s="4"/>
      <c r="Q822" s="4"/>
      <c r="R822" s="4"/>
      <c r="S822" s="4"/>
      <c r="T822" s="4"/>
      <c r="U822" s="4"/>
    </row>
    <row r="823" spans="4:21" ht="12.75">
      <c r="D823" s="4"/>
      <c r="E823" s="4"/>
      <c r="F823" s="167"/>
      <c r="G823" s="4"/>
      <c r="H823" s="4"/>
      <c r="I823" s="4"/>
      <c r="J823" s="4"/>
      <c r="K823" s="4"/>
      <c r="L823" s="4"/>
      <c r="M823" s="4"/>
      <c r="N823" s="4"/>
      <c r="O823" s="4"/>
      <c r="P823" s="4"/>
      <c r="Q823" s="4"/>
      <c r="R823" s="4"/>
      <c r="S823" s="4"/>
      <c r="T823" s="4"/>
      <c r="U823" s="4"/>
    </row>
    <row r="824" spans="4:21" ht="12.75">
      <c r="D824" s="4"/>
      <c r="E824" s="4"/>
      <c r="F824" s="167"/>
      <c r="G824" s="4"/>
      <c r="H824" s="4"/>
      <c r="I824" s="4"/>
      <c r="J824" s="4"/>
      <c r="K824" s="4"/>
      <c r="L824" s="4"/>
      <c r="M824" s="4"/>
      <c r="N824" s="4"/>
      <c r="O824" s="4"/>
      <c r="P824" s="4"/>
      <c r="Q824" s="4"/>
      <c r="R824" s="4"/>
      <c r="S824" s="4"/>
      <c r="T824" s="4"/>
      <c r="U824" s="4"/>
    </row>
    <row r="825" spans="4:21" ht="12.75">
      <c r="D825" s="4"/>
      <c r="E825" s="4"/>
      <c r="F825" s="167"/>
      <c r="G825" s="4"/>
      <c r="H825" s="4"/>
      <c r="I825" s="4"/>
      <c r="J825" s="4"/>
      <c r="K825" s="4"/>
      <c r="L825" s="4"/>
      <c r="M825" s="4"/>
      <c r="N825" s="4"/>
      <c r="O825" s="4"/>
      <c r="P825" s="4"/>
      <c r="Q825" s="4"/>
      <c r="R825" s="4"/>
      <c r="S825" s="4"/>
      <c r="T825" s="4"/>
      <c r="U825" s="4"/>
    </row>
    <row r="826" spans="4:21" ht="12.75">
      <c r="D826" s="4"/>
      <c r="E826" s="4"/>
      <c r="F826" s="167"/>
      <c r="G826" s="4"/>
      <c r="H826" s="4"/>
      <c r="I826" s="4"/>
      <c r="J826" s="4"/>
      <c r="K826" s="4"/>
      <c r="L826" s="4"/>
      <c r="M826" s="4"/>
      <c r="N826" s="4"/>
      <c r="O826" s="4"/>
      <c r="P826" s="4"/>
      <c r="Q826" s="4"/>
      <c r="R826" s="4"/>
      <c r="S826" s="4"/>
      <c r="T826" s="4"/>
      <c r="U826" s="4"/>
    </row>
    <row r="827" spans="4:21" ht="12.75">
      <c r="D827" s="4"/>
      <c r="E827" s="4"/>
      <c r="F827" s="167"/>
      <c r="G827" s="4"/>
      <c r="H827" s="4"/>
      <c r="I827" s="4"/>
      <c r="J827" s="4"/>
      <c r="K827" s="4"/>
      <c r="L827" s="4"/>
      <c r="M827" s="4"/>
      <c r="N827" s="4"/>
      <c r="O827" s="4"/>
      <c r="P827" s="4"/>
      <c r="Q827" s="4"/>
      <c r="R827" s="4"/>
      <c r="S827" s="4"/>
      <c r="T827" s="4"/>
      <c r="U827" s="4"/>
    </row>
    <row r="828" spans="4:21" ht="12.75">
      <c r="D828" s="4"/>
      <c r="E828" s="4"/>
      <c r="F828" s="167"/>
      <c r="G828" s="4"/>
      <c r="H828" s="4"/>
      <c r="I828" s="4"/>
      <c r="J828" s="4"/>
      <c r="K828" s="4"/>
      <c r="L828" s="4"/>
      <c r="M828" s="4"/>
      <c r="N828" s="4"/>
      <c r="O828" s="4"/>
      <c r="P828" s="4"/>
      <c r="Q828" s="4"/>
      <c r="R828" s="4"/>
      <c r="S828" s="4"/>
      <c r="T828" s="4"/>
      <c r="U828" s="4"/>
    </row>
    <row r="829" spans="4:21" ht="12.75">
      <c r="D829" s="4"/>
      <c r="E829" s="4"/>
      <c r="F829" s="167"/>
      <c r="G829" s="4"/>
      <c r="H829" s="4"/>
      <c r="I829" s="4"/>
      <c r="J829" s="4"/>
      <c r="K829" s="4"/>
      <c r="L829" s="4"/>
      <c r="M829" s="4"/>
      <c r="N829" s="4"/>
      <c r="O829" s="4"/>
      <c r="P829" s="4"/>
      <c r="Q829" s="4"/>
      <c r="R829" s="4"/>
      <c r="S829" s="4"/>
      <c r="T829" s="4"/>
      <c r="U829" s="4"/>
    </row>
    <row r="830" spans="4:21" ht="12.75">
      <c r="D830" s="4"/>
      <c r="E830" s="4"/>
      <c r="F830" s="167"/>
      <c r="G830" s="4"/>
      <c r="H830" s="4"/>
      <c r="I830" s="4"/>
      <c r="J830" s="4"/>
      <c r="K830" s="4"/>
      <c r="L830" s="4"/>
      <c r="M830" s="4"/>
      <c r="N830" s="4"/>
      <c r="O830" s="4"/>
      <c r="P830" s="4"/>
      <c r="Q830" s="4"/>
      <c r="R830" s="4"/>
      <c r="S830" s="4"/>
      <c r="T830" s="4"/>
      <c r="U830" s="4"/>
    </row>
    <row r="831" spans="4:21" ht="12.75">
      <c r="D831" s="4"/>
      <c r="E831" s="4"/>
      <c r="F831" s="167"/>
      <c r="G831" s="4"/>
      <c r="H831" s="4"/>
      <c r="I831" s="4"/>
      <c r="J831" s="4"/>
      <c r="K831" s="4"/>
      <c r="L831" s="4"/>
      <c r="M831" s="4"/>
      <c r="N831" s="4"/>
      <c r="O831" s="4"/>
      <c r="P831" s="4"/>
      <c r="Q831" s="4"/>
      <c r="R831" s="4"/>
      <c r="S831" s="4"/>
      <c r="T831" s="4"/>
      <c r="U831" s="4"/>
    </row>
    <row r="832" spans="4:21" ht="12.75">
      <c r="D832" s="4"/>
      <c r="E832" s="4"/>
      <c r="F832" s="167"/>
      <c r="G832" s="4"/>
      <c r="H832" s="4"/>
      <c r="I832" s="4"/>
      <c r="J832" s="4"/>
      <c r="K832" s="4"/>
      <c r="L832" s="4"/>
      <c r="M832" s="4"/>
      <c r="N832" s="4"/>
      <c r="O832" s="4"/>
      <c r="P832" s="4"/>
      <c r="Q832" s="4"/>
      <c r="R832" s="4"/>
      <c r="S832" s="4"/>
      <c r="T832" s="4"/>
      <c r="U832" s="4"/>
    </row>
    <row r="833" spans="4:21" ht="12.75">
      <c r="D833" s="4"/>
      <c r="E833" s="4"/>
      <c r="F833" s="167"/>
      <c r="G833" s="4"/>
      <c r="H833" s="4"/>
      <c r="I833" s="4"/>
      <c r="J833" s="4"/>
      <c r="K833" s="4"/>
      <c r="L833" s="4"/>
      <c r="M833" s="4"/>
      <c r="N833" s="4"/>
      <c r="O833" s="4"/>
      <c r="P833" s="4"/>
      <c r="Q833" s="4"/>
      <c r="R833" s="4"/>
      <c r="S833" s="4"/>
      <c r="T833" s="4"/>
      <c r="U833" s="4"/>
    </row>
    <row r="834" spans="4:21" ht="12.75">
      <c r="D834" s="4"/>
      <c r="E834" s="4"/>
      <c r="F834" s="167"/>
      <c r="G834" s="4"/>
      <c r="H834" s="4"/>
      <c r="I834" s="4"/>
      <c r="J834" s="4"/>
      <c r="K834" s="4"/>
      <c r="L834" s="4"/>
      <c r="M834" s="4"/>
      <c r="N834" s="4"/>
      <c r="O834" s="4"/>
      <c r="P834" s="4"/>
      <c r="Q834" s="4"/>
      <c r="R834" s="4"/>
      <c r="S834" s="4"/>
      <c r="T834" s="4"/>
      <c r="U834" s="4"/>
    </row>
    <row r="835" spans="4:21" ht="12.75">
      <c r="D835" s="4"/>
      <c r="E835" s="4"/>
      <c r="F835" s="167"/>
      <c r="G835" s="4"/>
      <c r="H835" s="4"/>
      <c r="I835" s="4"/>
      <c r="J835" s="4"/>
      <c r="K835" s="4"/>
      <c r="L835" s="4"/>
      <c r="M835" s="4"/>
      <c r="N835" s="4"/>
      <c r="O835" s="4"/>
      <c r="P835" s="4"/>
      <c r="Q835" s="4"/>
      <c r="R835" s="4"/>
      <c r="S835" s="4"/>
      <c r="T835" s="4"/>
      <c r="U835" s="4"/>
    </row>
    <row r="836" spans="4:21" ht="12.75">
      <c r="D836" s="4"/>
      <c r="E836" s="4"/>
      <c r="F836" s="167"/>
      <c r="G836" s="4"/>
      <c r="H836" s="4"/>
      <c r="I836" s="4"/>
      <c r="J836" s="4"/>
      <c r="K836" s="4"/>
      <c r="L836" s="4"/>
      <c r="M836" s="4"/>
      <c r="N836" s="4"/>
      <c r="O836" s="4"/>
      <c r="P836" s="4"/>
      <c r="Q836" s="4"/>
      <c r="R836" s="4"/>
      <c r="S836" s="4"/>
      <c r="T836" s="4"/>
      <c r="U836" s="4"/>
    </row>
    <row r="837" spans="4:21" ht="12.75">
      <c r="D837" s="4"/>
      <c r="E837" s="4"/>
      <c r="F837" s="167"/>
      <c r="G837" s="4"/>
      <c r="H837" s="4"/>
      <c r="I837" s="4"/>
      <c r="J837" s="4"/>
      <c r="K837" s="4"/>
      <c r="L837" s="4"/>
      <c r="M837" s="4"/>
      <c r="N837" s="4"/>
      <c r="O837" s="4"/>
      <c r="P837" s="4"/>
      <c r="Q837" s="4"/>
      <c r="R837" s="4"/>
      <c r="S837" s="4"/>
      <c r="T837" s="4"/>
      <c r="U837" s="4"/>
    </row>
    <row r="838" spans="4:21" ht="12.75">
      <c r="D838" s="4"/>
      <c r="E838" s="4"/>
      <c r="F838" s="167"/>
      <c r="G838" s="4"/>
      <c r="H838" s="4"/>
      <c r="I838" s="4"/>
      <c r="J838" s="4"/>
      <c r="K838" s="4"/>
      <c r="L838" s="4"/>
      <c r="M838" s="4"/>
      <c r="N838" s="4"/>
      <c r="O838" s="4"/>
      <c r="P838" s="4"/>
      <c r="Q838" s="4"/>
      <c r="R838" s="4"/>
      <c r="S838" s="4"/>
      <c r="T838" s="4"/>
      <c r="U838" s="4"/>
    </row>
    <row r="839" spans="4:21" ht="12.75">
      <c r="D839" s="4"/>
      <c r="E839" s="4"/>
      <c r="F839" s="167"/>
      <c r="G839" s="4"/>
      <c r="H839" s="4"/>
      <c r="I839" s="4"/>
      <c r="J839" s="4"/>
      <c r="K839" s="4"/>
      <c r="L839" s="4"/>
      <c r="M839" s="4"/>
      <c r="N839" s="4"/>
      <c r="O839" s="4"/>
      <c r="P839" s="4"/>
      <c r="Q839" s="4"/>
      <c r="R839" s="4"/>
      <c r="S839" s="4"/>
      <c r="T839" s="4"/>
      <c r="U839" s="4"/>
    </row>
    <row r="840" spans="4:21" ht="12.75">
      <c r="D840" s="4"/>
      <c r="E840" s="4"/>
      <c r="F840" s="167"/>
      <c r="G840" s="4"/>
      <c r="H840" s="4"/>
      <c r="I840" s="4"/>
      <c r="J840" s="4"/>
      <c r="K840" s="4"/>
      <c r="L840" s="4"/>
      <c r="M840" s="4"/>
      <c r="N840" s="4"/>
      <c r="O840" s="4"/>
      <c r="P840" s="4"/>
      <c r="Q840" s="4"/>
      <c r="R840" s="4"/>
      <c r="S840" s="4"/>
      <c r="T840" s="4"/>
      <c r="U840" s="4"/>
    </row>
    <row r="841" spans="4:21" ht="12.75">
      <c r="D841" s="4"/>
      <c r="E841" s="4"/>
      <c r="F841" s="167"/>
      <c r="G841" s="4"/>
      <c r="H841" s="4"/>
      <c r="I841" s="4"/>
      <c r="J841" s="4"/>
      <c r="K841" s="4"/>
      <c r="L841" s="4"/>
      <c r="M841" s="4"/>
      <c r="N841" s="4"/>
      <c r="O841" s="4"/>
      <c r="P841" s="4"/>
      <c r="Q841" s="4"/>
      <c r="R841" s="4"/>
      <c r="S841" s="4"/>
      <c r="T841" s="4"/>
      <c r="U841" s="4"/>
    </row>
    <row r="842" spans="4:21" ht="12.75">
      <c r="D842" s="4"/>
      <c r="E842" s="4"/>
      <c r="F842" s="167"/>
      <c r="G842" s="4"/>
      <c r="H842" s="4"/>
      <c r="I842" s="4"/>
      <c r="J842" s="4"/>
      <c r="K842" s="4"/>
      <c r="L842" s="4"/>
      <c r="M842" s="4"/>
      <c r="N842" s="4"/>
      <c r="O842" s="4"/>
      <c r="P842" s="4"/>
      <c r="Q842" s="4"/>
      <c r="R842" s="4"/>
      <c r="S842" s="4"/>
      <c r="T842" s="4"/>
      <c r="U842" s="4"/>
    </row>
    <row r="843" spans="4:21" ht="12.75">
      <c r="D843" s="4"/>
      <c r="E843" s="4"/>
      <c r="F843" s="167"/>
      <c r="G843" s="4"/>
      <c r="H843" s="4"/>
      <c r="I843" s="4"/>
      <c r="J843" s="4"/>
      <c r="K843" s="4"/>
      <c r="L843" s="4"/>
      <c r="M843" s="4"/>
      <c r="N843" s="4"/>
      <c r="O843" s="4"/>
      <c r="P843" s="4"/>
      <c r="Q843" s="4"/>
      <c r="R843" s="4"/>
      <c r="S843" s="4"/>
      <c r="T843" s="4"/>
      <c r="U843" s="4"/>
    </row>
    <row r="844" spans="4:21" ht="12.75">
      <c r="D844" s="4"/>
      <c r="E844" s="4"/>
      <c r="F844" s="167"/>
      <c r="G844" s="4"/>
      <c r="H844" s="4"/>
      <c r="I844" s="4"/>
      <c r="J844" s="4"/>
      <c r="K844" s="4"/>
      <c r="L844" s="4"/>
      <c r="M844" s="4"/>
      <c r="N844" s="4"/>
      <c r="O844" s="4"/>
      <c r="P844" s="4"/>
      <c r="Q844" s="4"/>
      <c r="R844" s="4"/>
      <c r="S844" s="4"/>
      <c r="T844" s="4"/>
      <c r="U844" s="4"/>
    </row>
    <row r="845" spans="4:21" ht="12.75">
      <c r="D845" s="4"/>
      <c r="E845" s="4"/>
      <c r="F845" s="167"/>
      <c r="G845" s="4"/>
      <c r="H845" s="4"/>
      <c r="I845" s="4"/>
      <c r="J845" s="4"/>
      <c r="K845" s="4"/>
      <c r="L845" s="4"/>
      <c r="M845" s="4"/>
      <c r="N845" s="4"/>
      <c r="O845" s="4"/>
      <c r="P845" s="4"/>
      <c r="Q845" s="4"/>
      <c r="R845" s="4"/>
      <c r="S845" s="4"/>
      <c r="T845" s="4"/>
      <c r="U845" s="4"/>
    </row>
    <row r="846" spans="4:21" ht="12.75">
      <c r="D846" s="4"/>
      <c r="E846" s="4"/>
      <c r="F846" s="167"/>
      <c r="G846" s="4"/>
      <c r="H846" s="4"/>
      <c r="I846" s="4"/>
      <c r="J846" s="4"/>
      <c r="K846" s="4"/>
      <c r="L846" s="4"/>
      <c r="M846" s="4"/>
      <c r="N846" s="4"/>
      <c r="O846" s="4"/>
      <c r="P846" s="4"/>
      <c r="Q846" s="4"/>
      <c r="R846" s="4"/>
      <c r="S846" s="4"/>
      <c r="T846" s="4"/>
      <c r="U846" s="4"/>
    </row>
    <row r="847" spans="4:21" ht="12.75">
      <c r="D847" s="4"/>
      <c r="E847" s="4"/>
      <c r="F847" s="167"/>
      <c r="G847" s="4"/>
      <c r="H847" s="4"/>
      <c r="I847" s="4"/>
      <c r="J847" s="4"/>
      <c r="K847" s="4"/>
      <c r="L847" s="4"/>
      <c r="M847" s="4"/>
      <c r="N847" s="4"/>
      <c r="O847" s="4"/>
      <c r="P847" s="4"/>
      <c r="Q847" s="4"/>
      <c r="R847" s="4"/>
      <c r="S847" s="4"/>
      <c r="T847" s="4"/>
      <c r="U847" s="4"/>
    </row>
    <row r="848" spans="4:21" ht="12.75">
      <c r="D848" s="4"/>
      <c r="E848" s="4"/>
      <c r="F848" s="167"/>
      <c r="G848" s="4"/>
      <c r="H848" s="4"/>
      <c r="I848" s="4"/>
      <c r="J848" s="4"/>
      <c r="K848" s="4"/>
      <c r="L848" s="4"/>
      <c r="M848" s="4"/>
      <c r="N848" s="4"/>
      <c r="O848" s="4"/>
      <c r="P848" s="4"/>
      <c r="Q848" s="4"/>
      <c r="R848" s="4"/>
      <c r="S848" s="4"/>
      <c r="T848" s="4"/>
      <c r="U848" s="4"/>
    </row>
    <row r="849" spans="4:21" ht="12.75">
      <c r="D849" s="4"/>
      <c r="E849" s="4"/>
      <c r="F849" s="167"/>
      <c r="G849" s="4"/>
      <c r="H849" s="4"/>
      <c r="I849" s="4"/>
      <c r="J849" s="4"/>
      <c r="K849" s="4"/>
      <c r="L849" s="4"/>
      <c r="M849" s="4"/>
      <c r="N849" s="4"/>
      <c r="O849" s="4"/>
      <c r="P849" s="4"/>
      <c r="Q849" s="4"/>
      <c r="R849" s="4"/>
      <c r="S849" s="4"/>
      <c r="T849" s="4"/>
      <c r="U849" s="4"/>
    </row>
    <row r="850" spans="4:21" ht="12.75">
      <c r="D850" s="4"/>
      <c r="E850" s="4"/>
      <c r="F850" s="167"/>
      <c r="G850" s="4"/>
      <c r="H850" s="4"/>
      <c r="I850" s="4"/>
      <c r="J850" s="4"/>
      <c r="K850" s="4"/>
      <c r="L850" s="4"/>
      <c r="M850" s="4"/>
      <c r="N850" s="4"/>
      <c r="O850" s="4"/>
      <c r="P850" s="4"/>
      <c r="Q850" s="4"/>
      <c r="R850" s="4"/>
      <c r="S850" s="4"/>
      <c r="T850" s="4"/>
      <c r="U850" s="4"/>
    </row>
    <row r="851" spans="4:21" ht="12.75">
      <c r="D851" s="4"/>
      <c r="E851" s="4"/>
      <c r="F851" s="167"/>
      <c r="G851" s="4"/>
      <c r="H851" s="4"/>
      <c r="I851" s="4"/>
      <c r="J851" s="4"/>
      <c r="K851" s="4"/>
      <c r="L851" s="4"/>
      <c r="M851" s="4"/>
      <c r="N851" s="4"/>
      <c r="O851" s="4"/>
      <c r="P851" s="4"/>
      <c r="Q851" s="4"/>
      <c r="R851" s="4"/>
      <c r="S851" s="4"/>
      <c r="T851" s="4"/>
      <c r="U851" s="4"/>
    </row>
    <row r="852" spans="4:21" ht="12.75">
      <c r="D852" s="4"/>
      <c r="E852" s="4"/>
      <c r="F852" s="167"/>
      <c r="G852" s="4"/>
      <c r="H852" s="4"/>
      <c r="I852" s="4"/>
      <c r="J852" s="4"/>
      <c r="K852" s="4"/>
      <c r="L852" s="4"/>
      <c r="M852" s="4"/>
      <c r="N852" s="4"/>
      <c r="O852" s="4"/>
      <c r="P852" s="4"/>
      <c r="Q852" s="4"/>
      <c r="R852" s="4"/>
      <c r="S852" s="4"/>
      <c r="T852" s="4"/>
      <c r="U852" s="4"/>
    </row>
    <row r="853" spans="4:21" ht="12.75">
      <c r="D853" s="4"/>
      <c r="E853" s="4"/>
      <c r="F853" s="167"/>
      <c r="G853" s="4"/>
      <c r="H853" s="4"/>
      <c r="I853" s="4"/>
      <c r="J853" s="4"/>
      <c r="K853" s="4"/>
      <c r="L853" s="4"/>
      <c r="M853" s="4"/>
      <c r="N853" s="4"/>
      <c r="O853" s="4"/>
      <c r="P853" s="4"/>
      <c r="Q853" s="4"/>
      <c r="R853" s="4"/>
      <c r="S853" s="4"/>
      <c r="T853" s="4"/>
      <c r="U853" s="4"/>
    </row>
    <row r="854" spans="4:21" ht="12.75">
      <c r="D854" s="4"/>
      <c r="E854" s="4"/>
      <c r="F854" s="167"/>
      <c r="G854" s="4"/>
      <c r="H854" s="4"/>
      <c r="I854" s="4"/>
      <c r="J854" s="4"/>
      <c r="K854" s="4"/>
      <c r="L854" s="4"/>
      <c r="M854" s="4"/>
      <c r="N854" s="4"/>
      <c r="O854" s="4"/>
      <c r="P854" s="4"/>
      <c r="Q854" s="4"/>
      <c r="R854" s="4"/>
      <c r="S854" s="4"/>
      <c r="T854" s="4"/>
      <c r="U854" s="4"/>
    </row>
    <row r="855" spans="4:21" ht="12.75">
      <c r="D855" s="4"/>
      <c r="E855" s="4"/>
      <c r="F855" s="167"/>
      <c r="G855" s="4"/>
      <c r="H855" s="4"/>
      <c r="I855" s="4"/>
      <c r="J855" s="4"/>
      <c r="K855" s="4"/>
      <c r="L855" s="4"/>
      <c r="M855" s="4"/>
      <c r="N855" s="4"/>
      <c r="O855" s="4"/>
      <c r="P855" s="4"/>
      <c r="Q855" s="4"/>
      <c r="R855" s="4"/>
      <c r="S855" s="4"/>
      <c r="T855" s="4"/>
      <c r="U855" s="4"/>
    </row>
    <row r="856" spans="4:21" ht="12.75">
      <c r="D856" s="4"/>
      <c r="E856" s="4"/>
      <c r="F856" s="167"/>
      <c r="G856" s="4"/>
      <c r="H856" s="4"/>
      <c r="I856" s="4"/>
      <c r="J856" s="4"/>
      <c r="K856" s="4"/>
      <c r="L856" s="4"/>
      <c r="M856" s="4"/>
      <c r="N856" s="4"/>
      <c r="O856" s="4"/>
      <c r="P856" s="4"/>
      <c r="Q856" s="4"/>
      <c r="R856" s="4"/>
      <c r="S856" s="4"/>
      <c r="T856" s="4"/>
      <c r="U856" s="4"/>
    </row>
    <row r="857" spans="4:21" ht="12.75">
      <c r="D857" s="4"/>
      <c r="E857" s="4"/>
      <c r="F857" s="167"/>
      <c r="G857" s="4"/>
      <c r="H857" s="4"/>
      <c r="I857" s="4"/>
      <c r="J857" s="4"/>
      <c r="K857" s="4"/>
      <c r="L857" s="4"/>
      <c r="M857" s="4"/>
      <c r="N857" s="4"/>
      <c r="O857" s="4"/>
      <c r="P857" s="4"/>
      <c r="Q857" s="4"/>
      <c r="R857" s="4"/>
      <c r="S857" s="4"/>
      <c r="T857" s="4"/>
      <c r="U857" s="4"/>
    </row>
    <row r="858" spans="4:21" ht="12.75">
      <c r="D858" s="4"/>
      <c r="E858" s="4"/>
      <c r="F858" s="167"/>
      <c r="G858" s="4"/>
      <c r="H858" s="4"/>
      <c r="I858" s="4"/>
      <c r="J858" s="4"/>
      <c r="K858" s="4"/>
      <c r="L858" s="4"/>
      <c r="M858" s="4"/>
      <c r="N858" s="4"/>
      <c r="O858" s="4"/>
      <c r="P858" s="4"/>
      <c r="Q858" s="4"/>
      <c r="R858" s="4"/>
      <c r="S858" s="4"/>
      <c r="T858" s="4"/>
      <c r="U858" s="4"/>
    </row>
    <row r="859" spans="4:21" ht="12.75">
      <c r="D859" s="4"/>
      <c r="E859" s="4"/>
      <c r="F859" s="167"/>
      <c r="G859" s="4"/>
      <c r="H859" s="4"/>
      <c r="I859" s="4"/>
      <c r="J859" s="4"/>
      <c r="K859" s="4"/>
      <c r="L859" s="4"/>
      <c r="M859" s="4"/>
      <c r="N859" s="4"/>
      <c r="O859" s="4"/>
      <c r="P859" s="4"/>
      <c r="Q859" s="4"/>
      <c r="R859" s="4"/>
      <c r="S859" s="4"/>
      <c r="T859" s="4"/>
      <c r="U859" s="4"/>
    </row>
    <row r="860" spans="4:21" ht="12.75">
      <c r="D860" s="4"/>
      <c r="E860" s="4"/>
      <c r="F860" s="167"/>
      <c r="G860" s="4"/>
      <c r="H860" s="4"/>
      <c r="I860" s="4"/>
      <c r="J860" s="4"/>
      <c r="K860" s="4"/>
      <c r="L860" s="4"/>
      <c r="M860" s="4"/>
      <c r="N860" s="4"/>
      <c r="O860" s="4"/>
      <c r="P860" s="4"/>
      <c r="Q860" s="4"/>
      <c r="R860" s="4"/>
      <c r="S860" s="4"/>
      <c r="T860" s="4"/>
      <c r="U860" s="4"/>
    </row>
    <row r="861" spans="4:21" ht="12.75">
      <c r="D861" s="4"/>
      <c r="E861" s="4"/>
      <c r="F861" s="167"/>
      <c r="G861" s="4"/>
      <c r="H861" s="4"/>
      <c r="I861" s="4"/>
      <c r="J861" s="4"/>
      <c r="K861" s="4"/>
      <c r="L861" s="4"/>
      <c r="M861" s="4"/>
      <c r="N861" s="4"/>
      <c r="O861" s="4"/>
      <c r="P861" s="4"/>
      <c r="Q861" s="4"/>
      <c r="R861" s="4"/>
      <c r="S861" s="4"/>
      <c r="T861" s="4"/>
      <c r="U861" s="4"/>
    </row>
    <row r="862" spans="4:21" ht="12.75">
      <c r="D862" s="4"/>
      <c r="E862" s="4"/>
      <c r="F862" s="167"/>
      <c r="G862" s="4"/>
      <c r="H862" s="4"/>
      <c r="I862" s="4"/>
      <c r="J862" s="4"/>
      <c r="K862" s="4"/>
      <c r="L862" s="4"/>
      <c r="M862" s="4"/>
      <c r="N862" s="4"/>
      <c r="O862" s="4"/>
      <c r="P862" s="4"/>
      <c r="Q862" s="4"/>
      <c r="R862" s="4"/>
      <c r="S862" s="4"/>
      <c r="T862" s="4"/>
      <c r="U862" s="4"/>
    </row>
    <row r="863" spans="4:21" ht="12.75">
      <c r="D863" s="4"/>
      <c r="E863" s="4"/>
      <c r="F863" s="167"/>
      <c r="G863" s="4"/>
      <c r="H863" s="4"/>
      <c r="I863" s="4"/>
      <c r="J863" s="4"/>
      <c r="K863" s="4"/>
      <c r="L863" s="4"/>
      <c r="M863" s="4"/>
      <c r="N863" s="4"/>
      <c r="O863" s="4"/>
      <c r="P863" s="4"/>
      <c r="Q863" s="4"/>
      <c r="R863" s="4"/>
      <c r="S863" s="4"/>
      <c r="T863" s="4"/>
      <c r="U863" s="4"/>
    </row>
    <row r="864" spans="4:21" ht="12.75">
      <c r="D864" s="4"/>
      <c r="E864" s="4"/>
      <c r="F864" s="167"/>
      <c r="G864" s="4"/>
      <c r="H864" s="4"/>
      <c r="I864" s="4"/>
      <c r="J864" s="4"/>
      <c r="K864" s="4"/>
      <c r="L864" s="4"/>
      <c r="M864" s="4"/>
      <c r="N864" s="4"/>
      <c r="O864" s="4"/>
      <c r="P864" s="4"/>
      <c r="Q864" s="4"/>
      <c r="R864" s="4"/>
      <c r="S864" s="4"/>
      <c r="T864" s="4"/>
      <c r="U864" s="4"/>
    </row>
    <row r="865" spans="4:21" ht="12.75">
      <c r="D865" s="4"/>
      <c r="E865" s="4"/>
      <c r="F865" s="167"/>
      <c r="G865" s="4"/>
      <c r="H865" s="4"/>
      <c r="I865" s="4"/>
      <c r="J865" s="4"/>
      <c r="K865" s="4"/>
      <c r="L865" s="4"/>
      <c r="M865" s="4"/>
      <c r="N865" s="4"/>
      <c r="O865" s="4"/>
      <c r="P865" s="4"/>
      <c r="Q865" s="4"/>
      <c r="R865" s="4"/>
      <c r="S865" s="4"/>
      <c r="T865" s="4"/>
      <c r="U865" s="4"/>
    </row>
    <row r="866" spans="4:21" ht="12.75">
      <c r="D866" s="4"/>
      <c r="E866" s="4"/>
      <c r="F866" s="167"/>
      <c r="G866" s="4"/>
      <c r="H866" s="4"/>
      <c r="I866" s="4"/>
      <c r="J866" s="4"/>
      <c r="K866" s="4"/>
      <c r="L866" s="4"/>
      <c r="M866" s="4"/>
      <c r="N866" s="4"/>
      <c r="O866" s="4"/>
      <c r="P866" s="4"/>
      <c r="Q866" s="4"/>
      <c r="R866" s="4"/>
      <c r="S866" s="4"/>
      <c r="T866" s="4"/>
      <c r="U866" s="4"/>
    </row>
    <row r="867" spans="4:21" ht="12.75">
      <c r="D867" s="4"/>
      <c r="E867" s="4"/>
      <c r="F867" s="167"/>
      <c r="G867" s="4"/>
      <c r="H867" s="4"/>
      <c r="I867" s="4"/>
      <c r="J867" s="4"/>
      <c r="K867" s="4"/>
      <c r="L867" s="4"/>
      <c r="M867" s="4"/>
      <c r="N867" s="4"/>
      <c r="O867" s="4"/>
      <c r="P867" s="4"/>
      <c r="Q867" s="4"/>
      <c r="R867" s="4"/>
      <c r="S867" s="4"/>
      <c r="T867" s="4"/>
      <c r="U867" s="4"/>
    </row>
    <row r="868" spans="4:21" ht="12.75">
      <c r="D868" s="4"/>
      <c r="E868" s="4"/>
      <c r="F868" s="167"/>
      <c r="G868" s="4"/>
      <c r="H868" s="4"/>
      <c r="I868" s="4"/>
      <c r="J868" s="4"/>
      <c r="K868" s="4"/>
      <c r="L868" s="4"/>
      <c r="M868" s="4"/>
      <c r="N868" s="4"/>
      <c r="O868" s="4"/>
      <c r="P868" s="4"/>
      <c r="Q868" s="4"/>
      <c r="R868" s="4"/>
      <c r="S868" s="4"/>
      <c r="T868" s="4"/>
      <c r="U868" s="4"/>
    </row>
    <row r="869" spans="4:21" ht="12.75">
      <c r="D869" s="4"/>
      <c r="E869" s="4"/>
      <c r="F869" s="167"/>
      <c r="G869" s="4"/>
      <c r="H869" s="4"/>
      <c r="I869" s="4"/>
      <c r="J869" s="4"/>
      <c r="K869" s="4"/>
      <c r="L869" s="4"/>
      <c r="M869" s="4"/>
      <c r="N869" s="4"/>
      <c r="O869" s="4"/>
      <c r="P869" s="4"/>
      <c r="Q869" s="4"/>
      <c r="R869" s="4"/>
      <c r="S869" s="4"/>
      <c r="T869" s="4"/>
      <c r="U869" s="4"/>
    </row>
    <row r="870" spans="4:21" ht="12.75">
      <c r="D870" s="4"/>
      <c r="E870" s="4"/>
      <c r="F870" s="167"/>
      <c r="G870" s="4"/>
      <c r="H870" s="4"/>
      <c r="I870" s="4"/>
      <c r="J870" s="4"/>
      <c r="K870" s="4"/>
      <c r="L870" s="4"/>
      <c r="M870" s="4"/>
      <c r="N870" s="4"/>
      <c r="O870" s="4"/>
      <c r="P870" s="4"/>
      <c r="Q870" s="4"/>
      <c r="R870" s="4"/>
      <c r="S870" s="4"/>
      <c r="T870" s="4"/>
      <c r="U870" s="4"/>
    </row>
    <row r="871" spans="4:21" ht="12.75">
      <c r="D871" s="4"/>
      <c r="E871" s="4"/>
      <c r="F871" s="167"/>
      <c r="G871" s="4"/>
      <c r="H871" s="4"/>
      <c r="I871" s="4"/>
      <c r="J871" s="4"/>
      <c r="K871" s="4"/>
      <c r="L871" s="4"/>
      <c r="M871" s="4"/>
      <c r="N871" s="4"/>
      <c r="O871" s="4"/>
      <c r="P871" s="4"/>
      <c r="Q871" s="4"/>
      <c r="R871" s="4"/>
      <c r="S871" s="4"/>
      <c r="T871" s="4"/>
      <c r="U871" s="4"/>
    </row>
    <row r="872" spans="4:21" ht="12.75">
      <c r="D872" s="4"/>
      <c r="E872" s="4"/>
      <c r="F872" s="167"/>
      <c r="G872" s="4"/>
      <c r="H872" s="4"/>
      <c r="I872" s="4"/>
      <c r="J872" s="4"/>
      <c r="K872" s="4"/>
      <c r="L872" s="4"/>
      <c r="M872" s="4"/>
      <c r="N872" s="4"/>
      <c r="O872" s="4"/>
      <c r="P872" s="4"/>
      <c r="Q872" s="4"/>
      <c r="R872" s="4"/>
      <c r="S872" s="4"/>
      <c r="T872" s="4"/>
      <c r="U872" s="4"/>
    </row>
    <row r="873" spans="4:21" ht="12.75">
      <c r="D873" s="4"/>
      <c r="E873" s="4"/>
      <c r="F873" s="167"/>
      <c r="G873" s="4"/>
      <c r="H873" s="4"/>
      <c r="I873" s="4"/>
      <c r="J873" s="4"/>
      <c r="K873" s="4"/>
      <c r="L873" s="4"/>
      <c r="M873" s="4"/>
      <c r="N873" s="4"/>
      <c r="O873" s="4"/>
      <c r="P873" s="4"/>
      <c r="Q873" s="4"/>
      <c r="R873" s="4"/>
      <c r="S873" s="4"/>
      <c r="T873" s="4"/>
      <c r="U873" s="4"/>
    </row>
    <row r="874" spans="4:21" ht="12.75">
      <c r="D874" s="4"/>
      <c r="E874" s="4"/>
      <c r="F874" s="167"/>
      <c r="G874" s="4"/>
      <c r="H874" s="4"/>
      <c r="I874" s="4"/>
      <c r="J874" s="4"/>
      <c r="K874" s="4"/>
      <c r="L874" s="4"/>
      <c r="M874" s="4"/>
      <c r="N874" s="4"/>
      <c r="O874" s="4"/>
      <c r="P874" s="4"/>
      <c r="Q874" s="4"/>
      <c r="R874" s="4"/>
      <c r="S874" s="4"/>
      <c r="T874" s="4"/>
      <c r="U874" s="4"/>
    </row>
    <row r="875" spans="4:21" ht="12.75">
      <c r="D875" s="4"/>
      <c r="E875" s="4"/>
      <c r="F875" s="167"/>
      <c r="G875" s="4"/>
      <c r="H875" s="4"/>
      <c r="I875" s="4"/>
      <c r="J875" s="4"/>
      <c r="K875" s="4"/>
      <c r="L875" s="4"/>
      <c r="M875" s="4"/>
      <c r="N875" s="4"/>
      <c r="O875" s="4"/>
      <c r="P875" s="4"/>
      <c r="Q875" s="4"/>
      <c r="R875" s="4"/>
      <c r="S875" s="4"/>
      <c r="T875" s="4"/>
      <c r="U875" s="4"/>
    </row>
    <row r="876" spans="4:21" ht="12.75">
      <c r="D876" s="4"/>
      <c r="E876" s="4"/>
      <c r="F876" s="167"/>
      <c r="G876" s="4"/>
      <c r="H876" s="4"/>
      <c r="I876" s="4"/>
      <c r="J876" s="4"/>
      <c r="K876" s="4"/>
      <c r="L876" s="4"/>
      <c r="M876" s="4"/>
      <c r="N876" s="4"/>
      <c r="O876" s="4"/>
      <c r="P876" s="4"/>
      <c r="Q876" s="4"/>
      <c r="R876" s="4"/>
      <c r="S876" s="4"/>
      <c r="T876" s="4"/>
      <c r="U876" s="4"/>
    </row>
    <row r="877" spans="4:21" ht="12.75">
      <c r="D877" s="4"/>
      <c r="E877" s="4"/>
      <c r="F877" s="167"/>
      <c r="G877" s="4"/>
      <c r="H877" s="4"/>
      <c r="I877" s="4"/>
      <c r="J877" s="4"/>
      <c r="K877" s="4"/>
      <c r="L877" s="4"/>
      <c r="M877" s="4"/>
      <c r="N877" s="4"/>
      <c r="O877" s="4"/>
      <c r="P877" s="4"/>
      <c r="Q877" s="4"/>
      <c r="R877" s="4"/>
      <c r="S877" s="4"/>
      <c r="T877" s="4"/>
      <c r="U877" s="4"/>
    </row>
    <row r="878" spans="4:21" ht="12.75">
      <c r="D878" s="4"/>
      <c r="E878" s="4"/>
      <c r="F878" s="167"/>
      <c r="G878" s="4"/>
      <c r="H878" s="4"/>
      <c r="I878" s="4"/>
      <c r="J878" s="4"/>
      <c r="K878" s="4"/>
      <c r="L878" s="4"/>
      <c r="M878" s="4"/>
      <c r="N878" s="4"/>
      <c r="O878" s="4"/>
      <c r="P878" s="4"/>
      <c r="Q878" s="4"/>
      <c r="R878" s="4"/>
      <c r="S878" s="4"/>
      <c r="T878" s="4"/>
      <c r="U878" s="4"/>
    </row>
    <row r="879" spans="4:21" ht="12.75">
      <c r="D879" s="4"/>
      <c r="E879" s="4"/>
      <c r="F879" s="167"/>
      <c r="G879" s="4"/>
      <c r="H879" s="4"/>
      <c r="I879" s="4"/>
      <c r="J879" s="4"/>
      <c r="K879" s="4"/>
      <c r="L879" s="4"/>
      <c r="M879" s="4"/>
      <c r="N879" s="4"/>
      <c r="O879" s="4"/>
      <c r="P879" s="4"/>
      <c r="Q879" s="4"/>
      <c r="R879" s="4"/>
      <c r="S879" s="4"/>
      <c r="T879" s="4"/>
      <c r="U879" s="4"/>
    </row>
    <row r="880" spans="4:21" ht="12.75">
      <c r="D880" s="4"/>
      <c r="E880" s="4"/>
      <c r="F880" s="167"/>
      <c r="G880" s="4"/>
      <c r="H880" s="4"/>
      <c r="I880" s="4"/>
      <c r="J880" s="4"/>
      <c r="K880" s="4"/>
      <c r="L880" s="4"/>
      <c r="M880" s="4"/>
      <c r="N880" s="4"/>
      <c r="O880" s="4"/>
      <c r="P880" s="4"/>
      <c r="Q880" s="4"/>
      <c r="R880" s="4"/>
      <c r="S880" s="4"/>
      <c r="T880" s="4"/>
      <c r="U880" s="4"/>
    </row>
    <row r="881" spans="4:21" ht="12.75">
      <c r="D881" s="4"/>
      <c r="E881" s="4"/>
      <c r="F881" s="167"/>
      <c r="G881" s="4"/>
      <c r="H881" s="4"/>
      <c r="I881" s="4"/>
      <c r="J881" s="4"/>
      <c r="K881" s="4"/>
      <c r="L881" s="4"/>
      <c r="M881" s="4"/>
      <c r="N881" s="4"/>
      <c r="O881" s="4"/>
      <c r="P881" s="4"/>
      <c r="Q881" s="4"/>
      <c r="R881" s="4"/>
      <c r="S881" s="4"/>
      <c r="T881" s="4"/>
      <c r="U881" s="4"/>
    </row>
    <row r="882" spans="4:21" ht="12.75">
      <c r="D882" s="4"/>
      <c r="E882" s="4"/>
      <c r="F882" s="167"/>
      <c r="G882" s="4"/>
      <c r="H882" s="4"/>
      <c r="I882" s="4"/>
      <c r="J882" s="4"/>
      <c r="K882" s="4"/>
      <c r="L882" s="4"/>
      <c r="M882" s="4"/>
      <c r="N882" s="4"/>
      <c r="O882" s="4"/>
      <c r="P882" s="4"/>
      <c r="Q882" s="4"/>
      <c r="R882" s="4"/>
      <c r="S882" s="4"/>
      <c r="T882" s="4"/>
      <c r="U882" s="4"/>
    </row>
    <row r="883" spans="4:21" ht="12.75">
      <c r="D883" s="4"/>
      <c r="E883" s="4"/>
      <c r="F883" s="167"/>
      <c r="G883" s="4"/>
      <c r="H883" s="4"/>
      <c r="I883" s="4"/>
      <c r="J883" s="4"/>
      <c r="K883" s="4"/>
      <c r="L883" s="4"/>
      <c r="M883" s="4"/>
      <c r="N883" s="4"/>
      <c r="O883" s="4"/>
      <c r="P883" s="4"/>
      <c r="Q883" s="4"/>
      <c r="R883" s="4"/>
      <c r="S883" s="4"/>
      <c r="T883" s="4"/>
      <c r="U883" s="4"/>
    </row>
    <row r="884" spans="4:21" ht="12.75">
      <c r="D884" s="4"/>
      <c r="E884" s="4"/>
      <c r="F884" s="167"/>
      <c r="G884" s="4"/>
      <c r="H884" s="4"/>
      <c r="I884" s="4"/>
      <c r="J884" s="4"/>
      <c r="K884" s="4"/>
      <c r="L884" s="4"/>
      <c r="M884" s="4"/>
      <c r="N884" s="4"/>
      <c r="O884" s="4"/>
      <c r="P884" s="4"/>
      <c r="Q884" s="4"/>
      <c r="R884" s="4"/>
      <c r="S884" s="4"/>
      <c r="T884" s="4"/>
      <c r="U884" s="4"/>
    </row>
    <row r="885" spans="4:21" ht="12.75">
      <c r="D885" s="4"/>
      <c r="E885" s="4"/>
      <c r="F885" s="167"/>
      <c r="G885" s="4"/>
      <c r="H885" s="4"/>
      <c r="I885" s="4"/>
      <c r="J885" s="4"/>
      <c r="K885" s="4"/>
      <c r="L885" s="4"/>
      <c r="M885" s="4"/>
      <c r="N885" s="4"/>
      <c r="O885" s="4"/>
      <c r="P885" s="4"/>
      <c r="Q885" s="4"/>
      <c r="R885" s="4"/>
      <c r="S885" s="4"/>
      <c r="T885" s="4"/>
      <c r="U885" s="4"/>
    </row>
    <row r="886" spans="4:21" ht="12.75">
      <c r="D886" s="4"/>
      <c r="E886" s="4"/>
      <c r="F886" s="167"/>
      <c r="G886" s="4"/>
      <c r="H886" s="4"/>
      <c r="I886" s="4"/>
      <c r="J886" s="4"/>
      <c r="K886" s="4"/>
      <c r="L886" s="4"/>
      <c r="M886" s="4"/>
      <c r="N886" s="4"/>
      <c r="O886" s="4"/>
      <c r="P886" s="4"/>
      <c r="Q886" s="4"/>
      <c r="R886" s="4"/>
      <c r="S886" s="4"/>
      <c r="T886" s="4"/>
      <c r="U886" s="4"/>
    </row>
    <row r="887" spans="4:21" ht="12.75">
      <c r="D887" s="4"/>
      <c r="E887" s="4"/>
      <c r="F887" s="167"/>
      <c r="G887" s="4"/>
      <c r="H887" s="4"/>
      <c r="I887" s="4"/>
      <c r="J887" s="4"/>
      <c r="K887" s="4"/>
      <c r="L887" s="4"/>
      <c r="M887" s="4"/>
      <c r="N887" s="4"/>
      <c r="O887" s="4"/>
      <c r="P887" s="4"/>
      <c r="Q887" s="4"/>
      <c r="R887" s="4"/>
      <c r="S887" s="4"/>
      <c r="T887" s="4"/>
      <c r="U887" s="4"/>
    </row>
    <row r="888" spans="4:21" ht="12.75">
      <c r="D888" s="4"/>
      <c r="E888" s="4"/>
      <c r="F888" s="167"/>
      <c r="G888" s="4"/>
      <c r="H888" s="4"/>
      <c r="I888" s="4"/>
      <c r="J888" s="4"/>
      <c r="K888" s="4"/>
      <c r="L888" s="4"/>
      <c r="M888" s="4"/>
      <c r="N888" s="4"/>
      <c r="O888" s="4"/>
      <c r="P888" s="4"/>
      <c r="Q888" s="4"/>
      <c r="R888" s="4"/>
      <c r="S888" s="4"/>
      <c r="T888" s="4"/>
      <c r="U888" s="4"/>
    </row>
    <row r="889" spans="4:21" ht="12.75">
      <c r="D889" s="4"/>
      <c r="E889" s="4"/>
      <c r="F889" s="167"/>
      <c r="G889" s="4"/>
      <c r="H889" s="4"/>
      <c r="I889" s="4"/>
      <c r="J889" s="4"/>
      <c r="K889" s="4"/>
      <c r="L889" s="4"/>
      <c r="M889" s="4"/>
      <c r="N889" s="4"/>
      <c r="O889" s="4"/>
      <c r="P889" s="4"/>
      <c r="Q889" s="4"/>
      <c r="R889" s="4"/>
      <c r="S889" s="4"/>
      <c r="T889" s="4"/>
      <c r="U889" s="4"/>
    </row>
    <row r="890" spans="4:21" ht="12.75">
      <c r="D890" s="4"/>
      <c r="E890" s="4"/>
      <c r="F890" s="167"/>
      <c r="G890" s="4"/>
      <c r="H890" s="4"/>
      <c r="I890" s="4"/>
      <c r="J890" s="4"/>
      <c r="K890" s="4"/>
      <c r="L890" s="4"/>
      <c r="M890" s="4"/>
      <c r="N890" s="4"/>
      <c r="O890" s="4"/>
      <c r="P890" s="4"/>
      <c r="Q890" s="4"/>
      <c r="R890" s="4"/>
      <c r="S890" s="4"/>
      <c r="T890" s="4"/>
      <c r="U890" s="4"/>
    </row>
    <row r="891" spans="4:21" ht="12.75">
      <c r="D891" s="4"/>
      <c r="E891" s="4"/>
      <c r="F891" s="167"/>
      <c r="G891" s="4"/>
      <c r="H891" s="4"/>
      <c r="I891" s="4"/>
      <c r="J891" s="4"/>
      <c r="K891" s="4"/>
      <c r="L891" s="4"/>
      <c r="M891" s="4"/>
      <c r="N891" s="4"/>
      <c r="O891" s="4"/>
      <c r="P891" s="4"/>
      <c r="Q891" s="4"/>
      <c r="R891" s="4"/>
      <c r="S891" s="4"/>
      <c r="T891" s="4"/>
      <c r="U891" s="4"/>
    </row>
    <row r="892" spans="4:21" ht="12.75">
      <c r="D892" s="4"/>
      <c r="E892" s="4"/>
      <c r="F892" s="167"/>
      <c r="G892" s="4"/>
      <c r="H892" s="4"/>
      <c r="I892" s="4"/>
      <c r="J892" s="4"/>
      <c r="K892" s="4"/>
      <c r="L892" s="4"/>
      <c r="M892" s="4"/>
      <c r="N892" s="4"/>
      <c r="O892" s="4"/>
      <c r="P892" s="4"/>
      <c r="Q892" s="4"/>
      <c r="R892" s="4"/>
      <c r="S892" s="4"/>
      <c r="T892" s="4"/>
      <c r="U892" s="4"/>
    </row>
    <row r="893" spans="4:21" ht="12.75">
      <c r="D893" s="4"/>
      <c r="E893" s="4"/>
      <c r="F893" s="167"/>
      <c r="G893" s="4"/>
      <c r="H893" s="4"/>
      <c r="I893" s="4"/>
      <c r="J893" s="4"/>
      <c r="K893" s="4"/>
      <c r="L893" s="4"/>
      <c r="M893" s="4"/>
      <c r="N893" s="4"/>
      <c r="O893" s="4"/>
      <c r="P893" s="4"/>
      <c r="Q893" s="4"/>
      <c r="R893" s="4"/>
      <c r="S893" s="4"/>
      <c r="T893" s="4"/>
      <c r="U893" s="4"/>
    </row>
    <row r="894" spans="4:21" ht="12.75">
      <c r="D894" s="4"/>
      <c r="E894" s="4"/>
      <c r="F894" s="167"/>
      <c r="G894" s="4"/>
      <c r="H894" s="4"/>
      <c r="I894" s="4"/>
      <c r="J894" s="4"/>
      <c r="K894" s="4"/>
      <c r="L894" s="4"/>
      <c r="M894" s="4"/>
      <c r="N894" s="4"/>
      <c r="O894" s="4"/>
      <c r="P894" s="4"/>
      <c r="Q894" s="4"/>
      <c r="R894" s="4"/>
      <c r="S894" s="4"/>
      <c r="T894" s="4"/>
      <c r="U894" s="4"/>
    </row>
    <row r="895" spans="4:21" ht="12.75">
      <c r="D895" s="4"/>
      <c r="E895" s="4"/>
      <c r="F895" s="167"/>
      <c r="G895" s="4"/>
      <c r="H895" s="4"/>
      <c r="I895" s="4"/>
      <c r="J895" s="4"/>
      <c r="K895" s="4"/>
      <c r="L895" s="4"/>
      <c r="M895" s="4"/>
      <c r="N895" s="4"/>
      <c r="O895" s="4"/>
      <c r="P895" s="4"/>
      <c r="Q895" s="4"/>
      <c r="R895" s="4"/>
      <c r="S895" s="4"/>
      <c r="T895" s="4"/>
      <c r="U895" s="4"/>
    </row>
    <row r="896" spans="4:21" ht="12.75">
      <c r="D896" s="4"/>
      <c r="E896" s="4"/>
      <c r="F896" s="167"/>
      <c r="G896" s="4"/>
      <c r="H896" s="4"/>
      <c r="I896" s="4"/>
      <c r="J896" s="4"/>
      <c r="K896" s="4"/>
      <c r="L896" s="4"/>
      <c r="M896" s="4"/>
      <c r="N896" s="4"/>
      <c r="O896" s="4"/>
      <c r="P896" s="4"/>
      <c r="Q896" s="4"/>
      <c r="R896" s="4"/>
      <c r="S896" s="4"/>
      <c r="T896" s="4"/>
      <c r="U896" s="4"/>
    </row>
    <row r="897" spans="4:21" ht="12.75">
      <c r="D897" s="4"/>
      <c r="E897" s="4"/>
      <c r="F897" s="167"/>
      <c r="G897" s="4"/>
      <c r="H897" s="4"/>
      <c r="I897" s="4"/>
      <c r="J897" s="4"/>
      <c r="K897" s="4"/>
      <c r="L897" s="4"/>
      <c r="M897" s="4"/>
      <c r="N897" s="4"/>
      <c r="O897" s="4"/>
      <c r="P897" s="4"/>
      <c r="Q897" s="4"/>
      <c r="R897" s="4"/>
      <c r="S897" s="4"/>
      <c r="T897" s="4"/>
      <c r="U897" s="4"/>
    </row>
    <row r="898" spans="4:21" ht="12.75">
      <c r="D898" s="4"/>
      <c r="E898" s="4"/>
      <c r="F898" s="167"/>
      <c r="G898" s="4"/>
      <c r="H898" s="4"/>
      <c r="I898" s="4"/>
      <c r="J898" s="4"/>
      <c r="K898" s="4"/>
      <c r="L898" s="4"/>
      <c r="M898" s="4"/>
      <c r="N898" s="4"/>
      <c r="O898" s="4"/>
      <c r="P898" s="4"/>
      <c r="Q898" s="4"/>
      <c r="R898" s="4"/>
      <c r="S898" s="4"/>
      <c r="T898" s="4"/>
      <c r="U898" s="4"/>
    </row>
    <row r="899" spans="4:21" ht="12.75">
      <c r="D899" s="4"/>
      <c r="E899" s="4"/>
      <c r="F899" s="167"/>
      <c r="G899" s="4"/>
      <c r="H899" s="4"/>
      <c r="I899" s="4"/>
      <c r="J899" s="4"/>
      <c r="K899" s="4"/>
      <c r="L899" s="4"/>
      <c r="M899" s="4"/>
      <c r="N899" s="4"/>
      <c r="O899" s="4"/>
      <c r="P899" s="4"/>
      <c r="Q899" s="4"/>
      <c r="R899" s="4"/>
      <c r="S899" s="4"/>
      <c r="T899" s="4"/>
      <c r="U899" s="4"/>
    </row>
    <row r="900" spans="4:21" ht="12.75">
      <c r="D900" s="4"/>
      <c r="E900" s="4"/>
      <c r="F900" s="167"/>
      <c r="G900" s="4"/>
      <c r="H900" s="4"/>
      <c r="I900" s="4"/>
      <c r="J900" s="4"/>
      <c r="K900" s="4"/>
      <c r="L900" s="4"/>
      <c r="M900" s="4"/>
      <c r="N900" s="4"/>
      <c r="O900" s="4"/>
      <c r="P900" s="4"/>
      <c r="Q900" s="4"/>
      <c r="R900" s="4"/>
      <c r="S900" s="4"/>
      <c r="T900" s="4"/>
      <c r="U900" s="4"/>
    </row>
    <row r="901" spans="4:21" ht="12.75">
      <c r="D901" s="4"/>
      <c r="E901" s="4"/>
      <c r="F901" s="167"/>
      <c r="G901" s="4"/>
      <c r="H901" s="4"/>
      <c r="I901" s="4"/>
      <c r="J901" s="4"/>
      <c r="K901" s="4"/>
      <c r="L901" s="4"/>
      <c r="M901" s="4"/>
      <c r="N901" s="4"/>
      <c r="O901" s="4"/>
      <c r="P901" s="4"/>
      <c r="Q901" s="4"/>
      <c r="R901" s="4"/>
      <c r="S901" s="4"/>
      <c r="T901" s="4"/>
      <c r="U901" s="4"/>
    </row>
    <row r="902" spans="4:21" ht="12.75">
      <c r="D902" s="4"/>
      <c r="E902" s="4"/>
      <c r="F902" s="167"/>
      <c r="G902" s="4"/>
      <c r="H902" s="4"/>
      <c r="I902" s="4"/>
      <c r="J902" s="4"/>
      <c r="K902" s="4"/>
      <c r="L902" s="4"/>
      <c r="M902" s="4"/>
      <c r="N902" s="4"/>
      <c r="O902" s="4"/>
      <c r="P902" s="4"/>
      <c r="Q902" s="4"/>
      <c r="R902" s="4"/>
      <c r="S902" s="4"/>
      <c r="T902" s="4"/>
      <c r="U902" s="4"/>
    </row>
    <row r="903" spans="4:21" ht="12.75">
      <c r="D903" s="4"/>
      <c r="E903" s="4"/>
      <c r="F903" s="167"/>
      <c r="G903" s="4"/>
      <c r="H903" s="4"/>
      <c r="I903" s="4"/>
      <c r="J903" s="4"/>
      <c r="K903" s="4"/>
      <c r="L903" s="4"/>
      <c r="M903" s="4"/>
      <c r="N903" s="4"/>
      <c r="O903" s="4"/>
      <c r="P903" s="4"/>
      <c r="Q903" s="4"/>
      <c r="R903" s="4"/>
      <c r="S903" s="4"/>
      <c r="T903" s="4"/>
      <c r="U903" s="4"/>
    </row>
    <row r="904" spans="4:21" ht="12.75">
      <c r="D904" s="4"/>
      <c r="E904" s="4"/>
      <c r="F904" s="167"/>
      <c r="G904" s="4"/>
      <c r="H904" s="4"/>
      <c r="I904" s="4"/>
      <c r="J904" s="4"/>
      <c r="K904" s="4"/>
      <c r="L904" s="4"/>
      <c r="M904" s="4"/>
      <c r="N904" s="4"/>
      <c r="O904" s="4"/>
      <c r="P904" s="4"/>
      <c r="Q904" s="4"/>
      <c r="R904" s="4"/>
      <c r="S904" s="4"/>
      <c r="T904" s="4"/>
      <c r="U904" s="4"/>
    </row>
  </sheetData>
  <mergeCells count="34">
    <mergeCell ref="B20:B23"/>
    <mergeCell ref="B24:B26"/>
    <mergeCell ref="B27:B29"/>
    <mergeCell ref="B30:B31"/>
    <mergeCell ref="B583:B606"/>
    <mergeCell ref="B234:B258"/>
    <mergeCell ref="C595:C606"/>
    <mergeCell ref="C533:C544"/>
    <mergeCell ref="C234:C245"/>
    <mergeCell ref="B533:B557"/>
    <mergeCell ref="C521:C532"/>
    <mergeCell ref="C508:C519"/>
    <mergeCell ref="B558:B582"/>
    <mergeCell ref="C570:C581"/>
    <mergeCell ref="B506:B532"/>
    <mergeCell ref="C545:C556"/>
    <mergeCell ref="C558:C569"/>
    <mergeCell ref="C583:C594"/>
    <mergeCell ref="V3:AA3"/>
    <mergeCell ref="B2:O2"/>
    <mergeCell ref="B15:B16"/>
    <mergeCell ref="B5:B8"/>
    <mergeCell ref="C296:C307"/>
    <mergeCell ref="B207:B233"/>
    <mergeCell ref="B9:B11"/>
    <mergeCell ref="B12:B14"/>
    <mergeCell ref="C246:C257"/>
    <mergeCell ref="C284:C295"/>
    <mergeCell ref="C271:C282"/>
    <mergeCell ref="C259:C270"/>
    <mergeCell ref="B259:B283"/>
    <mergeCell ref="B284:B307"/>
    <mergeCell ref="C222:C233"/>
    <mergeCell ref="C209:C220"/>
  </mergeCells>
  <conditionalFormatting sqref="E99:U99 D100:U100 E101:U101 D102:U104 G105:U105 D106:U107 F108:U108 D109:U110">
    <cfRule type="cellIs" dxfId="2" priority="1" operator="equal">
      <formula>0</formula>
    </cfRule>
  </conditionalFormatting>
  <conditionalFormatting sqref="E99:U99 D100:U100 E101:U101 D102:U104 G105:U105 D106:U107 F108:U108 D109:U110">
    <cfRule type="cellIs" dxfId="1" priority="2" operator="between">
      <formula>1</formula>
      <formula>2</formula>
    </cfRule>
  </conditionalFormatting>
  <conditionalFormatting sqref="E99:U99 D100:U100 E101:U101 D102:U104 G105:U105 D106:U107 F108:U108 D109:U110">
    <cfRule type="cellIs" dxfId="0" priority="3" operator="greaterThanOrEqual">
      <formula>3</formula>
    </cfRule>
  </conditionalFormatting>
  <pageMargins left="0.15748031496062992" right="0.15748031496062992" top="0.19685039370078741" bottom="0.19685039370078741" header="0.51181102362204722" footer="0.51181102362204722"/>
  <pageSetup paperSize="9" scale="75" orientation="landscape" horizontalDpi="0" verticalDpi="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342"/>
  <sheetViews>
    <sheetView workbookViewId="0">
      <pane xSplit="3" ySplit="2" topLeftCell="D3" activePane="bottomRight" state="frozen"/>
      <selection pane="topRight" activeCell="D1" sqref="D1"/>
      <selection pane="bottomLeft" activeCell="A3" sqref="A3"/>
      <selection pane="bottomRight" activeCell="D4" sqref="D4:D15"/>
    </sheetView>
  </sheetViews>
  <sheetFormatPr defaultColWidth="14.42578125" defaultRowHeight="15.75" customHeight="1"/>
  <cols>
    <col min="1" max="1" width="1.7109375" style="136" customWidth="1"/>
    <col min="2" max="2" width="11.7109375" style="136" customWidth="1"/>
    <col min="3" max="3" width="16.42578125" style="136" customWidth="1"/>
    <col min="4" max="4" width="33.7109375" style="179" customWidth="1"/>
    <col min="5" max="5" width="6.85546875" style="179" customWidth="1"/>
    <col min="6" max="6" width="33.85546875" style="179" customWidth="1"/>
    <col min="7" max="7" width="33.85546875" style="136" customWidth="1"/>
    <col min="8" max="8" width="6.85546875" style="136" customWidth="1"/>
    <col min="9" max="10" width="33.85546875" style="136" customWidth="1"/>
    <col min="11" max="11" width="5.85546875" style="136" customWidth="1"/>
    <col min="12" max="13" width="33.85546875" style="136" customWidth="1"/>
    <col min="14" max="14" width="6.140625" style="136" customWidth="1"/>
    <col min="15" max="16" width="33.85546875" style="136" customWidth="1"/>
    <col min="17" max="17" width="6" style="136" customWidth="1"/>
    <col min="18" max="19" width="33.85546875" style="136" customWidth="1"/>
    <col min="20" max="20" width="6.5703125" style="136" customWidth="1"/>
    <col min="21" max="21" width="33.85546875" style="136" customWidth="1"/>
    <col min="22" max="22" width="86.5703125" style="136" customWidth="1"/>
    <col min="23" max="16384" width="14.42578125" style="136"/>
  </cols>
  <sheetData>
    <row r="1" spans="1:32" ht="6" customHeight="1">
      <c r="A1" s="1"/>
      <c r="B1" s="16"/>
      <c r="C1" s="3"/>
      <c r="D1" s="3"/>
      <c r="E1" s="3"/>
      <c r="F1" s="3"/>
      <c r="G1" s="137"/>
      <c r="H1" s="137"/>
      <c r="I1" s="137"/>
      <c r="J1" s="137"/>
      <c r="K1" s="137"/>
      <c r="L1" s="137"/>
      <c r="M1" s="137"/>
      <c r="N1" s="137"/>
      <c r="O1" s="137"/>
      <c r="P1" s="137"/>
      <c r="Q1" s="137"/>
      <c r="R1" s="137"/>
      <c r="S1" s="137"/>
      <c r="T1" s="137"/>
      <c r="U1" s="137"/>
      <c r="V1" s="1"/>
      <c r="W1" s="1"/>
      <c r="X1" s="1"/>
      <c r="Y1" s="1"/>
      <c r="Z1" s="1"/>
      <c r="AA1" s="1"/>
      <c r="AB1" s="1"/>
      <c r="AC1" s="1"/>
      <c r="AD1" s="1"/>
      <c r="AE1" s="1"/>
      <c r="AF1" s="1"/>
    </row>
    <row r="2" spans="1:32" ht="20.25">
      <c r="A2" s="5"/>
      <c r="B2" s="279" t="str">
        <f>Refs!A3</f>
        <v>Welsh</v>
      </c>
      <c r="C2" s="280"/>
      <c r="D2" s="181"/>
      <c r="E2" s="139"/>
      <c r="F2" s="139"/>
      <c r="G2" s="185"/>
      <c r="H2" s="139"/>
      <c r="I2" s="139"/>
      <c r="J2" s="139"/>
      <c r="K2" s="139"/>
      <c r="L2" s="139"/>
      <c r="M2" s="139"/>
      <c r="N2" s="139"/>
      <c r="O2" s="139"/>
      <c r="P2" s="139"/>
      <c r="Q2" s="139"/>
      <c r="R2" s="139"/>
      <c r="S2" s="139"/>
      <c r="T2" s="139"/>
      <c r="U2" s="139"/>
      <c r="V2" s="1"/>
      <c r="W2" s="1"/>
      <c r="X2" s="1"/>
      <c r="Y2" s="1"/>
      <c r="Z2" s="1"/>
      <c r="AA2" s="1"/>
      <c r="AB2" s="1"/>
      <c r="AC2" s="1"/>
      <c r="AD2" s="1"/>
      <c r="AE2" s="1"/>
      <c r="AF2" s="1"/>
    </row>
    <row r="3" spans="1:32" ht="14.25" customHeight="1">
      <c r="A3" s="1"/>
      <c r="B3" s="16"/>
      <c r="C3" s="3"/>
      <c r="D3" s="160" t="str">
        <f>IF(Refs!$B$29=1,"Datganiadau Blwyddyn 6", "Year 6 Descriptors")</f>
        <v>Year 6 Descriptors</v>
      </c>
      <c r="E3" s="160" t="str">
        <f>IF(Refs!$B$29=1,"Tymor", "Term")</f>
        <v>Term</v>
      </c>
      <c r="F3" s="176"/>
      <c r="G3" s="182" t="str">
        <f>IF(Refs!$B$29=1,"Blwyddyn 7", "Year 7")</f>
        <v>Year 7</v>
      </c>
      <c r="H3" s="160" t="str">
        <f>IF(Refs!$B$29=1,"Tymor", "Term")</f>
        <v>Term</v>
      </c>
      <c r="I3" s="176"/>
      <c r="J3" s="160" t="str">
        <f>IF(Refs!$B$29=1,"Blwyddyn 8", "Year 8")</f>
        <v>Year 8</v>
      </c>
      <c r="K3" s="160" t="str">
        <f>IF(Refs!$B$29=1,"Tymor", "Term")</f>
        <v>Term</v>
      </c>
      <c r="L3" s="176"/>
      <c r="M3" s="160" t="str">
        <f>IF(Refs!$B$29=1,"Blwyddyn 9", "Year 9")</f>
        <v>Year 9</v>
      </c>
      <c r="N3" s="160" t="str">
        <f>IF(Refs!$B$29=1,"Tymor", "Term")</f>
        <v>Term</v>
      </c>
      <c r="O3" s="176"/>
      <c r="P3" s="160" t="str">
        <f>IF(Refs!$B$29=1,"Blwyddyn 10", "Year 10")</f>
        <v>Year 10</v>
      </c>
      <c r="Q3" s="160" t="str">
        <f>IF(Refs!$B$29=1,"Tymor", "Term")</f>
        <v>Term</v>
      </c>
      <c r="R3" s="176"/>
      <c r="S3" s="160" t="str">
        <f>IF(Refs!$B$29=1,"Blwyddyn 11", "Year 11")</f>
        <v>Year 11</v>
      </c>
      <c r="T3" s="160" t="str">
        <f>IF(Refs!$B$29=1,"Tymor", "Term")</f>
        <v>Term</v>
      </c>
      <c r="U3" s="176"/>
      <c r="V3" s="177" t="s">
        <v>708</v>
      </c>
      <c r="W3" s="1"/>
      <c r="X3" s="1"/>
      <c r="Y3" s="1"/>
      <c r="Z3" s="1"/>
      <c r="AA3" s="1"/>
      <c r="AB3" s="1"/>
      <c r="AC3" s="1"/>
      <c r="AD3" s="1"/>
      <c r="AE3" s="1"/>
      <c r="AF3" s="1"/>
    </row>
    <row r="4" spans="1:32" ht="15" customHeight="1">
      <c r="A4" s="8"/>
      <c r="B4" s="288" t="str">
        <f ca="1">OFFSET(INDIRECT($B200),3,0)</f>
        <v>1. Citizenship</v>
      </c>
      <c r="C4" s="278" t="str">
        <f ca="1">OFFSET(INDIRECT($B200),4,2)</f>
        <v>Identity, image and reputation</v>
      </c>
      <c r="D4" s="289" t="str">
        <f ca="1">OFFSET(INDIRECT($B200),4,14)</f>
        <v xml:space="preserve">explain what metadata of a photograph can include, e.g. date, time and location
identify benefits and risks of mobile devices broadcasting the location of the user/device, e.g. apps accessing location 
identify secure sites by looking for privacy seals of approval, e.g. https, padlock icon
identify the benefits and risks of giving personal information and device access to different software
understand how and why people use their information and online presence to create a virtual image of themselves as a user.    
</v>
      </c>
      <c r="E4" s="241">
        <v>1</v>
      </c>
      <c r="F4" s="237"/>
      <c r="G4" s="268" t="str">
        <f ca="1">OFFSET(INDIRECT($B200),4,15)</f>
        <v>explain how their digital usage is tracked, e.g. know basic data protection laws and how organisations are responsible for the security of collected data
use strategies for guarding against identity theft and scams that try to access their private information online, e.g. safely manage browser history and cookies.</v>
      </c>
      <c r="H4" s="241">
        <v>1</v>
      </c>
      <c r="I4" s="237"/>
      <c r="J4" s="268" t="str">
        <f ca="1">OFFSET(INDIRECT($B200),4,16)</f>
        <v xml:space="preserve">discuss the benefits and risks of presenting themselves in different ways online, e.g. professionally and personally. 
</v>
      </c>
      <c r="K4" s="241">
        <v>1</v>
      </c>
      <c r="L4" s="237"/>
      <c r="M4" s="270" t="str">
        <f ca="1">OFFSET(INDIRECT($B200),4,17)</f>
        <v xml:space="preserve">understand that they have a digital footprint and that this information can be searched, copied and passed on, e.g. know how to check the security configurations of their devices and/or the software they use. 
</v>
      </c>
      <c r="N4" s="241">
        <v>1</v>
      </c>
      <c r="O4" s="267"/>
      <c r="P4" s="273" t="str">
        <f ca="1">OFFSET(INDIRECT($B200),4,18)</f>
        <v xml:space="preserve">build a positive reputation in the context of their employment prospects, e.g. use social media responsibly
understand the ways websites and companies collect data online and utilise it to personalise content for their users, e.g. personal data being shared
recognise the risks and the uses of data/services on personal devices within the terms and conditions of a range of software and web services.
</v>
      </c>
      <c r="Q4" s="241">
        <v>1</v>
      </c>
      <c r="R4" s="267"/>
      <c r="S4" s="276" t="str">
        <f ca="1">OFFSET(INDIRECT($B200),4,19)</f>
        <v xml:space="preserve">explain the ethical issues of corporate encryption, e.g building in a bypass system
identify and describe the data protection policies of a variety of organisations located in different countries, and how this affects the way that they work
identify how organisations become data compliant when using multi-national products.
</v>
      </c>
      <c r="T4" s="241">
        <v>1</v>
      </c>
      <c r="U4" s="267"/>
      <c r="V4" s="237"/>
      <c r="W4" s="11"/>
      <c r="X4" s="11"/>
      <c r="Y4" s="1"/>
      <c r="Z4" s="1"/>
      <c r="AA4" s="1"/>
      <c r="AB4" s="1"/>
      <c r="AC4" s="1"/>
      <c r="AD4" s="1"/>
      <c r="AE4" s="1"/>
      <c r="AF4" s="1"/>
    </row>
    <row r="5" spans="1:32" ht="15" customHeight="1">
      <c r="A5" s="8"/>
      <c r="B5" s="282"/>
      <c r="C5" s="222"/>
      <c r="D5" s="290"/>
      <c r="E5" s="242"/>
      <c r="F5" s="247"/>
      <c r="G5" s="269"/>
      <c r="H5" s="242"/>
      <c r="I5" s="247"/>
      <c r="J5" s="269"/>
      <c r="K5" s="242"/>
      <c r="L5" s="247"/>
      <c r="M5" s="271"/>
      <c r="N5" s="242"/>
      <c r="O5" s="240"/>
      <c r="P5" s="274"/>
      <c r="Q5" s="242"/>
      <c r="R5" s="240"/>
      <c r="S5" s="277"/>
      <c r="T5" s="242"/>
      <c r="U5" s="240"/>
      <c r="V5" s="238"/>
      <c r="W5" s="11"/>
      <c r="X5" s="11"/>
      <c r="Y5" s="1"/>
      <c r="Z5" s="1"/>
      <c r="AA5" s="1"/>
      <c r="AB5" s="1"/>
      <c r="AC5" s="1"/>
      <c r="AD5" s="1"/>
      <c r="AE5" s="1"/>
      <c r="AF5" s="1"/>
    </row>
    <row r="6" spans="1:32" ht="15" customHeight="1">
      <c r="A6" s="8"/>
      <c r="B6" s="282"/>
      <c r="C6" s="222"/>
      <c r="D6" s="290"/>
      <c r="E6" s="242"/>
      <c r="F6" s="247"/>
      <c r="G6" s="269"/>
      <c r="H6" s="242"/>
      <c r="I6" s="247"/>
      <c r="J6" s="269"/>
      <c r="K6" s="242"/>
      <c r="L6" s="247"/>
      <c r="M6" s="271"/>
      <c r="N6" s="242"/>
      <c r="O6" s="240"/>
      <c r="P6" s="274"/>
      <c r="Q6" s="242"/>
      <c r="R6" s="240"/>
      <c r="S6" s="277"/>
      <c r="T6" s="242"/>
      <c r="U6" s="240"/>
      <c r="V6" s="238"/>
      <c r="W6" s="11"/>
      <c r="X6" s="11"/>
      <c r="Y6" s="1"/>
      <c r="Z6" s="1"/>
      <c r="AA6" s="1"/>
      <c r="AB6" s="1"/>
      <c r="AC6" s="1"/>
      <c r="AD6" s="1"/>
      <c r="AE6" s="1"/>
      <c r="AF6" s="1"/>
    </row>
    <row r="7" spans="1:32" ht="15" customHeight="1">
      <c r="A7" s="8"/>
      <c r="B7" s="282"/>
      <c r="C7" s="222"/>
      <c r="D7" s="290"/>
      <c r="E7" s="243"/>
      <c r="F7" s="247"/>
      <c r="G7" s="269"/>
      <c r="H7" s="243"/>
      <c r="I7" s="247"/>
      <c r="J7" s="269"/>
      <c r="K7" s="243"/>
      <c r="L7" s="247"/>
      <c r="M7" s="271"/>
      <c r="N7" s="243"/>
      <c r="O7" s="240"/>
      <c r="P7" s="274"/>
      <c r="Q7" s="243"/>
      <c r="R7" s="240"/>
      <c r="S7" s="277"/>
      <c r="T7" s="243"/>
      <c r="U7" s="240"/>
      <c r="V7" s="238"/>
      <c r="W7" s="11"/>
      <c r="X7" s="11"/>
      <c r="Y7" s="1"/>
      <c r="Z7" s="1"/>
      <c r="AA7" s="1"/>
      <c r="AB7" s="1"/>
      <c r="AC7" s="1"/>
      <c r="AD7" s="1"/>
      <c r="AE7" s="1"/>
      <c r="AF7" s="1"/>
    </row>
    <row r="8" spans="1:32" ht="15" customHeight="1">
      <c r="A8" s="8"/>
      <c r="B8" s="282"/>
      <c r="C8" s="222"/>
      <c r="D8" s="290"/>
      <c r="E8" s="241">
        <v>2</v>
      </c>
      <c r="F8" s="266"/>
      <c r="G8" s="269"/>
      <c r="H8" s="241">
        <v>2</v>
      </c>
      <c r="I8" s="266"/>
      <c r="J8" s="269"/>
      <c r="K8" s="241">
        <v>2</v>
      </c>
      <c r="L8" s="247"/>
      <c r="M8" s="271"/>
      <c r="N8" s="241">
        <v>2</v>
      </c>
      <c r="O8" s="240"/>
      <c r="P8" s="274"/>
      <c r="Q8" s="241">
        <v>2</v>
      </c>
      <c r="R8" s="240"/>
      <c r="S8" s="277"/>
      <c r="T8" s="241">
        <v>2</v>
      </c>
      <c r="U8" s="240"/>
      <c r="V8" s="237"/>
      <c r="W8" s="11"/>
      <c r="X8" s="11"/>
      <c r="Y8" s="1"/>
      <c r="Z8" s="1"/>
      <c r="AA8" s="1"/>
      <c r="AB8" s="1"/>
      <c r="AC8" s="1"/>
      <c r="AD8" s="1"/>
      <c r="AE8" s="1"/>
      <c r="AF8" s="1"/>
    </row>
    <row r="9" spans="1:32" ht="15" customHeight="1">
      <c r="A9" s="8"/>
      <c r="B9" s="282"/>
      <c r="C9" s="222"/>
      <c r="D9" s="290"/>
      <c r="E9" s="242"/>
      <c r="F9" s="247"/>
      <c r="G9" s="269"/>
      <c r="H9" s="242"/>
      <c r="I9" s="247"/>
      <c r="J9" s="269"/>
      <c r="K9" s="242"/>
      <c r="L9" s="247"/>
      <c r="M9" s="271"/>
      <c r="N9" s="242"/>
      <c r="O9" s="240"/>
      <c r="P9" s="274"/>
      <c r="Q9" s="242"/>
      <c r="R9" s="240"/>
      <c r="S9" s="277"/>
      <c r="T9" s="242"/>
      <c r="U9" s="240"/>
      <c r="V9" s="238"/>
      <c r="W9" s="11"/>
      <c r="X9" s="11"/>
      <c r="Y9" s="1"/>
      <c r="Z9" s="1"/>
      <c r="AA9" s="1"/>
      <c r="AB9" s="1"/>
      <c r="AC9" s="1"/>
      <c r="AD9" s="1"/>
      <c r="AE9" s="1"/>
      <c r="AF9" s="1"/>
    </row>
    <row r="10" spans="1:32" ht="15" customHeight="1">
      <c r="A10" s="8"/>
      <c r="B10" s="282"/>
      <c r="C10" s="222"/>
      <c r="D10" s="290"/>
      <c r="E10" s="242"/>
      <c r="F10" s="247"/>
      <c r="G10" s="269"/>
      <c r="H10" s="242"/>
      <c r="I10" s="247"/>
      <c r="J10" s="269"/>
      <c r="K10" s="242"/>
      <c r="L10" s="247"/>
      <c r="M10" s="271"/>
      <c r="N10" s="242"/>
      <c r="O10" s="240"/>
      <c r="P10" s="274"/>
      <c r="Q10" s="242"/>
      <c r="R10" s="240"/>
      <c r="S10" s="277"/>
      <c r="T10" s="242"/>
      <c r="U10" s="240"/>
      <c r="V10" s="238"/>
      <c r="W10" s="11"/>
      <c r="X10" s="11"/>
      <c r="Y10" s="1"/>
      <c r="Z10" s="1"/>
      <c r="AA10" s="1"/>
      <c r="AB10" s="1"/>
      <c r="AC10" s="1"/>
      <c r="AD10" s="1"/>
      <c r="AE10" s="1"/>
      <c r="AF10" s="1"/>
    </row>
    <row r="11" spans="1:32" ht="15" customHeight="1">
      <c r="A11" s="8"/>
      <c r="B11" s="282"/>
      <c r="C11" s="222"/>
      <c r="D11" s="290"/>
      <c r="E11" s="243"/>
      <c r="F11" s="247"/>
      <c r="G11" s="269"/>
      <c r="H11" s="243"/>
      <c r="I11" s="247"/>
      <c r="J11" s="269"/>
      <c r="K11" s="243"/>
      <c r="L11" s="247"/>
      <c r="M11" s="271"/>
      <c r="N11" s="243"/>
      <c r="O11" s="240"/>
      <c r="P11" s="274"/>
      <c r="Q11" s="243"/>
      <c r="R11" s="240"/>
      <c r="S11" s="277"/>
      <c r="T11" s="243"/>
      <c r="U11" s="240"/>
      <c r="V11" s="238"/>
      <c r="W11" s="11"/>
      <c r="X11" s="11"/>
      <c r="Y11" s="1"/>
      <c r="Z11" s="1"/>
      <c r="AA11" s="1"/>
      <c r="AB11" s="1"/>
      <c r="AC11" s="1"/>
      <c r="AD11" s="1"/>
      <c r="AE11" s="1"/>
      <c r="AF11" s="1"/>
    </row>
    <row r="12" spans="1:32" ht="15" customHeight="1">
      <c r="A12" s="8"/>
      <c r="B12" s="282"/>
      <c r="C12" s="222"/>
      <c r="D12" s="290"/>
      <c r="E12" s="241">
        <v>3</v>
      </c>
      <c r="F12" s="266"/>
      <c r="G12" s="269"/>
      <c r="H12" s="241">
        <v>3</v>
      </c>
      <c r="I12" s="266"/>
      <c r="J12" s="269"/>
      <c r="K12" s="241">
        <v>3</v>
      </c>
      <c r="L12" s="247"/>
      <c r="M12" s="271"/>
      <c r="N12" s="241">
        <v>3</v>
      </c>
      <c r="O12" s="240"/>
      <c r="P12" s="274"/>
      <c r="Q12" s="241">
        <v>3</v>
      </c>
      <c r="R12" s="240"/>
      <c r="S12" s="277"/>
      <c r="T12" s="241">
        <v>3</v>
      </c>
      <c r="U12" s="240"/>
      <c r="V12" s="237"/>
      <c r="W12" s="11"/>
      <c r="X12" s="11"/>
      <c r="Y12" s="1"/>
      <c r="Z12" s="1"/>
      <c r="AA12" s="1"/>
      <c r="AB12" s="1"/>
      <c r="AC12" s="1"/>
      <c r="AD12" s="1"/>
      <c r="AE12" s="1"/>
      <c r="AF12" s="1"/>
    </row>
    <row r="13" spans="1:32" ht="15" customHeight="1">
      <c r="A13" s="8"/>
      <c r="B13" s="282"/>
      <c r="C13" s="222"/>
      <c r="D13" s="290"/>
      <c r="E13" s="242"/>
      <c r="F13" s="247"/>
      <c r="G13" s="269"/>
      <c r="H13" s="242"/>
      <c r="I13" s="247"/>
      <c r="J13" s="269"/>
      <c r="K13" s="242"/>
      <c r="L13" s="247"/>
      <c r="M13" s="271"/>
      <c r="N13" s="242"/>
      <c r="O13" s="240"/>
      <c r="P13" s="274"/>
      <c r="Q13" s="242"/>
      <c r="R13" s="240"/>
      <c r="S13" s="277"/>
      <c r="T13" s="242"/>
      <c r="U13" s="240"/>
      <c r="V13" s="238"/>
      <c r="W13" s="11"/>
      <c r="X13" s="11"/>
      <c r="Y13" s="1"/>
      <c r="Z13" s="1"/>
      <c r="AA13" s="1"/>
      <c r="AB13" s="1"/>
      <c r="AC13" s="1"/>
      <c r="AD13" s="1"/>
      <c r="AE13" s="1"/>
      <c r="AF13" s="1"/>
    </row>
    <row r="14" spans="1:32" ht="15" customHeight="1">
      <c r="A14" s="8"/>
      <c r="B14" s="282"/>
      <c r="C14" s="222"/>
      <c r="D14" s="290"/>
      <c r="E14" s="242"/>
      <c r="F14" s="247"/>
      <c r="G14" s="269"/>
      <c r="H14" s="242"/>
      <c r="I14" s="247"/>
      <c r="J14" s="269"/>
      <c r="K14" s="242"/>
      <c r="L14" s="247"/>
      <c r="M14" s="271"/>
      <c r="N14" s="242"/>
      <c r="O14" s="240"/>
      <c r="P14" s="274"/>
      <c r="Q14" s="242"/>
      <c r="R14" s="240"/>
      <c r="S14" s="277"/>
      <c r="T14" s="242"/>
      <c r="U14" s="240"/>
      <c r="V14" s="238"/>
      <c r="W14" s="11"/>
      <c r="X14" s="11"/>
      <c r="Y14" s="1"/>
      <c r="Z14" s="1"/>
      <c r="AA14" s="1"/>
      <c r="AB14" s="1"/>
      <c r="AC14" s="1"/>
      <c r="AD14" s="1"/>
      <c r="AE14" s="1"/>
      <c r="AF14" s="1"/>
    </row>
    <row r="15" spans="1:32" ht="15" customHeight="1">
      <c r="A15" s="8"/>
      <c r="B15" s="282"/>
      <c r="C15" s="220"/>
      <c r="D15" s="290"/>
      <c r="E15" s="243"/>
      <c r="F15" s="247"/>
      <c r="G15" s="269"/>
      <c r="H15" s="243"/>
      <c r="I15" s="247"/>
      <c r="J15" s="269"/>
      <c r="K15" s="243"/>
      <c r="L15" s="247"/>
      <c r="M15" s="272"/>
      <c r="N15" s="243"/>
      <c r="O15" s="240"/>
      <c r="P15" s="275"/>
      <c r="Q15" s="243"/>
      <c r="R15" s="240"/>
      <c r="S15" s="277"/>
      <c r="T15" s="243"/>
      <c r="U15" s="240"/>
      <c r="V15" s="238"/>
      <c r="W15" s="11"/>
      <c r="X15" s="11"/>
      <c r="Y15" s="1"/>
      <c r="Z15" s="1"/>
      <c r="AA15" s="1"/>
      <c r="AB15" s="1"/>
      <c r="AC15" s="1"/>
      <c r="AD15" s="1"/>
      <c r="AE15" s="1"/>
      <c r="AF15" s="1"/>
    </row>
    <row r="16" spans="1:32" ht="15" customHeight="1">
      <c r="A16" s="8"/>
      <c r="B16" s="282"/>
      <c r="C16" s="278" t="str">
        <f ca="1">OFFSET(INDIRECT($B200),6,2)</f>
        <v>Health and well-being</v>
      </c>
      <c r="D16" s="268" t="str">
        <f ca="1">OFFSET(INDIRECT($B200),6,14)</f>
        <v>understand the importance of balancing game and screen time with other parts of their lives, e.g. explore the reasons why they may be tempted to spend more time playing games or find it difficult to stop playing and the effect this has on their health.</v>
      </c>
      <c r="E16" s="241">
        <v>1</v>
      </c>
      <c r="F16" s="237"/>
      <c r="G16" s="244" t="str">
        <f ca="1">OFFSET(INDIRECT($B200),6,15)</f>
        <v>reflect on the role of digital media in their lives and their media habits, e.g. explore how the media can play a powerful role in shaping our ideas about stereotypes.</v>
      </c>
      <c r="H16" s="241">
        <v>1</v>
      </c>
      <c r="I16" s="246"/>
      <c r="J16" s="263" t="str">
        <f ca="1">OFFSET(INDIRECT($B200),6,16)</f>
        <v>demonstrate healthy online behaviours (physical and psychological) and identify unacceptable behaviour, e.g. in relation to cyberstalking, harassment, abuse of trust and radicalisation.</v>
      </c>
      <c r="K16" s="241">
        <v>1</v>
      </c>
      <c r="L16" s="246"/>
      <c r="M16" s="260" t="str">
        <f ca="1">OFFSET(INDIRECT($B200),6,17)</f>
        <v>identify stereotypes and their impact in a range of media forms, e.g. critically reflect upon stereotypes in mass media, social media and gaming.</v>
      </c>
      <c r="N16" s="241">
        <v>1</v>
      </c>
      <c r="O16" s="244"/>
      <c r="P16" s="244" t="str">
        <f ca="1">OFFSET(INDIRECT($B200),6,18)</f>
        <v>think critically about the different purposes and contexts of digital image editing, e.g. explore the benefits and negative points of photograph manipulation; evaluate digitally edited images in terms of context and purpose
take reasonable steps to avoid health problems (physical and psychological) caused by the use of technology
understand the legal responsibilities for disposal of technology and the environmental impact of doing so.</v>
      </c>
      <c r="Q16" s="241">
        <v>1</v>
      </c>
      <c r="R16" s="244"/>
      <c r="S16" s="244" t="str">
        <f ca="1">OFFSET(INDIRECT($B200),6,19)</f>
        <v>think critically about the different purposes and contexts of digital image editing
take reasonable steps to avoid health problems caused by the use of technology and suggest strategies to prevent or reduce the problems (physical and psychological) 
explain how to access support from professionals and organisations
understand the legal responsibilities for disposal of technology and the environmental impact of doing so.</v>
      </c>
      <c r="T16" s="241">
        <v>1</v>
      </c>
      <c r="U16" s="244"/>
      <c r="V16" s="237"/>
      <c r="W16" s="11"/>
      <c r="X16" s="11"/>
      <c r="Y16" s="1"/>
      <c r="Z16" s="1"/>
      <c r="AA16" s="1"/>
      <c r="AB16" s="1"/>
      <c r="AC16" s="1"/>
      <c r="AD16" s="1"/>
      <c r="AE16" s="1"/>
      <c r="AF16" s="1"/>
    </row>
    <row r="17" spans="1:32" ht="15" customHeight="1">
      <c r="A17" s="8"/>
      <c r="B17" s="282"/>
      <c r="C17" s="222"/>
      <c r="D17" s="291"/>
      <c r="E17" s="242"/>
      <c r="F17" s="247"/>
      <c r="G17" s="239"/>
      <c r="H17" s="242"/>
      <c r="I17" s="247"/>
      <c r="J17" s="264"/>
      <c r="K17" s="242"/>
      <c r="L17" s="247"/>
      <c r="M17" s="261"/>
      <c r="N17" s="242"/>
      <c r="O17" s="240"/>
      <c r="P17" s="240"/>
      <c r="Q17" s="242"/>
      <c r="R17" s="240"/>
      <c r="S17" s="240"/>
      <c r="T17" s="242"/>
      <c r="U17" s="240"/>
      <c r="V17" s="238"/>
      <c r="W17" s="11"/>
      <c r="X17" s="11"/>
      <c r="Y17" s="1"/>
      <c r="Z17" s="1"/>
      <c r="AA17" s="1"/>
      <c r="AB17" s="1"/>
      <c r="AC17" s="1"/>
      <c r="AD17" s="1"/>
      <c r="AE17" s="1"/>
      <c r="AF17" s="1"/>
    </row>
    <row r="18" spans="1:32" ht="15" customHeight="1">
      <c r="A18" s="8"/>
      <c r="B18" s="282"/>
      <c r="C18" s="222"/>
      <c r="D18" s="291"/>
      <c r="E18" s="242"/>
      <c r="F18" s="247"/>
      <c r="G18" s="239"/>
      <c r="H18" s="242"/>
      <c r="I18" s="247"/>
      <c r="J18" s="264"/>
      <c r="K18" s="242"/>
      <c r="L18" s="247"/>
      <c r="M18" s="261"/>
      <c r="N18" s="242"/>
      <c r="O18" s="240"/>
      <c r="P18" s="240"/>
      <c r="Q18" s="242"/>
      <c r="R18" s="240"/>
      <c r="S18" s="240"/>
      <c r="T18" s="242"/>
      <c r="U18" s="240"/>
      <c r="V18" s="238"/>
      <c r="W18" s="11"/>
      <c r="X18" s="11"/>
      <c r="Y18" s="1"/>
      <c r="Z18" s="1"/>
      <c r="AA18" s="1"/>
      <c r="AB18" s="1"/>
      <c r="AC18" s="1"/>
      <c r="AD18" s="1"/>
      <c r="AE18" s="1"/>
      <c r="AF18" s="1"/>
    </row>
    <row r="19" spans="1:32" ht="15" customHeight="1">
      <c r="A19" s="8"/>
      <c r="B19" s="282"/>
      <c r="C19" s="222"/>
      <c r="D19" s="291"/>
      <c r="E19" s="243"/>
      <c r="F19" s="247"/>
      <c r="G19" s="239"/>
      <c r="H19" s="243"/>
      <c r="I19" s="247"/>
      <c r="J19" s="264"/>
      <c r="K19" s="243"/>
      <c r="L19" s="247"/>
      <c r="M19" s="261"/>
      <c r="N19" s="243"/>
      <c r="O19" s="240"/>
      <c r="P19" s="240"/>
      <c r="Q19" s="243"/>
      <c r="R19" s="240"/>
      <c r="S19" s="240"/>
      <c r="T19" s="243"/>
      <c r="U19" s="240"/>
      <c r="V19" s="238"/>
      <c r="W19" s="11"/>
      <c r="X19" s="11"/>
      <c r="Y19" s="1"/>
      <c r="Z19" s="1"/>
      <c r="AA19" s="1"/>
      <c r="AB19" s="1"/>
      <c r="AC19" s="1"/>
      <c r="AD19" s="1"/>
      <c r="AE19" s="1"/>
      <c r="AF19" s="1"/>
    </row>
    <row r="20" spans="1:32" ht="15" customHeight="1">
      <c r="A20" s="8"/>
      <c r="B20" s="282"/>
      <c r="C20" s="222"/>
      <c r="D20" s="291"/>
      <c r="E20" s="241">
        <v>2</v>
      </c>
      <c r="F20" s="266"/>
      <c r="G20" s="239"/>
      <c r="H20" s="241">
        <v>2</v>
      </c>
      <c r="I20" s="248"/>
      <c r="J20" s="264"/>
      <c r="K20" s="241">
        <v>2</v>
      </c>
      <c r="L20" s="248"/>
      <c r="M20" s="261"/>
      <c r="N20" s="241">
        <v>2</v>
      </c>
      <c r="O20" s="239"/>
      <c r="P20" s="240"/>
      <c r="Q20" s="241">
        <v>2</v>
      </c>
      <c r="R20" s="239"/>
      <c r="S20" s="240"/>
      <c r="T20" s="241">
        <v>2</v>
      </c>
      <c r="U20" s="239"/>
      <c r="V20" s="237"/>
      <c r="W20" s="11"/>
      <c r="X20" s="11"/>
      <c r="Y20" s="1"/>
      <c r="Z20" s="1"/>
      <c r="AA20" s="1"/>
      <c r="AB20" s="1"/>
      <c r="AC20" s="1"/>
      <c r="AD20" s="1"/>
      <c r="AE20" s="1"/>
      <c r="AF20" s="1"/>
    </row>
    <row r="21" spans="1:32" ht="15" customHeight="1">
      <c r="A21" s="8"/>
      <c r="B21" s="282"/>
      <c r="C21" s="222"/>
      <c r="D21" s="291"/>
      <c r="E21" s="242"/>
      <c r="F21" s="247"/>
      <c r="G21" s="239"/>
      <c r="H21" s="242"/>
      <c r="I21" s="247"/>
      <c r="J21" s="264"/>
      <c r="K21" s="242"/>
      <c r="L21" s="247"/>
      <c r="M21" s="261"/>
      <c r="N21" s="242"/>
      <c r="O21" s="240"/>
      <c r="P21" s="240"/>
      <c r="Q21" s="242"/>
      <c r="R21" s="240"/>
      <c r="S21" s="240"/>
      <c r="T21" s="242"/>
      <c r="U21" s="240"/>
      <c r="V21" s="238"/>
      <c r="W21" s="11"/>
      <c r="X21" s="11"/>
      <c r="Y21" s="1"/>
      <c r="Z21" s="1"/>
      <c r="AA21" s="1"/>
      <c r="AB21" s="1"/>
      <c r="AC21" s="1"/>
      <c r="AD21" s="1"/>
      <c r="AE21" s="1"/>
      <c r="AF21" s="1"/>
    </row>
    <row r="22" spans="1:32" ht="15" customHeight="1">
      <c r="A22" s="8"/>
      <c r="B22" s="282"/>
      <c r="C22" s="222"/>
      <c r="D22" s="291"/>
      <c r="E22" s="242"/>
      <c r="F22" s="247"/>
      <c r="G22" s="239"/>
      <c r="H22" s="242"/>
      <c r="I22" s="247"/>
      <c r="J22" s="264"/>
      <c r="K22" s="242"/>
      <c r="L22" s="247"/>
      <c r="M22" s="261"/>
      <c r="N22" s="242"/>
      <c r="O22" s="240"/>
      <c r="P22" s="240"/>
      <c r="Q22" s="242"/>
      <c r="R22" s="240"/>
      <c r="S22" s="240"/>
      <c r="T22" s="242"/>
      <c r="U22" s="240"/>
      <c r="V22" s="238"/>
      <c r="W22" s="11"/>
      <c r="X22" s="11"/>
      <c r="Y22" s="1"/>
      <c r="Z22" s="1"/>
      <c r="AA22" s="1"/>
      <c r="AB22" s="1"/>
      <c r="AC22" s="1"/>
      <c r="AD22" s="1"/>
      <c r="AE22" s="1"/>
      <c r="AF22" s="1"/>
    </row>
    <row r="23" spans="1:32" ht="15" customHeight="1">
      <c r="A23" s="8"/>
      <c r="B23" s="282"/>
      <c r="C23" s="222"/>
      <c r="D23" s="291"/>
      <c r="E23" s="243"/>
      <c r="F23" s="247"/>
      <c r="G23" s="239"/>
      <c r="H23" s="243"/>
      <c r="I23" s="247"/>
      <c r="J23" s="264"/>
      <c r="K23" s="243"/>
      <c r="L23" s="247"/>
      <c r="M23" s="261"/>
      <c r="N23" s="243"/>
      <c r="O23" s="240"/>
      <c r="P23" s="240"/>
      <c r="Q23" s="243"/>
      <c r="R23" s="240"/>
      <c r="S23" s="240"/>
      <c r="T23" s="243"/>
      <c r="U23" s="240"/>
      <c r="V23" s="238"/>
      <c r="W23" s="11"/>
      <c r="X23" s="11"/>
      <c r="Y23" s="1"/>
      <c r="Z23" s="1"/>
      <c r="AA23" s="1"/>
      <c r="AB23" s="1"/>
      <c r="AC23" s="1"/>
      <c r="AD23" s="1"/>
      <c r="AE23" s="1"/>
      <c r="AF23" s="1"/>
    </row>
    <row r="24" spans="1:32" ht="15" customHeight="1">
      <c r="A24" s="8"/>
      <c r="B24" s="282"/>
      <c r="C24" s="222"/>
      <c r="D24" s="291"/>
      <c r="E24" s="241">
        <v>3</v>
      </c>
      <c r="F24" s="266"/>
      <c r="G24" s="239"/>
      <c r="H24" s="241">
        <v>3</v>
      </c>
      <c r="I24" s="248"/>
      <c r="J24" s="264"/>
      <c r="K24" s="241">
        <v>3</v>
      </c>
      <c r="L24" s="248"/>
      <c r="M24" s="261"/>
      <c r="N24" s="241">
        <v>3</v>
      </c>
      <c r="O24" s="239"/>
      <c r="P24" s="240"/>
      <c r="Q24" s="241">
        <v>3</v>
      </c>
      <c r="R24" s="239"/>
      <c r="S24" s="240"/>
      <c r="T24" s="241">
        <v>3</v>
      </c>
      <c r="U24" s="239"/>
      <c r="V24" s="237"/>
      <c r="W24" s="11"/>
      <c r="X24" s="11"/>
      <c r="Y24" s="1"/>
      <c r="Z24" s="1"/>
      <c r="AA24" s="1"/>
      <c r="AB24" s="1"/>
      <c r="AC24" s="1"/>
      <c r="AD24" s="1"/>
      <c r="AE24" s="1"/>
      <c r="AF24" s="1"/>
    </row>
    <row r="25" spans="1:32" ht="15" customHeight="1">
      <c r="A25" s="8"/>
      <c r="B25" s="282"/>
      <c r="C25" s="222"/>
      <c r="D25" s="291"/>
      <c r="E25" s="242"/>
      <c r="F25" s="247"/>
      <c r="G25" s="239"/>
      <c r="H25" s="242"/>
      <c r="I25" s="247"/>
      <c r="J25" s="264"/>
      <c r="K25" s="242"/>
      <c r="L25" s="247"/>
      <c r="M25" s="261"/>
      <c r="N25" s="242"/>
      <c r="O25" s="240"/>
      <c r="P25" s="240"/>
      <c r="Q25" s="242"/>
      <c r="R25" s="240"/>
      <c r="S25" s="240"/>
      <c r="T25" s="242"/>
      <c r="U25" s="240"/>
      <c r="V25" s="238"/>
      <c r="W25" s="11"/>
      <c r="X25" s="11"/>
      <c r="Y25" s="1"/>
      <c r="Z25" s="1"/>
      <c r="AA25" s="1"/>
      <c r="AB25" s="1"/>
      <c r="AC25" s="1"/>
      <c r="AD25" s="1"/>
      <c r="AE25" s="1"/>
      <c r="AF25" s="1"/>
    </row>
    <row r="26" spans="1:32" ht="15" customHeight="1">
      <c r="A26" s="8"/>
      <c r="B26" s="282"/>
      <c r="C26" s="222"/>
      <c r="D26" s="291"/>
      <c r="E26" s="242"/>
      <c r="F26" s="247"/>
      <c r="G26" s="239"/>
      <c r="H26" s="242"/>
      <c r="I26" s="247"/>
      <c r="J26" s="264"/>
      <c r="K26" s="242"/>
      <c r="L26" s="247"/>
      <c r="M26" s="261"/>
      <c r="N26" s="242"/>
      <c r="O26" s="240"/>
      <c r="P26" s="240"/>
      <c r="Q26" s="242"/>
      <c r="R26" s="240"/>
      <c r="S26" s="240"/>
      <c r="T26" s="242"/>
      <c r="U26" s="240"/>
      <c r="V26" s="238"/>
      <c r="W26" s="11"/>
      <c r="X26" s="11"/>
      <c r="Y26" s="1"/>
      <c r="Z26" s="1"/>
      <c r="AA26" s="1"/>
      <c r="AB26" s="1"/>
      <c r="AC26" s="1"/>
      <c r="AD26" s="1"/>
      <c r="AE26" s="1"/>
      <c r="AF26" s="1"/>
    </row>
    <row r="27" spans="1:32" ht="15" customHeight="1">
      <c r="A27" s="8"/>
      <c r="B27" s="282"/>
      <c r="C27" s="220"/>
      <c r="D27" s="291"/>
      <c r="E27" s="243"/>
      <c r="F27" s="247"/>
      <c r="G27" s="239"/>
      <c r="H27" s="243"/>
      <c r="I27" s="247"/>
      <c r="J27" s="265"/>
      <c r="K27" s="243"/>
      <c r="L27" s="247"/>
      <c r="M27" s="262"/>
      <c r="N27" s="243"/>
      <c r="O27" s="240"/>
      <c r="P27" s="240"/>
      <c r="Q27" s="243"/>
      <c r="R27" s="240"/>
      <c r="S27" s="240"/>
      <c r="T27" s="243"/>
      <c r="U27" s="240"/>
      <c r="V27" s="238"/>
      <c r="W27" s="11"/>
      <c r="X27" s="11"/>
      <c r="Y27" s="1"/>
      <c r="Z27" s="1"/>
      <c r="AA27" s="1"/>
      <c r="AB27" s="1"/>
      <c r="AC27" s="1"/>
      <c r="AD27" s="1"/>
      <c r="AE27" s="1"/>
      <c r="AF27" s="1"/>
    </row>
    <row r="28" spans="1:32" ht="15" customHeight="1">
      <c r="A28" s="8"/>
      <c r="B28" s="282"/>
      <c r="C28" s="233" t="str">
        <f ca="1">OFFSET(INDIRECT($B200),8,2)</f>
        <v>Digital rights, licensing and ownership</v>
      </c>
      <c r="D28" s="268" t="str">
        <f ca="1">OFFSET(INDIRECT($B200),8,14)</f>
        <v>cite all sources when researching and explain the importance of this, e.g. create simple lists for the referencing of digital and offline sources; discuss the rights and permissions associated with this
understand that photographs can be edited digitally and discuss rights and permissions associated with this.</v>
      </c>
      <c r="E28" s="241">
        <v>1</v>
      </c>
      <c r="F28" s="237"/>
      <c r="G28" s="257" t="str">
        <f ca="1">OFFSET(INDIRECT($B200),8,15)</f>
        <v xml:space="preserve">understand copyright, licensing, fair use, and the rights they have as creators, e.g. consider different ways people license their copyrighted work
explain basic copyright laws, e.g. learn that copyright is a legal system that protects their rights to creative work.
</v>
      </c>
      <c r="H28" s="241">
        <v>1</v>
      </c>
      <c r="I28" s="246"/>
      <c r="J28" s="249" t="str">
        <f ca="1">OFFSET(INDIRECT($B200),8,16)</f>
        <v>understand copyright, licensing, fair use, and the rights they have as creators
explain basic copyright laws, e.g. explore the ethical and legal ramifications of piracy and plagiarism, and know that they are irresponsible and disrespectful
act responsibly as creators and users of creative work, e.g. explore decisions that creators make when exercising their creative rights and responsibilities, giving consideration to ethical, real-life issues.  </v>
      </c>
      <c r="K28" s="241">
        <v>1</v>
      </c>
      <c r="L28" s="246"/>
      <c r="M28" s="245" t="str">
        <f ca="1">OFFSET(INDIRECT($B200),8,17)</f>
        <v xml:space="preserve">explain the legal and ethical dimensions of respecting creative work, e.g. explore the ethical and legal ramifications of piracy and plagiarism, and know that they are irresponsible and disrespectful; apply understanding of the rules to different scenarios.
</v>
      </c>
      <c r="N28" s="241">
        <v>1</v>
      </c>
      <c r="O28" s="244"/>
      <c r="P28" s="257" t="str">
        <f ca="1">OFFSET(INDIRECT($B200),8,18)</f>
        <v>identify the key points required for creative work to be considered fair use and comply with data protection laws, e.g. explore the legal and ethical considerations involved in using the creative work of others; understand individuals' rights and responsibilities as creators and consumers of content; think critically and make ethical decisions about the use of creative works in relation to fair use; reference using formal citation conventions, such as Harvard and Oxford.</v>
      </c>
      <c r="Q28" s="241">
        <v>1</v>
      </c>
      <c r="R28" s="244"/>
      <c r="S28" s="257" t="str">
        <f ca="1">OFFSET(INDIRECT($B200),8,19)</f>
        <v>understand and reflect on the differences between taking inspiration from the creative work of others and appropriating that work without permission, e.g. appreciate the key concepts of inspiration, appropriation, copyright and fair use, and examine how they apply to creative work; understand the legal and ethical debates that surround using other people’s creative work; consider the points of view of the original creator, potential audiences, and the broader community when using materials belonging to others.</v>
      </c>
      <c r="T28" s="241">
        <v>1</v>
      </c>
      <c r="U28" s="244"/>
      <c r="V28" s="237"/>
      <c r="W28" s="11"/>
      <c r="X28" s="11"/>
      <c r="Y28" s="1"/>
      <c r="Z28" s="1"/>
      <c r="AA28" s="1"/>
      <c r="AB28" s="1"/>
      <c r="AC28" s="1"/>
      <c r="AD28" s="1"/>
      <c r="AE28" s="1"/>
      <c r="AF28" s="1"/>
    </row>
    <row r="29" spans="1:32" ht="15" customHeight="1">
      <c r="A29" s="8"/>
      <c r="B29" s="282"/>
      <c r="C29" s="224"/>
      <c r="D29" s="291"/>
      <c r="E29" s="242"/>
      <c r="F29" s="247"/>
      <c r="G29" s="224"/>
      <c r="H29" s="242"/>
      <c r="I29" s="247"/>
      <c r="J29" s="250"/>
      <c r="K29" s="242"/>
      <c r="L29" s="247"/>
      <c r="M29" s="224"/>
      <c r="N29" s="242"/>
      <c r="O29" s="240"/>
      <c r="P29" s="224"/>
      <c r="Q29" s="242"/>
      <c r="R29" s="240"/>
      <c r="S29" s="258"/>
      <c r="T29" s="242"/>
      <c r="U29" s="240"/>
      <c r="V29" s="238"/>
      <c r="W29" s="11"/>
      <c r="X29" s="11"/>
      <c r="Y29" s="1"/>
      <c r="Z29" s="1"/>
      <c r="AA29" s="1"/>
      <c r="AB29" s="1"/>
      <c r="AC29" s="1"/>
      <c r="AD29" s="1"/>
      <c r="AE29" s="1"/>
      <c r="AF29" s="1"/>
    </row>
    <row r="30" spans="1:32" ht="15" customHeight="1">
      <c r="A30" s="8"/>
      <c r="B30" s="282"/>
      <c r="C30" s="224"/>
      <c r="D30" s="291"/>
      <c r="E30" s="242"/>
      <c r="F30" s="247"/>
      <c r="G30" s="224"/>
      <c r="H30" s="242"/>
      <c r="I30" s="247"/>
      <c r="J30" s="250"/>
      <c r="K30" s="242"/>
      <c r="L30" s="247"/>
      <c r="M30" s="224"/>
      <c r="N30" s="242"/>
      <c r="O30" s="240"/>
      <c r="P30" s="224"/>
      <c r="Q30" s="242"/>
      <c r="R30" s="240"/>
      <c r="S30" s="258"/>
      <c r="T30" s="242"/>
      <c r="U30" s="240"/>
      <c r="V30" s="238"/>
      <c r="W30" s="11"/>
      <c r="X30" s="11"/>
      <c r="Y30" s="1"/>
      <c r="Z30" s="1"/>
      <c r="AA30" s="1"/>
      <c r="AB30" s="1"/>
      <c r="AC30" s="1"/>
      <c r="AD30" s="1"/>
      <c r="AE30" s="1"/>
      <c r="AF30" s="1"/>
    </row>
    <row r="31" spans="1:32" ht="15" customHeight="1">
      <c r="A31" s="8"/>
      <c r="B31" s="282"/>
      <c r="C31" s="224"/>
      <c r="D31" s="291"/>
      <c r="E31" s="243"/>
      <c r="F31" s="247"/>
      <c r="G31" s="224"/>
      <c r="H31" s="243"/>
      <c r="I31" s="247"/>
      <c r="J31" s="250"/>
      <c r="K31" s="243"/>
      <c r="L31" s="247"/>
      <c r="M31" s="224"/>
      <c r="N31" s="243"/>
      <c r="O31" s="240"/>
      <c r="P31" s="224"/>
      <c r="Q31" s="243"/>
      <c r="R31" s="240"/>
      <c r="S31" s="258"/>
      <c r="T31" s="243"/>
      <c r="U31" s="240"/>
      <c r="V31" s="238"/>
      <c r="W31" s="11"/>
      <c r="X31" s="11"/>
      <c r="Y31" s="1"/>
      <c r="Z31" s="1"/>
      <c r="AA31" s="1"/>
      <c r="AB31" s="1"/>
      <c r="AC31" s="1"/>
      <c r="AD31" s="1"/>
      <c r="AE31" s="1"/>
      <c r="AF31" s="1"/>
    </row>
    <row r="32" spans="1:32" ht="15" customHeight="1">
      <c r="A32" s="8"/>
      <c r="B32" s="282"/>
      <c r="C32" s="224"/>
      <c r="D32" s="291"/>
      <c r="E32" s="241">
        <v>2</v>
      </c>
      <c r="F32" s="266"/>
      <c r="G32" s="224"/>
      <c r="H32" s="241">
        <v>2</v>
      </c>
      <c r="I32" s="248"/>
      <c r="J32" s="250"/>
      <c r="K32" s="241">
        <v>2</v>
      </c>
      <c r="L32" s="248"/>
      <c r="M32" s="224"/>
      <c r="N32" s="241">
        <v>2</v>
      </c>
      <c r="O32" s="239"/>
      <c r="P32" s="224"/>
      <c r="Q32" s="241">
        <v>2</v>
      </c>
      <c r="R32" s="239"/>
      <c r="S32" s="258"/>
      <c r="T32" s="241">
        <v>2</v>
      </c>
      <c r="U32" s="239"/>
      <c r="V32" s="237"/>
      <c r="W32" s="11"/>
      <c r="X32" s="11"/>
      <c r="Y32" s="1"/>
      <c r="Z32" s="1"/>
      <c r="AA32" s="1"/>
      <c r="AB32" s="1"/>
      <c r="AC32" s="1"/>
      <c r="AD32" s="1"/>
      <c r="AE32" s="1"/>
      <c r="AF32" s="1"/>
    </row>
    <row r="33" spans="1:32" ht="15" customHeight="1">
      <c r="A33" s="8"/>
      <c r="B33" s="282"/>
      <c r="C33" s="224"/>
      <c r="D33" s="291"/>
      <c r="E33" s="242"/>
      <c r="F33" s="247"/>
      <c r="G33" s="224"/>
      <c r="H33" s="242"/>
      <c r="I33" s="247"/>
      <c r="J33" s="250"/>
      <c r="K33" s="242"/>
      <c r="L33" s="247"/>
      <c r="M33" s="224"/>
      <c r="N33" s="242"/>
      <c r="O33" s="240"/>
      <c r="P33" s="224"/>
      <c r="Q33" s="242"/>
      <c r="R33" s="240"/>
      <c r="S33" s="258"/>
      <c r="T33" s="242"/>
      <c r="U33" s="240"/>
      <c r="V33" s="238"/>
      <c r="W33" s="11"/>
      <c r="X33" s="11"/>
      <c r="Y33" s="1"/>
      <c r="Z33" s="1"/>
      <c r="AA33" s="1"/>
      <c r="AB33" s="1"/>
      <c r="AC33" s="1"/>
      <c r="AD33" s="1"/>
      <c r="AE33" s="1"/>
      <c r="AF33" s="1"/>
    </row>
    <row r="34" spans="1:32" ht="15" customHeight="1">
      <c r="A34" s="8"/>
      <c r="B34" s="282"/>
      <c r="C34" s="224"/>
      <c r="D34" s="291"/>
      <c r="E34" s="242"/>
      <c r="F34" s="247"/>
      <c r="G34" s="224"/>
      <c r="H34" s="242"/>
      <c r="I34" s="247"/>
      <c r="J34" s="250"/>
      <c r="K34" s="242"/>
      <c r="L34" s="247"/>
      <c r="M34" s="224"/>
      <c r="N34" s="242"/>
      <c r="O34" s="240"/>
      <c r="P34" s="224"/>
      <c r="Q34" s="242"/>
      <c r="R34" s="240"/>
      <c r="S34" s="258"/>
      <c r="T34" s="242"/>
      <c r="U34" s="240"/>
      <c r="V34" s="238"/>
      <c r="W34" s="11"/>
      <c r="X34" s="11"/>
      <c r="Y34" s="1"/>
      <c r="Z34" s="1"/>
      <c r="AA34" s="1"/>
      <c r="AB34" s="1"/>
      <c r="AC34" s="1"/>
      <c r="AD34" s="1"/>
      <c r="AE34" s="1"/>
      <c r="AF34" s="1"/>
    </row>
    <row r="35" spans="1:32" ht="15" customHeight="1">
      <c r="A35" s="8"/>
      <c r="B35" s="282"/>
      <c r="C35" s="224"/>
      <c r="D35" s="291"/>
      <c r="E35" s="243"/>
      <c r="F35" s="247"/>
      <c r="G35" s="224"/>
      <c r="H35" s="243"/>
      <c r="I35" s="247"/>
      <c r="J35" s="250"/>
      <c r="K35" s="243"/>
      <c r="L35" s="247"/>
      <c r="M35" s="224"/>
      <c r="N35" s="243"/>
      <c r="O35" s="240"/>
      <c r="P35" s="224"/>
      <c r="Q35" s="243"/>
      <c r="R35" s="240"/>
      <c r="S35" s="258"/>
      <c r="T35" s="243"/>
      <c r="U35" s="240"/>
      <c r="V35" s="238"/>
      <c r="W35" s="11"/>
      <c r="X35" s="11"/>
      <c r="Y35" s="1"/>
      <c r="Z35" s="1"/>
      <c r="AA35" s="1"/>
      <c r="AB35" s="1"/>
      <c r="AC35" s="1"/>
      <c r="AD35" s="1"/>
      <c r="AE35" s="1"/>
      <c r="AF35" s="1"/>
    </row>
    <row r="36" spans="1:32" ht="15" customHeight="1">
      <c r="A36" s="8"/>
      <c r="B36" s="282"/>
      <c r="C36" s="224"/>
      <c r="D36" s="291"/>
      <c r="E36" s="241">
        <v>3</v>
      </c>
      <c r="F36" s="266"/>
      <c r="G36" s="224"/>
      <c r="H36" s="241">
        <v>3</v>
      </c>
      <c r="I36" s="248"/>
      <c r="J36" s="250"/>
      <c r="K36" s="241">
        <v>3</v>
      </c>
      <c r="L36" s="248"/>
      <c r="M36" s="224"/>
      <c r="N36" s="241">
        <v>3</v>
      </c>
      <c r="O36" s="239"/>
      <c r="P36" s="224"/>
      <c r="Q36" s="241">
        <v>3</v>
      </c>
      <c r="R36" s="239"/>
      <c r="S36" s="258"/>
      <c r="T36" s="241">
        <v>3</v>
      </c>
      <c r="U36" s="239"/>
      <c r="V36" s="237"/>
      <c r="W36" s="11"/>
      <c r="X36" s="11"/>
      <c r="Y36" s="1"/>
      <c r="Z36" s="1"/>
      <c r="AA36" s="1"/>
      <c r="AB36" s="1"/>
      <c r="AC36" s="1"/>
      <c r="AD36" s="1"/>
      <c r="AE36" s="1"/>
      <c r="AF36" s="1"/>
    </row>
    <row r="37" spans="1:32" ht="15" customHeight="1">
      <c r="A37" s="8"/>
      <c r="B37" s="282"/>
      <c r="C37" s="224"/>
      <c r="D37" s="291"/>
      <c r="E37" s="242"/>
      <c r="F37" s="247"/>
      <c r="G37" s="224"/>
      <c r="H37" s="242"/>
      <c r="I37" s="247"/>
      <c r="J37" s="250"/>
      <c r="K37" s="242"/>
      <c r="L37" s="247"/>
      <c r="M37" s="224"/>
      <c r="N37" s="242"/>
      <c r="O37" s="240"/>
      <c r="P37" s="224"/>
      <c r="Q37" s="242"/>
      <c r="R37" s="240"/>
      <c r="S37" s="258"/>
      <c r="T37" s="242"/>
      <c r="U37" s="240"/>
      <c r="V37" s="238"/>
      <c r="W37" s="11"/>
      <c r="X37" s="11"/>
      <c r="Y37" s="1"/>
      <c r="Z37" s="1"/>
      <c r="AA37" s="1"/>
      <c r="AB37" s="1"/>
      <c r="AC37" s="1"/>
      <c r="AD37" s="1"/>
      <c r="AE37" s="1"/>
      <c r="AF37" s="1"/>
    </row>
    <row r="38" spans="1:32" ht="15" customHeight="1">
      <c r="A38" s="8"/>
      <c r="B38" s="282"/>
      <c r="C38" s="224"/>
      <c r="D38" s="291"/>
      <c r="E38" s="242"/>
      <c r="F38" s="247"/>
      <c r="G38" s="224"/>
      <c r="H38" s="242"/>
      <c r="I38" s="247"/>
      <c r="J38" s="250"/>
      <c r="K38" s="242"/>
      <c r="L38" s="247"/>
      <c r="M38" s="224"/>
      <c r="N38" s="242"/>
      <c r="O38" s="240"/>
      <c r="P38" s="224"/>
      <c r="Q38" s="242"/>
      <c r="R38" s="240"/>
      <c r="S38" s="258"/>
      <c r="T38" s="242"/>
      <c r="U38" s="240"/>
      <c r="V38" s="238"/>
      <c r="W38" s="11"/>
      <c r="X38" s="11"/>
      <c r="Y38" s="1"/>
      <c r="Z38" s="1"/>
      <c r="AA38" s="1"/>
      <c r="AB38" s="1"/>
      <c r="AC38" s="1"/>
      <c r="AD38" s="1"/>
      <c r="AE38" s="1"/>
      <c r="AF38" s="1"/>
    </row>
    <row r="39" spans="1:32" ht="15" customHeight="1">
      <c r="A39" s="8"/>
      <c r="B39" s="282"/>
      <c r="C39" s="225"/>
      <c r="D39" s="291"/>
      <c r="E39" s="243"/>
      <c r="F39" s="247"/>
      <c r="G39" s="225"/>
      <c r="H39" s="243"/>
      <c r="I39" s="247"/>
      <c r="J39" s="251"/>
      <c r="K39" s="243"/>
      <c r="L39" s="247"/>
      <c r="M39" s="225"/>
      <c r="N39" s="243"/>
      <c r="O39" s="240"/>
      <c r="P39" s="225"/>
      <c r="Q39" s="243"/>
      <c r="R39" s="240"/>
      <c r="S39" s="259"/>
      <c r="T39" s="243"/>
      <c r="U39" s="240"/>
      <c r="V39" s="238"/>
      <c r="W39" s="11"/>
      <c r="X39" s="11"/>
      <c r="Y39" s="1"/>
      <c r="Z39" s="1"/>
      <c r="AA39" s="1"/>
      <c r="AB39" s="1"/>
      <c r="AC39" s="1"/>
      <c r="AD39" s="1"/>
      <c r="AE39" s="1"/>
      <c r="AF39" s="1"/>
    </row>
    <row r="40" spans="1:32" ht="15" customHeight="1">
      <c r="A40" s="8"/>
      <c r="B40" s="282"/>
      <c r="C40" s="233" t="str">
        <f ca="1">OFFSET(INDIRECT($B200),10,2)</f>
        <v>Online behaviour and cyberbullying</v>
      </c>
      <c r="D40" s="268" t="str">
        <f ca="1">OFFSET(INDIRECT($B200),10,14)</f>
        <v xml:space="preserve">demonstrate appropriate online behaviour and apply a range of strategies to protect themselves and others from possible online dangers, bullying and inappropriate behaviour, e.g. turn off comments on digital media, block users; identify the risks and legal consequences of sending intimate images and content/sexting; recognise language that could be deemed to be offensive (including racist, sexist, homophobic, transphobic) in online activities.  
</v>
      </c>
      <c r="E40" s="241">
        <v>1</v>
      </c>
      <c r="F40" s="237"/>
      <c r="G40" s="255" t="str">
        <f ca="1">OFFSET(INDIRECT($B200),10,15)</f>
        <v>refine strategies to protect themselves and others from possible online dangers, e.g. when communicating online show an active ability to deal with inappropriate behaviour/misuse while actively minimising risks
filter the communication received, e.g. sorting out e-mails, deciding whom to follow on social media, etc.; responsibly use digital tools to interact with others using more advanced features
demonstrate a basic knowledge of the legal aspects linked to online behaviour, e.g. cyberbullying, harassment, false statements and publishing inappropriate content/images without consent.</v>
      </c>
      <c r="H40" s="241">
        <v>1</v>
      </c>
      <c r="I40" s="246"/>
      <c r="J40" s="256" t="str">
        <f ca="1">OFFSET(INDIRECT($B200),10,16)</f>
        <v>identify high-risk situations and active strategies to avoid them, e.g. critically evaluate behaviour to limit exposure to high-risk situations         
define and identify advanced forms of cyberbullying, how to avoid it and the consequences of such actions  
critically evaluate the behaviours of others online and identify how they could be beneficial or damaging.</v>
      </c>
      <c r="K40" s="241">
        <v>1</v>
      </c>
      <c r="L40" s="246"/>
      <c r="M40" s="255" t="str">
        <f ca="1">OFFSET(INDIRECT($B200),10,17)</f>
        <v xml:space="preserve">adapt online behaviour and interactions for different audiences, considering global cultural values, e.g. critically evaluate behaviour and interactions taking into account global cultural values; consider how behaviour is perceived by others. </v>
      </c>
      <c r="N40" s="241">
        <v>1</v>
      </c>
      <c r="O40" s="244"/>
      <c r="P40" s="255" t="str">
        <f ca="1">OFFSET(INDIRECT($B200),10,18)</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Q40" s="241">
        <v>1</v>
      </c>
      <c r="R40" s="244"/>
      <c r="S40" s="255" t="str">
        <f ca="1">OFFSET(INDIRECT($B200),10,19)</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T40" s="241">
        <v>1</v>
      </c>
      <c r="U40" s="244"/>
      <c r="V40" s="237"/>
      <c r="W40" s="11"/>
      <c r="X40" s="11"/>
      <c r="Y40" s="1"/>
      <c r="Z40" s="1"/>
      <c r="AA40" s="1"/>
      <c r="AB40" s="1"/>
      <c r="AC40" s="1"/>
      <c r="AD40" s="1"/>
      <c r="AE40" s="1"/>
      <c r="AF40" s="1"/>
    </row>
    <row r="41" spans="1:32" ht="15" customHeight="1">
      <c r="A41" s="8"/>
      <c r="B41" s="282"/>
      <c r="C41" s="224"/>
      <c r="D41" s="291"/>
      <c r="E41" s="242"/>
      <c r="F41" s="247"/>
      <c r="G41" s="224"/>
      <c r="H41" s="242"/>
      <c r="I41" s="247"/>
      <c r="J41" s="250"/>
      <c r="K41" s="242"/>
      <c r="L41" s="247"/>
      <c r="M41" s="224"/>
      <c r="N41" s="242"/>
      <c r="O41" s="240"/>
      <c r="P41" s="224"/>
      <c r="Q41" s="242"/>
      <c r="R41" s="240"/>
      <c r="S41" s="224"/>
      <c r="T41" s="242"/>
      <c r="U41" s="240"/>
      <c r="V41" s="238"/>
      <c r="W41" s="11"/>
      <c r="X41" s="11"/>
      <c r="Y41" s="1"/>
      <c r="Z41" s="1"/>
      <c r="AA41" s="1"/>
      <c r="AB41" s="1"/>
      <c r="AC41" s="1"/>
      <c r="AD41" s="1"/>
      <c r="AE41" s="1"/>
      <c r="AF41" s="1"/>
    </row>
    <row r="42" spans="1:32" ht="15" customHeight="1">
      <c r="A42" s="8"/>
      <c r="B42" s="282"/>
      <c r="C42" s="224"/>
      <c r="D42" s="291"/>
      <c r="E42" s="242"/>
      <c r="F42" s="247"/>
      <c r="G42" s="224"/>
      <c r="H42" s="242"/>
      <c r="I42" s="247"/>
      <c r="J42" s="250"/>
      <c r="K42" s="242"/>
      <c r="L42" s="247"/>
      <c r="M42" s="224"/>
      <c r="N42" s="242"/>
      <c r="O42" s="240"/>
      <c r="P42" s="224"/>
      <c r="Q42" s="242"/>
      <c r="R42" s="240"/>
      <c r="S42" s="224"/>
      <c r="T42" s="242"/>
      <c r="U42" s="240"/>
      <c r="V42" s="238"/>
      <c r="W42" s="11"/>
      <c r="X42" s="11"/>
      <c r="Y42" s="1"/>
      <c r="Z42" s="1"/>
      <c r="AA42" s="1"/>
      <c r="AB42" s="1"/>
      <c r="AC42" s="1"/>
      <c r="AD42" s="1"/>
      <c r="AE42" s="1"/>
      <c r="AF42" s="1"/>
    </row>
    <row r="43" spans="1:32" ht="15" customHeight="1">
      <c r="A43" s="8"/>
      <c r="B43" s="282"/>
      <c r="C43" s="224"/>
      <c r="D43" s="291"/>
      <c r="E43" s="243"/>
      <c r="F43" s="247"/>
      <c r="G43" s="224"/>
      <c r="H43" s="243"/>
      <c r="I43" s="247"/>
      <c r="J43" s="250"/>
      <c r="K43" s="243"/>
      <c r="L43" s="247"/>
      <c r="M43" s="224"/>
      <c r="N43" s="243"/>
      <c r="O43" s="240"/>
      <c r="P43" s="224"/>
      <c r="Q43" s="243"/>
      <c r="R43" s="240"/>
      <c r="S43" s="224"/>
      <c r="T43" s="243"/>
      <c r="U43" s="240"/>
      <c r="V43" s="238"/>
      <c r="W43" s="11"/>
      <c r="X43" s="11"/>
      <c r="Y43" s="1"/>
      <c r="Z43" s="1"/>
      <c r="AA43" s="1"/>
      <c r="AB43" s="1"/>
      <c r="AC43" s="1"/>
      <c r="AD43" s="1"/>
      <c r="AE43" s="1"/>
      <c r="AF43" s="1"/>
    </row>
    <row r="44" spans="1:32" ht="15" customHeight="1">
      <c r="A44" s="8"/>
      <c r="B44" s="282"/>
      <c r="C44" s="224"/>
      <c r="D44" s="291"/>
      <c r="E44" s="241">
        <v>2</v>
      </c>
      <c r="F44" s="266"/>
      <c r="G44" s="224"/>
      <c r="H44" s="241">
        <v>2</v>
      </c>
      <c r="I44" s="248"/>
      <c r="J44" s="250"/>
      <c r="K44" s="241">
        <v>2</v>
      </c>
      <c r="L44" s="248"/>
      <c r="M44" s="224"/>
      <c r="N44" s="241">
        <v>2</v>
      </c>
      <c r="O44" s="239"/>
      <c r="P44" s="224"/>
      <c r="Q44" s="241">
        <v>2</v>
      </c>
      <c r="R44" s="239"/>
      <c r="S44" s="224"/>
      <c r="T44" s="241">
        <v>2</v>
      </c>
      <c r="U44" s="239"/>
      <c r="V44" s="237"/>
      <c r="W44" s="11"/>
      <c r="X44" s="11"/>
      <c r="Y44" s="1"/>
      <c r="Z44" s="1"/>
      <c r="AA44" s="1"/>
      <c r="AB44" s="1"/>
      <c r="AC44" s="1"/>
      <c r="AD44" s="1"/>
      <c r="AE44" s="1"/>
      <c r="AF44" s="1"/>
    </row>
    <row r="45" spans="1:32" ht="15" customHeight="1">
      <c r="A45" s="8"/>
      <c r="B45" s="282"/>
      <c r="C45" s="224"/>
      <c r="D45" s="291"/>
      <c r="E45" s="242"/>
      <c r="F45" s="247"/>
      <c r="G45" s="224"/>
      <c r="H45" s="242"/>
      <c r="I45" s="247"/>
      <c r="J45" s="250"/>
      <c r="K45" s="242"/>
      <c r="L45" s="247"/>
      <c r="M45" s="224"/>
      <c r="N45" s="242"/>
      <c r="O45" s="240"/>
      <c r="P45" s="224"/>
      <c r="Q45" s="242"/>
      <c r="R45" s="240"/>
      <c r="S45" s="224"/>
      <c r="T45" s="242"/>
      <c r="U45" s="240"/>
      <c r="V45" s="238"/>
      <c r="W45" s="11"/>
      <c r="X45" s="11"/>
      <c r="Y45" s="1"/>
      <c r="Z45" s="1"/>
      <c r="AA45" s="1"/>
      <c r="AB45" s="1"/>
      <c r="AC45" s="1"/>
      <c r="AD45" s="1"/>
      <c r="AE45" s="1"/>
      <c r="AF45" s="1"/>
    </row>
    <row r="46" spans="1:32" ht="15" customHeight="1">
      <c r="A46" s="8"/>
      <c r="B46" s="282"/>
      <c r="C46" s="224"/>
      <c r="D46" s="291"/>
      <c r="E46" s="242"/>
      <c r="F46" s="247"/>
      <c r="G46" s="224"/>
      <c r="H46" s="242"/>
      <c r="I46" s="247"/>
      <c r="J46" s="250"/>
      <c r="K46" s="242"/>
      <c r="L46" s="247"/>
      <c r="M46" s="224"/>
      <c r="N46" s="242"/>
      <c r="O46" s="240"/>
      <c r="P46" s="224"/>
      <c r="Q46" s="242"/>
      <c r="R46" s="240"/>
      <c r="S46" s="224"/>
      <c r="T46" s="242"/>
      <c r="U46" s="240"/>
      <c r="V46" s="238"/>
      <c r="W46" s="11"/>
      <c r="X46" s="11"/>
      <c r="Y46" s="1"/>
      <c r="Z46" s="1"/>
      <c r="AA46" s="1"/>
      <c r="AB46" s="1"/>
      <c r="AC46" s="1"/>
      <c r="AD46" s="1"/>
      <c r="AE46" s="1"/>
      <c r="AF46" s="1"/>
    </row>
    <row r="47" spans="1:32" ht="15" customHeight="1">
      <c r="A47" s="8"/>
      <c r="B47" s="282"/>
      <c r="C47" s="224"/>
      <c r="D47" s="291"/>
      <c r="E47" s="243"/>
      <c r="F47" s="247"/>
      <c r="G47" s="224"/>
      <c r="H47" s="243"/>
      <c r="I47" s="247"/>
      <c r="J47" s="250"/>
      <c r="K47" s="243"/>
      <c r="L47" s="247"/>
      <c r="M47" s="224"/>
      <c r="N47" s="243"/>
      <c r="O47" s="240"/>
      <c r="P47" s="224"/>
      <c r="Q47" s="243"/>
      <c r="R47" s="240"/>
      <c r="S47" s="224"/>
      <c r="T47" s="243"/>
      <c r="U47" s="240"/>
      <c r="V47" s="238"/>
      <c r="W47" s="11"/>
      <c r="X47" s="11"/>
      <c r="Y47" s="1"/>
      <c r="Z47" s="1"/>
      <c r="AA47" s="1"/>
      <c r="AB47" s="1"/>
      <c r="AC47" s="1"/>
      <c r="AD47" s="1"/>
      <c r="AE47" s="1"/>
      <c r="AF47" s="1"/>
    </row>
    <row r="48" spans="1:32" ht="15" customHeight="1">
      <c r="A48" s="8"/>
      <c r="B48" s="282"/>
      <c r="C48" s="224"/>
      <c r="D48" s="291"/>
      <c r="E48" s="241">
        <v>3</v>
      </c>
      <c r="F48" s="266"/>
      <c r="G48" s="224"/>
      <c r="H48" s="241">
        <v>3</v>
      </c>
      <c r="I48" s="248"/>
      <c r="J48" s="250"/>
      <c r="K48" s="241">
        <v>3</v>
      </c>
      <c r="L48" s="248"/>
      <c r="M48" s="224"/>
      <c r="N48" s="241">
        <v>3</v>
      </c>
      <c r="O48" s="239"/>
      <c r="P48" s="224"/>
      <c r="Q48" s="241">
        <v>3</v>
      </c>
      <c r="R48" s="239"/>
      <c r="S48" s="224"/>
      <c r="T48" s="241">
        <v>3</v>
      </c>
      <c r="U48" s="239"/>
      <c r="V48" s="237"/>
      <c r="W48" s="11"/>
      <c r="X48" s="11"/>
      <c r="Y48" s="1"/>
      <c r="Z48" s="1"/>
      <c r="AA48" s="1"/>
      <c r="AB48" s="1"/>
      <c r="AC48" s="1"/>
      <c r="AD48" s="1"/>
      <c r="AE48" s="1"/>
      <c r="AF48" s="1"/>
    </row>
    <row r="49" spans="1:32" ht="15" customHeight="1">
      <c r="A49" s="8"/>
      <c r="B49" s="282"/>
      <c r="C49" s="224"/>
      <c r="D49" s="291"/>
      <c r="E49" s="242"/>
      <c r="F49" s="247"/>
      <c r="G49" s="224"/>
      <c r="H49" s="242"/>
      <c r="I49" s="247"/>
      <c r="J49" s="250"/>
      <c r="K49" s="242"/>
      <c r="L49" s="247"/>
      <c r="M49" s="224"/>
      <c r="N49" s="242"/>
      <c r="O49" s="240"/>
      <c r="P49" s="224"/>
      <c r="Q49" s="242"/>
      <c r="R49" s="240"/>
      <c r="S49" s="224"/>
      <c r="T49" s="242"/>
      <c r="U49" s="240"/>
      <c r="V49" s="238"/>
      <c r="W49" s="11"/>
      <c r="X49" s="11"/>
      <c r="Y49" s="1"/>
      <c r="Z49" s="1"/>
      <c r="AA49" s="1"/>
      <c r="AB49" s="1"/>
      <c r="AC49" s="1"/>
      <c r="AD49" s="1"/>
      <c r="AE49" s="1"/>
      <c r="AF49" s="1"/>
    </row>
    <row r="50" spans="1:32" ht="15" customHeight="1">
      <c r="A50" s="8"/>
      <c r="B50" s="282"/>
      <c r="C50" s="224"/>
      <c r="D50" s="291"/>
      <c r="E50" s="242"/>
      <c r="F50" s="247"/>
      <c r="G50" s="224"/>
      <c r="H50" s="242"/>
      <c r="I50" s="247"/>
      <c r="J50" s="250"/>
      <c r="K50" s="242"/>
      <c r="L50" s="247"/>
      <c r="M50" s="224"/>
      <c r="N50" s="242"/>
      <c r="O50" s="240"/>
      <c r="P50" s="224"/>
      <c r="Q50" s="242"/>
      <c r="R50" s="240"/>
      <c r="S50" s="224"/>
      <c r="T50" s="242"/>
      <c r="U50" s="240"/>
      <c r="V50" s="238"/>
      <c r="W50" s="11"/>
      <c r="X50" s="11"/>
      <c r="Y50" s="1"/>
      <c r="Z50" s="1"/>
      <c r="AA50" s="1"/>
      <c r="AB50" s="1"/>
      <c r="AC50" s="1"/>
      <c r="AD50" s="1"/>
      <c r="AE50" s="1"/>
      <c r="AF50" s="1"/>
    </row>
    <row r="51" spans="1:32" ht="49.5" customHeight="1">
      <c r="A51" s="8"/>
      <c r="B51" s="283"/>
      <c r="C51" s="225"/>
      <c r="D51" s="291"/>
      <c r="E51" s="243"/>
      <c r="F51" s="247"/>
      <c r="G51" s="225"/>
      <c r="H51" s="243"/>
      <c r="I51" s="247"/>
      <c r="J51" s="251"/>
      <c r="K51" s="243"/>
      <c r="L51" s="247"/>
      <c r="M51" s="225"/>
      <c r="N51" s="243"/>
      <c r="O51" s="240"/>
      <c r="P51" s="225"/>
      <c r="Q51" s="243"/>
      <c r="R51" s="240"/>
      <c r="S51" s="225"/>
      <c r="T51" s="243"/>
      <c r="U51" s="240"/>
      <c r="V51" s="238"/>
      <c r="W51" s="11"/>
      <c r="X51" s="11"/>
      <c r="Y51" s="1"/>
      <c r="Z51" s="1"/>
      <c r="AA51" s="1"/>
      <c r="AB51" s="1"/>
      <c r="AC51" s="1"/>
      <c r="AD51" s="1"/>
      <c r="AE51" s="1"/>
      <c r="AF51" s="1"/>
    </row>
    <row r="52" spans="1:32" ht="15" customHeight="1">
      <c r="A52" s="8"/>
      <c r="B52" s="281" t="str">
        <f ca="1">OFFSET(INDIRECT($B200),11,0)</f>
        <v>2. Interacting and collaborating</v>
      </c>
      <c r="C52" s="229" t="str">
        <f ca="1">OFFSET(INDIRECT($B200),13,2)</f>
        <v>Communication</v>
      </c>
      <c r="D52" s="268" t="str">
        <f ca="1">OFFSET(INDIRECT($B200),13,14)</f>
        <v>exchange online communication, making use of a growing range of available features, e.g. manage folders within e-mail including using reporting features to filter spam and make use of webcams to facilitate video calls 
show an understanding of the advantages and disadvantages of different forms of communication and when it is appropriate to use each, e.g. explain when video conferencing may be more appropriate than e-mail, and vice versa; explain the pros and cons of using instant messaging in social contexts; talk about purpose and audience.</v>
      </c>
      <c r="E52" s="241">
        <v>1</v>
      </c>
      <c r="F52" s="237"/>
      <c r="G52" s="245" t="str">
        <f ca="1">OFFSET(INDIRECT($B200),13,15)</f>
        <v>manage and use a growing range of online communication accounts and the features offered within each, e.g. e-mail accounts, messaging accounts, etc.</v>
      </c>
      <c r="H52" s="241">
        <v>1</v>
      </c>
      <c r="I52" s="246"/>
      <c r="J52" s="249" t="str">
        <f ca="1">OFFSET(INDIRECT($B200),13,16)</f>
        <v>select and use different online communication tools for specific purposes with higher levels of competence, e.g. set up and manage an address book and organise contacts on appropriate mailing lists; independently carry out a video call for a specific purpose including screen sharing where appropriate.</v>
      </c>
      <c r="K52" s="241">
        <v>1</v>
      </c>
      <c r="L52" s="246"/>
      <c r="M52" s="245" t="str">
        <f ca="1">OFFSET(INDIRECT($B200),13,17)</f>
        <v>select and use different online communication tools for specific purposes with higher levels of competence, e.g. set up relevant mail merge using word processing and spreadsheet software; use advanced features of e-mail provider (signature, auto-reply, read receipt, widgets).</v>
      </c>
      <c r="N52" s="241">
        <v>1</v>
      </c>
      <c r="O52" s="244"/>
      <c r="P52" s="245" t="str">
        <f ca="1">OFFSET(INDIRECT($B200),13,18)</f>
        <v>make use of available online communication services for specific purposes, justifying selections made based on their appropriateness for delivery of information.</v>
      </c>
      <c r="Q52" s="241">
        <v>1</v>
      </c>
      <c r="R52" s="244"/>
      <c r="S52" s="245" t="str">
        <f ca="1">OFFSET(INDIRECT($B200),13,19)</f>
        <v>reflect on choices of online communication solution and comment on how this could be improved to meet aims of tasks.</v>
      </c>
      <c r="T52" s="241">
        <v>1</v>
      </c>
      <c r="U52" s="244"/>
      <c r="V52" s="237"/>
      <c r="W52" s="11"/>
      <c r="X52" s="11"/>
      <c r="Y52" s="1"/>
      <c r="Z52" s="1"/>
      <c r="AA52" s="1"/>
      <c r="AB52" s="1"/>
      <c r="AC52" s="1"/>
      <c r="AD52" s="1"/>
      <c r="AE52" s="1"/>
      <c r="AF52" s="1"/>
    </row>
    <row r="53" spans="1:32" ht="15" customHeight="1">
      <c r="A53" s="8"/>
      <c r="B53" s="282"/>
      <c r="C53" s="224"/>
      <c r="D53" s="291"/>
      <c r="E53" s="242"/>
      <c r="F53" s="247"/>
      <c r="G53" s="224"/>
      <c r="H53" s="242"/>
      <c r="I53" s="247"/>
      <c r="J53" s="250"/>
      <c r="K53" s="242"/>
      <c r="L53" s="247"/>
      <c r="M53" s="224"/>
      <c r="N53" s="242"/>
      <c r="O53" s="240"/>
      <c r="P53" s="224"/>
      <c r="Q53" s="242"/>
      <c r="R53" s="240"/>
      <c r="S53" s="224"/>
      <c r="T53" s="242"/>
      <c r="U53" s="240"/>
      <c r="V53" s="238"/>
      <c r="W53" s="11"/>
      <c r="X53" s="11"/>
      <c r="Y53" s="1"/>
      <c r="Z53" s="1"/>
      <c r="AA53" s="1"/>
      <c r="AB53" s="1"/>
      <c r="AC53" s="1"/>
      <c r="AD53" s="1"/>
      <c r="AE53" s="1"/>
      <c r="AF53" s="1"/>
    </row>
    <row r="54" spans="1:32" ht="15" customHeight="1">
      <c r="A54" s="8"/>
      <c r="B54" s="282"/>
      <c r="C54" s="224"/>
      <c r="D54" s="291"/>
      <c r="E54" s="242"/>
      <c r="F54" s="247"/>
      <c r="G54" s="224"/>
      <c r="H54" s="242"/>
      <c r="I54" s="247"/>
      <c r="J54" s="250"/>
      <c r="K54" s="242"/>
      <c r="L54" s="247"/>
      <c r="M54" s="224"/>
      <c r="N54" s="242"/>
      <c r="O54" s="240"/>
      <c r="P54" s="224"/>
      <c r="Q54" s="242"/>
      <c r="R54" s="240"/>
      <c r="S54" s="224"/>
      <c r="T54" s="242"/>
      <c r="U54" s="240"/>
      <c r="V54" s="238"/>
      <c r="W54" s="11"/>
      <c r="X54" s="11"/>
      <c r="Y54" s="1"/>
      <c r="Z54" s="1"/>
      <c r="AA54" s="1"/>
      <c r="AB54" s="1"/>
      <c r="AC54" s="1"/>
      <c r="AD54" s="1"/>
      <c r="AE54" s="1"/>
      <c r="AF54" s="1"/>
    </row>
    <row r="55" spans="1:32" ht="15" customHeight="1">
      <c r="A55" s="8"/>
      <c r="B55" s="282"/>
      <c r="C55" s="224"/>
      <c r="D55" s="291"/>
      <c r="E55" s="243"/>
      <c r="F55" s="247"/>
      <c r="G55" s="224"/>
      <c r="H55" s="243"/>
      <c r="I55" s="247"/>
      <c r="J55" s="250"/>
      <c r="K55" s="243"/>
      <c r="L55" s="247"/>
      <c r="M55" s="224"/>
      <c r="N55" s="243"/>
      <c r="O55" s="240"/>
      <c r="P55" s="224"/>
      <c r="Q55" s="243"/>
      <c r="R55" s="240"/>
      <c r="S55" s="224"/>
      <c r="T55" s="243"/>
      <c r="U55" s="240"/>
      <c r="V55" s="238"/>
      <c r="W55" s="11"/>
      <c r="X55" s="11"/>
      <c r="Y55" s="1"/>
      <c r="Z55" s="1"/>
      <c r="AA55" s="1"/>
      <c r="AB55" s="1"/>
      <c r="AC55" s="1"/>
      <c r="AD55" s="1"/>
      <c r="AE55" s="1"/>
      <c r="AF55" s="1"/>
    </row>
    <row r="56" spans="1:32" ht="15" customHeight="1">
      <c r="A56" s="8"/>
      <c r="B56" s="282"/>
      <c r="C56" s="224"/>
      <c r="D56" s="291"/>
      <c r="E56" s="241">
        <v>2</v>
      </c>
      <c r="F56" s="266"/>
      <c r="G56" s="224"/>
      <c r="H56" s="241">
        <v>2</v>
      </c>
      <c r="I56" s="248"/>
      <c r="J56" s="250"/>
      <c r="K56" s="241">
        <v>2</v>
      </c>
      <c r="L56" s="248"/>
      <c r="M56" s="224"/>
      <c r="N56" s="241">
        <v>2</v>
      </c>
      <c r="O56" s="239"/>
      <c r="P56" s="224"/>
      <c r="Q56" s="241">
        <v>2</v>
      </c>
      <c r="R56" s="239"/>
      <c r="S56" s="224"/>
      <c r="T56" s="241">
        <v>2</v>
      </c>
      <c r="U56" s="239"/>
      <c r="V56" s="237"/>
      <c r="W56" s="11"/>
      <c r="X56" s="11"/>
      <c r="Y56" s="1"/>
      <c r="Z56" s="1"/>
      <c r="AA56" s="1"/>
      <c r="AB56" s="1"/>
      <c r="AC56" s="1"/>
      <c r="AD56" s="1"/>
      <c r="AE56" s="1"/>
      <c r="AF56" s="1"/>
    </row>
    <row r="57" spans="1:32" ht="15" customHeight="1">
      <c r="A57" s="8"/>
      <c r="B57" s="282"/>
      <c r="C57" s="224"/>
      <c r="D57" s="291"/>
      <c r="E57" s="242"/>
      <c r="F57" s="247"/>
      <c r="G57" s="224"/>
      <c r="H57" s="242"/>
      <c r="I57" s="247"/>
      <c r="J57" s="250"/>
      <c r="K57" s="242"/>
      <c r="L57" s="247"/>
      <c r="M57" s="224"/>
      <c r="N57" s="242"/>
      <c r="O57" s="240"/>
      <c r="P57" s="224"/>
      <c r="Q57" s="242"/>
      <c r="R57" s="240"/>
      <c r="S57" s="224"/>
      <c r="T57" s="242"/>
      <c r="U57" s="240"/>
      <c r="V57" s="238"/>
      <c r="W57" s="11"/>
      <c r="X57" s="11"/>
      <c r="Y57" s="1"/>
      <c r="Z57" s="1"/>
      <c r="AA57" s="1"/>
      <c r="AB57" s="1"/>
      <c r="AC57" s="1"/>
      <c r="AD57" s="1"/>
      <c r="AE57" s="1"/>
      <c r="AF57" s="1"/>
    </row>
    <row r="58" spans="1:32" ht="15" customHeight="1">
      <c r="A58" s="8"/>
      <c r="B58" s="282"/>
      <c r="C58" s="224"/>
      <c r="D58" s="291"/>
      <c r="E58" s="242"/>
      <c r="F58" s="247"/>
      <c r="G58" s="224"/>
      <c r="H58" s="242"/>
      <c r="I58" s="247"/>
      <c r="J58" s="250"/>
      <c r="K58" s="242"/>
      <c r="L58" s="247"/>
      <c r="M58" s="224"/>
      <c r="N58" s="242"/>
      <c r="O58" s="240"/>
      <c r="P58" s="224"/>
      <c r="Q58" s="242"/>
      <c r="R58" s="240"/>
      <c r="S58" s="224"/>
      <c r="T58" s="242"/>
      <c r="U58" s="240"/>
      <c r="V58" s="238"/>
      <c r="W58" s="11"/>
      <c r="X58" s="11"/>
      <c r="Y58" s="1"/>
      <c r="Z58" s="1"/>
      <c r="AA58" s="1"/>
      <c r="AB58" s="1"/>
      <c r="AC58" s="1"/>
      <c r="AD58" s="1"/>
      <c r="AE58" s="1"/>
      <c r="AF58" s="1"/>
    </row>
    <row r="59" spans="1:32" ht="15" customHeight="1">
      <c r="A59" s="8"/>
      <c r="B59" s="282"/>
      <c r="C59" s="224"/>
      <c r="D59" s="291"/>
      <c r="E59" s="243"/>
      <c r="F59" s="247"/>
      <c r="G59" s="224"/>
      <c r="H59" s="243"/>
      <c r="I59" s="247"/>
      <c r="J59" s="250"/>
      <c r="K59" s="243"/>
      <c r="L59" s="247"/>
      <c r="M59" s="224"/>
      <c r="N59" s="243"/>
      <c r="O59" s="240"/>
      <c r="P59" s="224"/>
      <c r="Q59" s="243"/>
      <c r="R59" s="240"/>
      <c r="S59" s="224"/>
      <c r="T59" s="243"/>
      <c r="U59" s="240"/>
      <c r="V59" s="238"/>
      <c r="W59" s="11"/>
      <c r="X59" s="11"/>
      <c r="Y59" s="1"/>
      <c r="Z59" s="1"/>
      <c r="AA59" s="1"/>
      <c r="AB59" s="1"/>
      <c r="AC59" s="1"/>
      <c r="AD59" s="1"/>
      <c r="AE59" s="1"/>
      <c r="AF59" s="1"/>
    </row>
    <row r="60" spans="1:32" ht="15" customHeight="1">
      <c r="A60" s="8"/>
      <c r="B60" s="282"/>
      <c r="C60" s="224"/>
      <c r="D60" s="291"/>
      <c r="E60" s="241">
        <v>3</v>
      </c>
      <c r="F60" s="266"/>
      <c r="G60" s="224"/>
      <c r="H60" s="241">
        <v>3</v>
      </c>
      <c r="I60" s="248"/>
      <c r="J60" s="250"/>
      <c r="K60" s="241">
        <v>3</v>
      </c>
      <c r="L60" s="248"/>
      <c r="M60" s="224"/>
      <c r="N60" s="241">
        <v>3</v>
      </c>
      <c r="O60" s="239"/>
      <c r="P60" s="224"/>
      <c r="Q60" s="241">
        <v>3</v>
      </c>
      <c r="R60" s="239"/>
      <c r="S60" s="224"/>
      <c r="T60" s="241">
        <v>3</v>
      </c>
      <c r="U60" s="239"/>
      <c r="V60" s="237"/>
      <c r="W60" s="11"/>
      <c r="X60" s="11"/>
      <c r="Y60" s="1"/>
      <c r="Z60" s="1"/>
      <c r="AA60" s="1"/>
      <c r="AB60" s="1"/>
      <c r="AC60" s="1"/>
      <c r="AD60" s="1"/>
      <c r="AE60" s="1"/>
      <c r="AF60" s="1"/>
    </row>
    <row r="61" spans="1:32" ht="15" customHeight="1">
      <c r="A61" s="8"/>
      <c r="B61" s="282"/>
      <c r="C61" s="224"/>
      <c r="D61" s="291"/>
      <c r="E61" s="242"/>
      <c r="F61" s="247"/>
      <c r="G61" s="224"/>
      <c r="H61" s="242"/>
      <c r="I61" s="247"/>
      <c r="J61" s="250"/>
      <c r="K61" s="242"/>
      <c r="L61" s="247"/>
      <c r="M61" s="224"/>
      <c r="N61" s="242"/>
      <c r="O61" s="240"/>
      <c r="P61" s="224"/>
      <c r="Q61" s="242"/>
      <c r="R61" s="240"/>
      <c r="S61" s="224"/>
      <c r="T61" s="242"/>
      <c r="U61" s="240"/>
      <c r="V61" s="238"/>
      <c r="W61" s="11"/>
      <c r="X61" s="11"/>
      <c r="Y61" s="1"/>
      <c r="Z61" s="1"/>
      <c r="AA61" s="1"/>
      <c r="AB61" s="1"/>
      <c r="AC61" s="1"/>
      <c r="AD61" s="1"/>
      <c r="AE61" s="1"/>
      <c r="AF61" s="1"/>
    </row>
    <row r="62" spans="1:32" ht="15" customHeight="1">
      <c r="A62" s="8"/>
      <c r="B62" s="282"/>
      <c r="C62" s="224"/>
      <c r="D62" s="291"/>
      <c r="E62" s="242"/>
      <c r="F62" s="247"/>
      <c r="G62" s="224"/>
      <c r="H62" s="242"/>
      <c r="I62" s="247"/>
      <c r="J62" s="250"/>
      <c r="K62" s="242"/>
      <c r="L62" s="247"/>
      <c r="M62" s="224"/>
      <c r="N62" s="242"/>
      <c r="O62" s="240"/>
      <c r="P62" s="224"/>
      <c r="Q62" s="242"/>
      <c r="R62" s="240"/>
      <c r="S62" s="224"/>
      <c r="T62" s="242"/>
      <c r="U62" s="240"/>
      <c r="V62" s="238"/>
      <c r="W62" s="11"/>
      <c r="X62" s="11"/>
      <c r="Y62" s="1"/>
      <c r="Z62" s="1"/>
      <c r="AA62" s="1"/>
      <c r="AB62" s="1"/>
      <c r="AC62" s="1"/>
      <c r="AD62" s="1"/>
      <c r="AE62" s="1"/>
      <c r="AF62" s="1"/>
    </row>
    <row r="63" spans="1:32" ht="15" customHeight="1">
      <c r="A63" s="8"/>
      <c r="B63" s="282"/>
      <c r="C63" s="225"/>
      <c r="D63" s="291"/>
      <c r="E63" s="243"/>
      <c r="F63" s="247"/>
      <c r="G63" s="225"/>
      <c r="H63" s="243"/>
      <c r="I63" s="247"/>
      <c r="J63" s="251"/>
      <c r="K63" s="243"/>
      <c r="L63" s="247"/>
      <c r="M63" s="225"/>
      <c r="N63" s="243"/>
      <c r="O63" s="240"/>
      <c r="P63" s="225"/>
      <c r="Q63" s="243"/>
      <c r="R63" s="240"/>
      <c r="S63" s="225"/>
      <c r="T63" s="243"/>
      <c r="U63" s="240"/>
      <c r="V63" s="238"/>
      <c r="W63" s="11"/>
      <c r="X63" s="11"/>
      <c r="Y63" s="1"/>
      <c r="Z63" s="1"/>
      <c r="AA63" s="1"/>
      <c r="AB63" s="1"/>
      <c r="AC63" s="1"/>
      <c r="AD63" s="1"/>
      <c r="AE63" s="1"/>
      <c r="AF63" s="1"/>
    </row>
    <row r="64" spans="1:32" ht="15" customHeight="1">
      <c r="A64" s="8"/>
      <c r="B64" s="282"/>
      <c r="C64" s="229" t="str">
        <f ca="1">OFFSET(INDIRECT($B200),15,2)</f>
        <v>Collaboration</v>
      </c>
      <c r="D64" s="268" t="str">
        <f ca="1">OFFSET(INDIRECT($B200),15,14)</f>
        <v xml:space="preserve">work with others to create an online collaborative project for a specific purpose, sharing and appropriately setting permissions for other group members, e.g. editing, commenting, viewing.
</v>
      </c>
      <c r="E64" s="241">
        <v>1</v>
      </c>
      <c r="F64" s="237"/>
      <c r="G64" s="255" t="str">
        <f ca="1">OFFSET(INDIRECT($B200),15,15)</f>
        <v>take account of chronological changes made to a file and choose appropriate restore points if needed.</v>
      </c>
      <c r="H64" s="241">
        <v>1</v>
      </c>
      <c r="I64" s="246"/>
      <c r="J64" s="256" t="str">
        <f ca="1">OFFSET(INDIRECT($B200),15,16)</f>
        <v>independently select and use online collaboration tools to create a project with others.</v>
      </c>
      <c r="K64" s="241">
        <v>1</v>
      </c>
      <c r="L64" s="246"/>
      <c r="M64" s="255" t="str">
        <f ca="1">OFFSET(INDIRECT($B200),15,17)</f>
        <v xml:space="preserve">independently select and use a range of online collaboration tools to create a project with others, e.g. make use of online technology to share and present ideas to others.
</v>
      </c>
      <c r="N64" s="241">
        <v>1</v>
      </c>
      <c r="O64" s="244"/>
      <c r="P64" s="255" t="str">
        <f ca="1">OFFSET(INDIRECT($B200),15,18)</f>
        <v>reflect on choices of collaboration solutions and comment on how this could be improved to meet aims of tasks.</v>
      </c>
      <c r="Q64" s="241">
        <v>1</v>
      </c>
      <c r="R64" s="244"/>
      <c r="S64" s="255" t="str">
        <f ca="1">OFFSET(INDIRECT($B200),15,19)</f>
        <v xml:space="preserve">reflect on choices of collaboration solutions and comment on how this could be improved to meet aims of tasks.
</v>
      </c>
      <c r="T64" s="241">
        <v>1</v>
      </c>
      <c r="U64" s="244"/>
      <c r="V64" s="237"/>
      <c r="W64" s="11"/>
      <c r="X64" s="11"/>
      <c r="Y64" s="1"/>
      <c r="Z64" s="1"/>
      <c r="AA64" s="1"/>
      <c r="AB64" s="1"/>
      <c r="AC64" s="1"/>
      <c r="AD64" s="1"/>
      <c r="AE64" s="1"/>
      <c r="AF64" s="1"/>
    </row>
    <row r="65" spans="1:32" ht="15" customHeight="1">
      <c r="A65" s="8"/>
      <c r="B65" s="282"/>
      <c r="C65" s="224"/>
      <c r="D65" s="291"/>
      <c r="E65" s="242"/>
      <c r="F65" s="247"/>
      <c r="G65" s="224"/>
      <c r="H65" s="242"/>
      <c r="I65" s="247"/>
      <c r="J65" s="250"/>
      <c r="K65" s="242"/>
      <c r="L65" s="247"/>
      <c r="M65" s="224"/>
      <c r="N65" s="242"/>
      <c r="O65" s="240"/>
      <c r="P65" s="224"/>
      <c r="Q65" s="242"/>
      <c r="R65" s="240"/>
      <c r="S65" s="224"/>
      <c r="T65" s="242"/>
      <c r="U65" s="240"/>
      <c r="V65" s="238"/>
      <c r="W65" s="11"/>
      <c r="X65" s="11"/>
      <c r="Y65" s="1"/>
      <c r="Z65" s="1"/>
      <c r="AA65" s="1"/>
      <c r="AB65" s="1"/>
      <c r="AC65" s="1"/>
      <c r="AD65" s="1"/>
      <c r="AE65" s="1"/>
      <c r="AF65" s="1"/>
    </row>
    <row r="66" spans="1:32" ht="15" customHeight="1">
      <c r="A66" s="8"/>
      <c r="B66" s="282"/>
      <c r="C66" s="224"/>
      <c r="D66" s="291"/>
      <c r="E66" s="242"/>
      <c r="F66" s="247"/>
      <c r="G66" s="224"/>
      <c r="H66" s="242"/>
      <c r="I66" s="247"/>
      <c r="J66" s="250"/>
      <c r="K66" s="242"/>
      <c r="L66" s="247"/>
      <c r="M66" s="224"/>
      <c r="N66" s="242"/>
      <c r="O66" s="240"/>
      <c r="P66" s="224"/>
      <c r="Q66" s="242"/>
      <c r="R66" s="240"/>
      <c r="S66" s="224"/>
      <c r="T66" s="242"/>
      <c r="U66" s="240"/>
      <c r="V66" s="238"/>
      <c r="W66" s="11"/>
      <c r="X66" s="11"/>
      <c r="Y66" s="1"/>
      <c r="Z66" s="1"/>
      <c r="AA66" s="1"/>
      <c r="AB66" s="1"/>
      <c r="AC66" s="1"/>
      <c r="AD66" s="1"/>
      <c r="AE66" s="1"/>
      <c r="AF66" s="1"/>
    </row>
    <row r="67" spans="1:32" ht="15" customHeight="1">
      <c r="A67" s="8"/>
      <c r="B67" s="282"/>
      <c r="C67" s="224"/>
      <c r="D67" s="291"/>
      <c r="E67" s="243"/>
      <c r="F67" s="247"/>
      <c r="G67" s="224"/>
      <c r="H67" s="243"/>
      <c r="I67" s="247"/>
      <c r="J67" s="250"/>
      <c r="K67" s="243"/>
      <c r="L67" s="247"/>
      <c r="M67" s="224"/>
      <c r="N67" s="243"/>
      <c r="O67" s="240"/>
      <c r="P67" s="224"/>
      <c r="Q67" s="243"/>
      <c r="R67" s="240"/>
      <c r="S67" s="224"/>
      <c r="T67" s="243"/>
      <c r="U67" s="240"/>
      <c r="V67" s="238"/>
      <c r="W67" s="11"/>
      <c r="X67" s="11"/>
      <c r="Y67" s="1"/>
      <c r="Z67" s="1"/>
      <c r="AA67" s="1"/>
      <c r="AB67" s="1"/>
      <c r="AC67" s="1"/>
      <c r="AD67" s="1"/>
      <c r="AE67" s="1"/>
      <c r="AF67" s="1"/>
    </row>
    <row r="68" spans="1:32" ht="15" customHeight="1">
      <c r="A68" s="8"/>
      <c r="B68" s="282"/>
      <c r="C68" s="224"/>
      <c r="D68" s="291"/>
      <c r="E68" s="241">
        <v>2</v>
      </c>
      <c r="F68" s="266"/>
      <c r="G68" s="224"/>
      <c r="H68" s="241">
        <v>2</v>
      </c>
      <c r="I68" s="248"/>
      <c r="J68" s="250"/>
      <c r="K68" s="241">
        <v>2</v>
      </c>
      <c r="L68" s="248"/>
      <c r="M68" s="224"/>
      <c r="N68" s="241">
        <v>2</v>
      </c>
      <c r="O68" s="239"/>
      <c r="P68" s="224"/>
      <c r="Q68" s="241">
        <v>2</v>
      </c>
      <c r="R68" s="239"/>
      <c r="S68" s="224"/>
      <c r="T68" s="241">
        <v>2</v>
      </c>
      <c r="U68" s="239"/>
      <c r="V68" s="237"/>
      <c r="W68" s="11"/>
      <c r="X68" s="11"/>
      <c r="Y68" s="1"/>
      <c r="Z68" s="1"/>
      <c r="AA68" s="1"/>
      <c r="AB68" s="1"/>
      <c r="AC68" s="1"/>
      <c r="AD68" s="1"/>
      <c r="AE68" s="1"/>
      <c r="AF68" s="1"/>
    </row>
    <row r="69" spans="1:32" ht="15" customHeight="1">
      <c r="A69" s="8"/>
      <c r="B69" s="282"/>
      <c r="C69" s="224"/>
      <c r="D69" s="291"/>
      <c r="E69" s="242"/>
      <c r="F69" s="247"/>
      <c r="G69" s="224"/>
      <c r="H69" s="242"/>
      <c r="I69" s="247"/>
      <c r="J69" s="250"/>
      <c r="K69" s="242"/>
      <c r="L69" s="247"/>
      <c r="M69" s="224"/>
      <c r="N69" s="242"/>
      <c r="O69" s="240"/>
      <c r="P69" s="224"/>
      <c r="Q69" s="242"/>
      <c r="R69" s="240"/>
      <c r="S69" s="224"/>
      <c r="T69" s="242"/>
      <c r="U69" s="240"/>
      <c r="V69" s="238"/>
      <c r="W69" s="11"/>
      <c r="X69" s="11"/>
      <c r="Y69" s="1"/>
      <c r="Z69" s="1"/>
      <c r="AA69" s="1"/>
      <c r="AB69" s="1"/>
      <c r="AC69" s="1"/>
      <c r="AD69" s="1"/>
      <c r="AE69" s="1"/>
      <c r="AF69" s="1"/>
    </row>
    <row r="70" spans="1:32" ht="15" customHeight="1">
      <c r="A70" s="8"/>
      <c r="B70" s="282"/>
      <c r="C70" s="224"/>
      <c r="D70" s="291"/>
      <c r="E70" s="242"/>
      <c r="F70" s="247"/>
      <c r="G70" s="224"/>
      <c r="H70" s="242"/>
      <c r="I70" s="247"/>
      <c r="J70" s="250"/>
      <c r="K70" s="242"/>
      <c r="L70" s="247"/>
      <c r="M70" s="224"/>
      <c r="N70" s="242"/>
      <c r="O70" s="240"/>
      <c r="P70" s="224"/>
      <c r="Q70" s="242"/>
      <c r="R70" s="240"/>
      <c r="S70" s="224"/>
      <c r="T70" s="242"/>
      <c r="U70" s="240"/>
      <c r="V70" s="238"/>
      <c r="W70" s="11"/>
      <c r="X70" s="11"/>
      <c r="Y70" s="1"/>
      <c r="Z70" s="1"/>
      <c r="AA70" s="1"/>
      <c r="AB70" s="1"/>
      <c r="AC70" s="1"/>
      <c r="AD70" s="1"/>
      <c r="AE70" s="1"/>
      <c r="AF70" s="1"/>
    </row>
    <row r="71" spans="1:32" ht="15" customHeight="1">
      <c r="A71" s="8"/>
      <c r="B71" s="282"/>
      <c r="C71" s="224"/>
      <c r="D71" s="291"/>
      <c r="E71" s="243"/>
      <c r="F71" s="247"/>
      <c r="G71" s="224"/>
      <c r="H71" s="243"/>
      <c r="I71" s="247"/>
      <c r="J71" s="250"/>
      <c r="K71" s="243"/>
      <c r="L71" s="247"/>
      <c r="M71" s="224"/>
      <c r="N71" s="243"/>
      <c r="O71" s="240"/>
      <c r="P71" s="224"/>
      <c r="Q71" s="243"/>
      <c r="R71" s="240"/>
      <c r="S71" s="224"/>
      <c r="T71" s="243"/>
      <c r="U71" s="240"/>
      <c r="V71" s="238"/>
      <c r="W71" s="11"/>
      <c r="X71" s="11"/>
      <c r="Y71" s="1"/>
      <c r="Z71" s="1"/>
      <c r="AA71" s="1"/>
      <c r="AB71" s="1"/>
      <c r="AC71" s="1"/>
      <c r="AD71" s="1"/>
      <c r="AE71" s="1"/>
      <c r="AF71" s="1"/>
    </row>
    <row r="72" spans="1:32" ht="15" customHeight="1">
      <c r="A72" s="8"/>
      <c r="B72" s="282"/>
      <c r="C72" s="224"/>
      <c r="D72" s="291"/>
      <c r="E72" s="241">
        <v>3</v>
      </c>
      <c r="F72" s="266"/>
      <c r="G72" s="224"/>
      <c r="H72" s="241">
        <v>3</v>
      </c>
      <c r="I72" s="248"/>
      <c r="J72" s="250"/>
      <c r="K72" s="241">
        <v>3</v>
      </c>
      <c r="L72" s="248"/>
      <c r="M72" s="224"/>
      <c r="N72" s="241">
        <v>3</v>
      </c>
      <c r="O72" s="239"/>
      <c r="P72" s="224"/>
      <c r="Q72" s="241">
        <v>3</v>
      </c>
      <c r="R72" s="239"/>
      <c r="S72" s="224"/>
      <c r="T72" s="241">
        <v>3</v>
      </c>
      <c r="U72" s="239"/>
      <c r="V72" s="237"/>
      <c r="W72" s="11"/>
      <c r="X72" s="11"/>
      <c r="Y72" s="1"/>
      <c r="Z72" s="1"/>
      <c r="AA72" s="1"/>
      <c r="AB72" s="1"/>
      <c r="AC72" s="1"/>
      <c r="AD72" s="1"/>
      <c r="AE72" s="1"/>
      <c r="AF72" s="1"/>
    </row>
    <row r="73" spans="1:32" ht="15" customHeight="1">
      <c r="A73" s="8"/>
      <c r="B73" s="282"/>
      <c r="C73" s="224"/>
      <c r="D73" s="291"/>
      <c r="E73" s="242"/>
      <c r="F73" s="247"/>
      <c r="G73" s="224"/>
      <c r="H73" s="242"/>
      <c r="I73" s="247"/>
      <c r="J73" s="250"/>
      <c r="K73" s="242"/>
      <c r="L73" s="247"/>
      <c r="M73" s="224"/>
      <c r="N73" s="242"/>
      <c r="O73" s="240"/>
      <c r="P73" s="224"/>
      <c r="Q73" s="242"/>
      <c r="R73" s="240"/>
      <c r="S73" s="224"/>
      <c r="T73" s="242"/>
      <c r="U73" s="240"/>
      <c r="V73" s="238"/>
      <c r="W73" s="11"/>
      <c r="X73" s="11"/>
      <c r="Y73" s="1"/>
      <c r="Z73" s="1"/>
      <c r="AA73" s="1"/>
      <c r="AB73" s="1"/>
      <c r="AC73" s="1"/>
      <c r="AD73" s="1"/>
      <c r="AE73" s="1"/>
      <c r="AF73" s="1"/>
    </row>
    <row r="74" spans="1:32" ht="15" customHeight="1">
      <c r="A74" s="8"/>
      <c r="B74" s="282"/>
      <c r="C74" s="224"/>
      <c r="D74" s="291"/>
      <c r="E74" s="242"/>
      <c r="F74" s="247"/>
      <c r="G74" s="224"/>
      <c r="H74" s="242"/>
      <c r="I74" s="247"/>
      <c r="J74" s="250"/>
      <c r="K74" s="242"/>
      <c r="L74" s="247"/>
      <c r="M74" s="224"/>
      <c r="N74" s="242"/>
      <c r="O74" s="240"/>
      <c r="P74" s="224"/>
      <c r="Q74" s="242"/>
      <c r="R74" s="240"/>
      <c r="S74" s="224"/>
      <c r="T74" s="242"/>
      <c r="U74" s="240"/>
      <c r="V74" s="238"/>
      <c r="W74" s="11"/>
      <c r="X74" s="11"/>
      <c r="Y74" s="1"/>
      <c r="Z74" s="1"/>
      <c r="AA74" s="1"/>
      <c r="AB74" s="1"/>
      <c r="AC74" s="1"/>
      <c r="AD74" s="1"/>
      <c r="AE74" s="1"/>
      <c r="AF74" s="1"/>
    </row>
    <row r="75" spans="1:32" ht="15" customHeight="1">
      <c r="A75" s="8"/>
      <c r="B75" s="282"/>
      <c r="C75" s="225"/>
      <c r="D75" s="291"/>
      <c r="E75" s="243"/>
      <c r="F75" s="247"/>
      <c r="G75" s="225"/>
      <c r="H75" s="243"/>
      <c r="I75" s="247"/>
      <c r="J75" s="251"/>
      <c r="K75" s="243"/>
      <c r="L75" s="247"/>
      <c r="M75" s="225"/>
      <c r="N75" s="243"/>
      <c r="O75" s="240"/>
      <c r="P75" s="225"/>
      <c r="Q75" s="243"/>
      <c r="R75" s="240"/>
      <c r="S75" s="225"/>
      <c r="T75" s="243"/>
      <c r="U75" s="240"/>
      <c r="V75" s="238"/>
      <c r="W75" s="11"/>
      <c r="X75" s="11"/>
      <c r="Y75" s="1"/>
      <c r="Z75" s="1"/>
      <c r="AA75" s="1"/>
      <c r="AB75" s="1"/>
      <c r="AC75" s="1"/>
      <c r="AD75" s="1"/>
      <c r="AE75" s="1"/>
      <c r="AF75" s="1"/>
    </row>
    <row r="76" spans="1:32" ht="15" customHeight="1">
      <c r="A76" s="8"/>
      <c r="B76" s="282"/>
      <c r="C76" s="229" t="str">
        <f ca="1">OFFSET(INDIRECT($B200),17,2)</f>
        <v>Storing and sharing</v>
      </c>
      <c r="D76" s="268" t="str">
        <f ca="1">OFFSET(INDIRECT($B$200),17,14)</f>
        <v>create and share hyperlinks to local, network and online files
password-protect a file.</v>
      </c>
      <c r="E76" s="241">
        <v>1</v>
      </c>
      <c r="F76" s="237"/>
      <c r="G76" s="255" t="str">
        <f ca="1">OFFSET(INDIRECT($B200),17,15)</f>
        <v xml:space="preserve">track the changes of a document/view the revision history and restore a previous version where appropriate
take account of file size and type, and understand that storage drives may have a limited storage space.
</v>
      </c>
      <c r="H76" s="241">
        <v>1</v>
      </c>
      <c r="I76" s="246"/>
      <c r="J76" s="256" t="str">
        <f ca="1">OFFSET(INDIRECT($B200),17,16)</f>
        <v>use appropriate advanced file-management techniques, e.g. tagging, compression.</v>
      </c>
      <c r="K76" s="241">
        <v>1</v>
      </c>
      <c r="L76" s="246"/>
      <c r="M76" s="255" t="str">
        <f ca="1">OFFSET(INDIRECT($B200),17,17)</f>
        <v>understand simple encryption and the purpose of encryption, e.g. to send sensitive data more securely
use relevant hyperlinks and account for the appropriate file management technique, e.g. some file storage systems will utilise dynamic hyperlinks so that if a file location is changed, the link remains intact, whereas changing file location in other systems could result in a broken hyperlink.</v>
      </c>
      <c r="N76" s="241">
        <v>1</v>
      </c>
      <c r="O76" s="244"/>
      <c r="P76" s="245" t="str">
        <f ca="1">OFFSET(INDIRECT($B200),17,18)</f>
        <v>use online services to share appropriate content with a global audience, e.g. uploading content to public websites to share with specific audiences.</v>
      </c>
      <c r="Q76" s="241">
        <v>1</v>
      </c>
      <c r="R76" s="244"/>
      <c r="S76" s="255" t="str">
        <f ca="1">OFFSET(INDIRECT($B200),17,19)</f>
        <v>use online services to share appropriate content with a global audience, e.g. uploading content to public websites to share with specific audiences.</v>
      </c>
      <c r="T76" s="241">
        <v>1</v>
      </c>
      <c r="U76" s="244"/>
      <c r="V76" s="237"/>
      <c r="W76" s="11"/>
      <c r="X76" s="11"/>
      <c r="Y76" s="1"/>
      <c r="Z76" s="1"/>
      <c r="AA76" s="1"/>
      <c r="AB76" s="1"/>
      <c r="AC76" s="1"/>
      <c r="AD76" s="1"/>
      <c r="AE76" s="1"/>
      <c r="AF76" s="1"/>
    </row>
    <row r="77" spans="1:32" ht="15" customHeight="1">
      <c r="A77" s="8"/>
      <c r="B77" s="282"/>
      <c r="C77" s="224"/>
      <c r="D77" s="291"/>
      <c r="E77" s="242"/>
      <c r="F77" s="247"/>
      <c r="G77" s="224"/>
      <c r="H77" s="242"/>
      <c r="I77" s="247"/>
      <c r="J77" s="250"/>
      <c r="K77" s="242"/>
      <c r="L77" s="247"/>
      <c r="M77" s="224"/>
      <c r="N77" s="242"/>
      <c r="O77" s="240"/>
      <c r="P77" s="224"/>
      <c r="Q77" s="242"/>
      <c r="R77" s="240"/>
      <c r="S77" s="224"/>
      <c r="T77" s="242"/>
      <c r="U77" s="240"/>
      <c r="V77" s="238"/>
      <c r="W77" s="11"/>
      <c r="X77" s="11"/>
      <c r="Y77" s="1"/>
      <c r="Z77" s="1"/>
      <c r="AA77" s="1"/>
      <c r="AB77" s="1"/>
      <c r="AC77" s="1"/>
      <c r="AD77" s="1"/>
      <c r="AE77" s="1"/>
      <c r="AF77" s="1"/>
    </row>
    <row r="78" spans="1:32" ht="15" customHeight="1">
      <c r="A78" s="8"/>
      <c r="B78" s="282"/>
      <c r="C78" s="224"/>
      <c r="D78" s="291"/>
      <c r="E78" s="242"/>
      <c r="F78" s="247"/>
      <c r="G78" s="224"/>
      <c r="H78" s="242"/>
      <c r="I78" s="247"/>
      <c r="J78" s="250"/>
      <c r="K78" s="242"/>
      <c r="L78" s="247"/>
      <c r="M78" s="224"/>
      <c r="N78" s="242"/>
      <c r="O78" s="240"/>
      <c r="P78" s="224"/>
      <c r="Q78" s="242"/>
      <c r="R78" s="240"/>
      <c r="S78" s="224"/>
      <c r="T78" s="242"/>
      <c r="U78" s="240"/>
      <c r="V78" s="238"/>
      <c r="W78" s="11"/>
      <c r="X78" s="11"/>
      <c r="Y78" s="1"/>
      <c r="Z78" s="1"/>
      <c r="AA78" s="1"/>
      <c r="AB78" s="1"/>
      <c r="AC78" s="1"/>
      <c r="AD78" s="1"/>
      <c r="AE78" s="1"/>
      <c r="AF78" s="1"/>
    </row>
    <row r="79" spans="1:32" ht="15" customHeight="1">
      <c r="A79" s="8"/>
      <c r="B79" s="282"/>
      <c r="C79" s="224"/>
      <c r="D79" s="291"/>
      <c r="E79" s="243"/>
      <c r="F79" s="247"/>
      <c r="G79" s="224"/>
      <c r="H79" s="243"/>
      <c r="I79" s="247"/>
      <c r="J79" s="250"/>
      <c r="K79" s="243"/>
      <c r="L79" s="247"/>
      <c r="M79" s="224"/>
      <c r="N79" s="243"/>
      <c r="O79" s="240"/>
      <c r="P79" s="224"/>
      <c r="Q79" s="243"/>
      <c r="R79" s="240"/>
      <c r="S79" s="224"/>
      <c r="T79" s="243"/>
      <c r="U79" s="240"/>
      <c r="V79" s="238"/>
      <c r="W79" s="11"/>
      <c r="X79" s="11"/>
      <c r="Y79" s="1"/>
      <c r="Z79" s="1"/>
      <c r="AA79" s="1"/>
      <c r="AB79" s="1"/>
      <c r="AC79" s="1"/>
      <c r="AD79" s="1"/>
      <c r="AE79" s="1"/>
      <c r="AF79" s="1"/>
    </row>
    <row r="80" spans="1:32" ht="15" customHeight="1">
      <c r="A80" s="8"/>
      <c r="B80" s="282"/>
      <c r="C80" s="224"/>
      <c r="D80" s="291"/>
      <c r="E80" s="241">
        <v>2</v>
      </c>
      <c r="F80" s="266"/>
      <c r="G80" s="224"/>
      <c r="H80" s="241">
        <v>2</v>
      </c>
      <c r="I80" s="248"/>
      <c r="J80" s="250"/>
      <c r="K80" s="241">
        <v>2</v>
      </c>
      <c r="L80" s="248"/>
      <c r="M80" s="224"/>
      <c r="N80" s="241">
        <v>2</v>
      </c>
      <c r="O80" s="239"/>
      <c r="P80" s="224"/>
      <c r="Q80" s="241">
        <v>2</v>
      </c>
      <c r="R80" s="239"/>
      <c r="S80" s="224"/>
      <c r="T80" s="241">
        <v>2</v>
      </c>
      <c r="U80" s="239"/>
      <c r="V80" s="237"/>
      <c r="W80" s="11"/>
      <c r="X80" s="11"/>
      <c r="Y80" s="1"/>
      <c r="Z80" s="1"/>
      <c r="AA80" s="1"/>
      <c r="AB80" s="1"/>
      <c r="AC80" s="1"/>
      <c r="AD80" s="1"/>
      <c r="AE80" s="1"/>
      <c r="AF80" s="1"/>
    </row>
    <row r="81" spans="1:32" ht="15" customHeight="1">
      <c r="A81" s="8"/>
      <c r="B81" s="282"/>
      <c r="C81" s="224"/>
      <c r="D81" s="291"/>
      <c r="E81" s="242"/>
      <c r="F81" s="247"/>
      <c r="G81" s="224"/>
      <c r="H81" s="242"/>
      <c r="I81" s="247"/>
      <c r="J81" s="250"/>
      <c r="K81" s="242"/>
      <c r="L81" s="247"/>
      <c r="M81" s="224"/>
      <c r="N81" s="242"/>
      <c r="O81" s="240"/>
      <c r="P81" s="224"/>
      <c r="Q81" s="242"/>
      <c r="R81" s="240"/>
      <c r="S81" s="224"/>
      <c r="T81" s="242"/>
      <c r="U81" s="240"/>
      <c r="V81" s="238"/>
      <c r="W81" s="11"/>
      <c r="X81" s="11"/>
      <c r="Y81" s="1"/>
      <c r="Z81" s="1"/>
      <c r="AA81" s="1"/>
      <c r="AB81" s="1"/>
      <c r="AC81" s="1"/>
      <c r="AD81" s="1"/>
      <c r="AE81" s="1"/>
      <c r="AF81" s="1"/>
    </row>
    <row r="82" spans="1:32" ht="15" customHeight="1">
      <c r="A82" s="8"/>
      <c r="B82" s="282"/>
      <c r="C82" s="224"/>
      <c r="D82" s="291"/>
      <c r="E82" s="242"/>
      <c r="F82" s="247"/>
      <c r="G82" s="224"/>
      <c r="H82" s="242"/>
      <c r="I82" s="247"/>
      <c r="J82" s="250"/>
      <c r="K82" s="242"/>
      <c r="L82" s="247"/>
      <c r="M82" s="224"/>
      <c r="N82" s="242"/>
      <c r="O82" s="240"/>
      <c r="P82" s="224"/>
      <c r="Q82" s="242"/>
      <c r="R82" s="240"/>
      <c r="S82" s="224"/>
      <c r="T82" s="242"/>
      <c r="U82" s="240"/>
      <c r="V82" s="238"/>
      <c r="W82" s="11"/>
      <c r="X82" s="11"/>
      <c r="Y82" s="1"/>
      <c r="Z82" s="1"/>
      <c r="AA82" s="1"/>
      <c r="AB82" s="1"/>
      <c r="AC82" s="1"/>
      <c r="AD82" s="1"/>
      <c r="AE82" s="1"/>
      <c r="AF82" s="1"/>
    </row>
    <row r="83" spans="1:32" ht="15" customHeight="1">
      <c r="A83" s="8"/>
      <c r="B83" s="282"/>
      <c r="C83" s="224"/>
      <c r="D83" s="291"/>
      <c r="E83" s="243"/>
      <c r="F83" s="247"/>
      <c r="G83" s="224"/>
      <c r="H83" s="243"/>
      <c r="I83" s="247"/>
      <c r="J83" s="250"/>
      <c r="K83" s="243"/>
      <c r="L83" s="247"/>
      <c r="M83" s="224"/>
      <c r="N83" s="243"/>
      <c r="O83" s="240"/>
      <c r="P83" s="224"/>
      <c r="Q83" s="243"/>
      <c r="R83" s="240"/>
      <c r="S83" s="224"/>
      <c r="T83" s="243"/>
      <c r="U83" s="240"/>
      <c r="V83" s="238"/>
      <c r="W83" s="11"/>
      <c r="X83" s="11"/>
      <c r="Y83" s="1"/>
      <c r="Z83" s="1"/>
      <c r="AA83" s="1"/>
      <c r="AB83" s="1"/>
      <c r="AC83" s="1"/>
      <c r="AD83" s="1"/>
      <c r="AE83" s="1"/>
      <c r="AF83" s="1"/>
    </row>
    <row r="84" spans="1:32" ht="15" customHeight="1">
      <c r="A84" s="8"/>
      <c r="B84" s="282"/>
      <c r="C84" s="224"/>
      <c r="D84" s="291"/>
      <c r="E84" s="241">
        <v>3</v>
      </c>
      <c r="F84" s="266"/>
      <c r="G84" s="224"/>
      <c r="H84" s="241">
        <v>3</v>
      </c>
      <c r="I84" s="248"/>
      <c r="J84" s="250"/>
      <c r="K84" s="241">
        <v>3</v>
      </c>
      <c r="L84" s="248"/>
      <c r="M84" s="224"/>
      <c r="N84" s="241">
        <v>3</v>
      </c>
      <c r="O84" s="239"/>
      <c r="P84" s="224"/>
      <c r="Q84" s="241">
        <v>3</v>
      </c>
      <c r="R84" s="239"/>
      <c r="S84" s="224"/>
      <c r="T84" s="241">
        <v>3</v>
      </c>
      <c r="U84" s="239"/>
      <c r="V84" s="237"/>
      <c r="W84" s="11"/>
      <c r="X84" s="11"/>
      <c r="Y84" s="1"/>
      <c r="Z84" s="1"/>
      <c r="AA84" s="1"/>
      <c r="AB84" s="1"/>
      <c r="AC84" s="1"/>
      <c r="AD84" s="1"/>
      <c r="AE84" s="1"/>
      <c r="AF84" s="1"/>
    </row>
    <row r="85" spans="1:32" ht="15" customHeight="1">
      <c r="A85" s="8"/>
      <c r="B85" s="282"/>
      <c r="C85" s="224"/>
      <c r="D85" s="291"/>
      <c r="E85" s="242"/>
      <c r="F85" s="247"/>
      <c r="G85" s="224"/>
      <c r="H85" s="242"/>
      <c r="I85" s="247"/>
      <c r="J85" s="250"/>
      <c r="K85" s="242"/>
      <c r="L85" s="247"/>
      <c r="M85" s="224"/>
      <c r="N85" s="242"/>
      <c r="O85" s="240"/>
      <c r="P85" s="224"/>
      <c r="Q85" s="242"/>
      <c r="R85" s="240"/>
      <c r="S85" s="224"/>
      <c r="T85" s="242"/>
      <c r="U85" s="240"/>
      <c r="V85" s="238"/>
      <c r="W85" s="11"/>
      <c r="X85" s="11"/>
      <c r="Y85" s="1"/>
      <c r="Z85" s="1"/>
      <c r="AA85" s="1"/>
      <c r="AB85" s="1"/>
      <c r="AC85" s="1"/>
      <c r="AD85" s="1"/>
      <c r="AE85" s="1"/>
      <c r="AF85" s="1"/>
    </row>
    <row r="86" spans="1:32" ht="15" customHeight="1">
      <c r="A86" s="8"/>
      <c r="B86" s="282"/>
      <c r="C86" s="224"/>
      <c r="D86" s="291"/>
      <c r="E86" s="242"/>
      <c r="F86" s="247"/>
      <c r="G86" s="224"/>
      <c r="H86" s="242"/>
      <c r="I86" s="247"/>
      <c r="J86" s="250"/>
      <c r="K86" s="242"/>
      <c r="L86" s="247"/>
      <c r="M86" s="224"/>
      <c r="N86" s="242"/>
      <c r="O86" s="240"/>
      <c r="P86" s="224"/>
      <c r="Q86" s="242"/>
      <c r="R86" s="240"/>
      <c r="S86" s="224"/>
      <c r="T86" s="242"/>
      <c r="U86" s="240"/>
      <c r="V86" s="238"/>
      <c r="W86" s="11"/>
      <c r="X86" s="11"/>
      <c r="Y86" s="1"/>
      <c r="Z86" s="1"/>
      <c r="AA86" s="1"/>
      <c r="AB86" s="1"/>
      <c r="AC86" s="1"/>
      <c r="AD86" s="1"/>
      <c r="AE86" s="1"/>
      <c r="AF86" s="1"/>
    </row>
    <row r="87" spans="1:32" ht="15" customHeight="1">
      <c r="A87" s="8"/>
      <c r="B87" s="283"/>
      <c r="C87" s="225"/>
      <c r="D87" s="291"/>
      <c r="E87" s="243"/>
      <c r="F87" s="247"/>
      <c r="G87" s="225"/>
      <c r="H87" s="243"/>
      <c r="I87" s="247"/>
      <c r="J87" s="251"/>
      <c r="K87" s="243"/>
      <c r="L87" s="247"/>
      <c r="M87" s="225"/>
      <c r="N87" s="243"/>
      <c r="O87" s="240"/>
      <c r="P87" s="225"/>
      <c r="Q87" s="243"/>
      <c r="R87" s="240"/>
      <c r="S87" s="225"/>
      <c r="T87" s="243"/>
      <c r="U87" s="240"/>
      <c r="V87" s="238"/>
      <c r="W87" s="11"/>
      <c r="X87" s="11"/>
      <c r="Y87" s="1"/>
      <c r="Z87" s="1"/>
      <c r="AA87" s="1"/>
      <c r="AB87" s="1"/>
      <c r="AC87" s="1"/>
      <c r="AD87" s="1"/>
      <c r="AE87" s="1"/>
      <c r="AF87" s="1"/>
    </row>
    <row r="88" spans="1:32" ht="15" customHeight="1">
      <c r="A88" s="8"/>
      <c r="B88" s="284" t="str">
        <f ca="1">OFFSET(INDIRECT($B200),18,0)</f>
        <v>3. Producing</v>
      </c>
      <c r="C88" s="230" t="str">
        <f ca="1">OFFSET(INDIRECT($B200),20,2)</f>
        <v>Planning, sourcing and searching</v>
      </c>
      <c r="D88" s="268" t="str">
        <f ca="1">OFFSET(INDIRECT($B$200),20,14)</f>
        <v>plan work independently before beginning the digital task
extend strategies for finding information; store previous searches and results for future use, e.g. reference through hyperlinks and bookmark a website.</v>
      </c>
      <c r="E88" s="241">
        <v>1</v>
      </c>
      <c r="F88" s="237"/>
      <c r="G88" s="245" t="str">
        <f ca="1">OFFSET(INDIRECT($B200),20,15)</f>
        <v xml:space="preserve">select and use effective planning techniques
search for necessary information and assess the quality of the information found; assess sources of information to determine if they are reliable and reference valid sources, e.g. search a range of sources and critically evaluate search findings. 
</v>
      </c>
      <c r="H88" s="241">
        <v>1</v>
      </c>
      <c r="I88" s="246"/>
      <c r="J88" s="249" t="str">
        <f ca="1">OFFSET(INDIRECT($B200),20,16)</f>
        <v xml:space="preserve">select and use a variety of effective planning techniques
search a variety of sources using relevant search techniques with increased complexity; organise previous searches and information for improved functionality and reference using appropriate methods, e.g. begin to categorise and group searches to make information handling more efficient; ensure that information sources are current, reliable and valid.
</v>
      </c>
      <c r="K88" s="241">
        <v>1</v>
      </c>
      <c r="L88" s="246"/>
      <c r="M88" s="245" t="str">
        <f ca="1">OFFSET(INDIRECT($B200),20,17)</f>
        <v>select and use a variety of effective planning techniques
evaluate the reliability of sources of information, justify opinions and reasons for choices and reference using appropriate methods
use a range of complex searches independently, e.g. and/or/+/-/not.</v>
      </c>
      <c r="N88" s="241">
        <v>1</v>
      </c>
      <c r="O88" s="244"/>
      <c r="P88" s="245" t="str">
        <f ca="1">OFFSET(INDIRECT($B200),20,18)</f>
        <v>effectively plan with increasing complexity
search efficiently for information and evaluate the reliability of sources of information, justifying opinions and reasons for choices; reference work using appropriate methods.</v>
      </c>
      <c r="Q88" s="241">
        <v>1</v>
      </c>
      <c r="R88" s="244"/>
      <c r="S88" s="245" t="str">
        <f ca="1">OFFSET(INDIRECT($B200),20,19)</f>
        <v>effectively plan with increasing complexity
consider the benefits and limitations of digital tools and information sources, and of the results they produce, and use these results to inform future judgements about the quality of their work
search efficiently for information and evaluate the reliability of sources of information, justifying opinions and reasons for choices; reference work using appropriate methods.</v>
      </c>
      <c r="T88" s="241">
        <v>1</v>
      </c>
      <c r="U88" s="244"/>
      <c r="V88" s="237"/>
      <c r="W88" s="11"/>
      <c r="X88" s="11"/>
      <c r="Y88" s="1"/>
      <c r="Z88" s="1"/>
      <c r="AA88" s="1"/>
      <c r="AB88" s="1"/>
      <c r="AC88" s="1"/>
      <c r="AD88" s="1"/>
      <c r="AE88" s="1"/>
      <c r="AF88" s="1"/>
    </row>
    <row r="89" spans="1:32" ht="15" customHeight="1">
      <c r="A89" s="8"/>
      <c r="B89" s="282"/>
      <c r="C89" s="224"/>
      <c r="D89" s="291"/>
      <c r="E89" s="242"/>
      <c r="F89" s="247"/>
      <c r="G89" s="224"/>
      <c r="H89" s="242"/>
      <c r="I89" s="247"/>
      <c r="J89" s="250"/>
      <c r="K89" s="242"/>
      <c r="L89" s="247"/>
      <c r="M89" s="224"/>
      <c r="N89" s="242"/>
      <c r="O89" s="240"/>
      <c r="P89" s="224"/>
      <c r="Q89" s="242"/>
      <c r="R89" s="240"/>
      <c r="S89" s="224"/>
      <c r="T89" s="242"/>
      <c r="U89" s="240"/>
      <c r="V89" s="238"/>
      <c r="W89" s="11"/>
      <c r="X89" s="11"/>
      <c r="Y89" s="1"/>
      <c r="Z89" s="1"/>
      <c r="AA89" s="1"/>
      <c r="AB89" s="1"/>
      <c r="AC89" s="1"/>
      <c r="AD89" s="1"/>
      <c r="AE89" s="1"/>
      <c r="AF89" s="1"/>
    </row>
    <row r="90" spans="1:32" ht="15" customHeight="1">
      <c r="A90" s="8"/>
      <c r="B90" s="282"/>
      <c r="C90" s="224"/>
      <c r="D90" s="291"/>
      <c r="E90" s="242"/>
      <c r="F90" s="247"/>
      <c r="G90" s="224"/>
      <c r="H90" s="242"/>
      <c r="I90" s="247"/>
      <c r="J90" s="250"/>
      <c r="K90" s="242"/>
      <c r="L90" s="247"/>
      <c r="M90" s="224"/>
      <c r="N90" s="242"/>
      <c r="O90" s="240"/>
      <c r="P90" s="224"/>
      <c r="Q90" s="242"/>
      <c r="R90" s="240"/>
      <c r="S90" s="224"/>
      <c r="T90" s="242"/>
      <c r="U90" s="240"/>
      <c r="V90" s="238"/>
      <c r="W90" s="11"/>
      <c r="X90" s="11"/>
      <c r="Y90" s="1"/>
      <c r="Z90" s="1"/>
      <c r="AA90" s="1"/>
      <c r="AB90" s="1"/>
      <c r="AC90" s="1"/>
      <c r="AD90" s="1"/>
      <c r="AE90" s="1"/>
      <c r="AF90" s="1"/>
    </row>
    <row r="91" spans="1:32" ht="15" customHeight="1">
      <c r="A91" s="8"/>
      <c r="B91" s="282"/>
      <c r="C91" s="224"/>
      <c r="D91" s="291"/>
      <c r="E91" s="243"/>
      <c r="F91" s="247"/>
      <c r="G91" s="224"/>
      <c r="H91" s="243"/>
      <c r="I91" s="247"/>
      <c r="J91" s="250"/>
      <c r="K91" s="243"/>
      <c r="L91" s="247"/>
      <c r="M91" s="224"/>
      <c r="N91" s="243"/>
      <c r="O91" s="240"/>
      <c r="P91" s="224"/>
      <c r="Q91" s="243"/>
      <c r="R91" s="240"/>
      <c r="S91" s="224"/>
      <c r="T91" s="243"/>
      <c r="U91" s="240"/>
      <c r="V91" s="238"/>
      <c r="W91" s="11"/>
      <c r="X91" s="11"/>
      <c r="Y91" s="1"/>
      <c r="Z91" s="1"/>
      <c r="AA91" s="1"/>
      <c r="AB91" s="1"/>
      <c r="AC91" s="1"/>
      <c r="AD91" s="1"/>
      <c r="AE91" s="1"/>
      <c r="AF91" s="1"/>
    </row>
    <row r="92" spans="1:32" ht="15" customHeight="1">
      <c r="A92" s="8"/>
      <c r="B92" s="282"/>
      <c r="C92" s="224"/>
      <c r="D92" s="291"/>
      <c r="E92" s="241">
        <v>2</v>
      </c>
      <c r="F92" s="266"/>
      <c r="G92" s="224"/>
      <c r="H92" s="241">
        <v>2</v>
      </c>
      <c r="I92" s="248"/>
      <c r="J92" s="250"/>
      <c r="K92" s="241">
        <v>2</v>
      </c>
      <c r="L92" s="248"/>
      <c r="M92" s="224"/>
      <c r="N92" s="241">
        <v>2</v>
      </c>
      <c r="O92" s="239"/>
      <c r="P92" s="224"/>
      <c r="Q92" s="241">
        <v>2</v>
      </c>
      <c r="R92" s="239"/>
      <c r="S92" s="224"/>
      <c r="T92" s="241">
        <v>2</v>
      </c>
      <c r="U92" s="239"/>
      <c r="V92" s="237"/>
      <c r="W92" s="11"/>
      <c r="X92" s="11"/>
      <c r="Y92" s="1"/>
      <c r="Z92" s="1"/>
      <c r="AA92" s="1"/>
      <c r="AB92" s="1"/>
      <c r="AC92" s="1"/>
      <c r="AD92" s="1"/>
      <c r="AE92" s="1"/>
      <c r="AF92" s="1"/>
    </row>
    <row r="93" spans="1:32" ht="15" customHeight="1">
      <c r="A93" s="8"/>
      <c r="B93" s="282"/>
      <c r="C93" s="224"/>
      <c r="D93" s="291"/>
      <c r="E93" s="242"/>
      <c r="F93" s="247"/>
      <c r="G93" s="224"/>
      <c r="H93" s="242"/>
      <c r="I93" s="247"/>
      <c r="J93" s="250"/>
      <c r="K93" s="242"/>
      <c r="L93" s="247"/>
      <c r="M93" s="224"/>
      <c r="N93" s="242"/>
      <c r="O93" s="240"/>
      <c r="P93" s="224"/>
      <c r="Q93" s="242"/>
      <c r="R93" s="240"/>
      <c r="S93" s="224"/>
      <c r="T93" s="242"/>
      <c r="U93" s="240"/>
      <c r="V93" s="238"/>
      <c r="W93" s="11"/>
      <c r="X93" s="11"/>
      <c r="Y93" s="1"/>
      <c r="Z93" s="1"/>
      <c r="AA93" s="1"/>
      <c r="AB93" s="1"/>
      <c r="AC93" s="1"/>
      <c r="AD93" s="1"/>
      <c r="AE93" s="1"/>
      <c r="AF93" s="1"/>
    </row>
    <row r="94" spans="1:32" ht="15" customHeight="1">
      <c r="A94" s="8"/>
      <c r="B94" s="282"/>
      <c r="C94" s="224"/>
      <c r="D94" s="291"/>
      <c r="E94" s="242"/>
      <c r="F94" s="247"/>
      <c r="G94" s="224"/>
      <c r="H94" s="242"/>
      <c r="I94" s="247"/>
      <c r="J94" s="250"/>
      <c r="K94" s="242"/>
      <c r="L94" s="247"/>
      <c r="M94" s="224"/>
      <c r="N94" s="242"/>
      <c r="O94" s="240"/>
      <c r="P94" s="224"/>
      <c r="Q94" s="242"/>
      <c r="R94" s="240"/>
      <c r="S94" s="224"/>
      <c r="T94" s="242"/>
      <c r="U94" s="240"/>
      <c r="V94" s="238"/>
      <c r="W94" s="11"/>
      <c r="X94" s="11"/>
      <c r="Y94" s="1"/>
      <c r="Z94" s="1"/>
      <c r="AA94" s="1"/>
      <c r="AB94" s="1"/>
      <c r="AC94" s="1"/>
      <c r="AD94" s="1"/>
      <c r="AE94" s="1"/>
      <c r="AF94" s="1"/>
    </row>
    <row r="95" spans="1:32" ht="15" customHeight="1">
      <c r="A95" s="8"/>
      <c r="B95" s="282"/>
      <c r="C95" s="224"/>
      <c r="D95" s="291"/>
      <c r="E95" s="243"/>
      <c r="F95" s="247"/>
      <c r="G95" s="224"/>
      <c r="H95" s="243"/>
      <c r="I95" s="247"/>
      <c r="J95" s="250"/>
      <c r="K95" s="243"/>
      <c r="L95" s="247"/>
      <c r="M95" s="224"/>
      <c r="N95" s="243"/>
      <c r="O95" s="240"/>
      <c r="P95" s="224"/>
      <c r="Q95" s="243"/>
      <c r="R95" s="240"/>
      <c r="S95" s="224"/>
      <c r="T95" s="243"/>
      <c r="U95" s="240"/>
      <c r="V95" s="238"/>
      <c r="W95" s="11"/>
      <c r="X95" s="11"/>
      <c r="Y95" s="1"/>
      <c r="Z95" s="1"/>
      <c r="AA95" s="1"/>
      <c r="AB95" s="1"/>
      <c r="AC95" s="1"/>
      <c r="AD95" s="1"/>
      <c r="AE95" s="1"/>
      <c r="AF95" s="1"/>
    </row>
    <row r="96" spans="1:32" ht="15" customHeight="1">
      <c r="A96" s="8"/>
      <c r="B96" s="282"/>
      <c r="C96" s="224"/>
      <c r="D96" s="291"/>
      <c r="E96" s="241">
        <v>3</v>
      </c>
      <c r="F96" s="266"/>
      <c r="G96" s="224"/>
      <c r="H96" s="241">
        <v>3</v>
      </c>
      <c r="I96" s="248"/>
      <c r="J96" s="250"/>
      <c r="K96" s="241">
        <v>3</v>
      </c>
      <c r="L96" s="248"/>
      <c r="M96" s="224"/>
      <c r="N96" s="241">
        <v>3</v>
      </c>
      <c r="O96" s="239"/>
      <c r="P96" s="224"/>
      <c r="Q96" s="241">
        <v>3</v>
      </c>
      <c r="R96" s="239"/>
      <c r="S96" s="224"/>
      <c r="T96" s="241">
        <v>3</v>
      </c>
      <c r="U96" s="239"/>
      <c r="V96" s="237"/>
      <c r="W96" s="11"/>
      <c r="X96" s="11"/>
      <c r="Y96" s="1"/>
      <c r="Z96" s="1"/>
      <c r="AA96" s="1"/>
      <c r="AB96" s="1"/>
      <c r="AC96" s="1"/>
      <c r="AD96" s="1"/>
      <c r="AE96" s="1"/>
      <c r="AF96" s="1"/>
    </row>
    <row r="97" spans="1:32" ht="15" customHeight="1">
      <c r="A97" s="8"/>
      <c r="B97" s="282"/>
      <c r="C97" s="224"/>
      <c r="D97" s="291"/>
      <c r="E97" s="242"/>
      <c r="F97" s="247"/>
      <c r="G97" s="224"/>
      <c r="H97" s="242"/>
      <c r="I97" s="247"/>
      <c r="J97" s="250"/>
      <c r="K97" s="242"/>
      <c r="L97" s="247"/>
      <c r="M97" s="224"/>
      <c r="N97" s="242"/>
      <c r="O97" s="240"/>
      <c r="P97" s="224"/>
      <c r="Q97" s="242"/>
      <c r="R97" s="240"/>
      <c r="S97" s="224"/>
      <c r="T97" s="242"/>
      <c r="U97" s="240"/>
      <c r="V97" s="238"/>
      <c r="W97" s="11"/>
      <c r="X97" s="11"/>
      <c r="Y97" s="1"/>
      <c r="Z97" s="1"/>
      <c r="AA97" s="1"/>
      <c r="AB97" s="1"/>
      <c r="AC97" s="1"/>
      <c r="AD97" s="1"/>
      <c r="AE97" s="1"/>
      <c r="AF97" s="1"/>
    </row>
    <row r="98" spans="1:32" ht="15" customHeight="1">
      <c r="A98" s="8"/>
      <c r="B98" s="282"/>
      <c r="C98" s="224"/>
      <c r="D98" s="291"/>
      <c r="E98" s="242"/>
      <c r="F98" s="247"/>
      <c r="G98" s="224"/>
      <c r="H98" s="242"/>
      <c r="I98" s="247"/>
      <c r="J98" s="250"/>
      <c r="K98" s="242"/>
      <c r="L98" s="247"/>
      <c r="M98" s="224"/>
      <c r="N98" s="242"/>
      <c r="O98" s="240"/>
      <c r="P98" s="224"/>
      <c r="Q98" s="242"/>
      <c r="R98" s="240"/>
      <c r="S98" s="224"/>
      <c r="T98" s="242"/>
      <c r="U98" s="240"/>
      <c r="V98" s="238"/>
      <c r="W98" s="11"/>
      <c r="X98" s="11"/>
      <c r="Y98" s="1"/>
      <c r="Z98" s="1"/>
      <c r="AA98" s="1"/>
      <c r="AB98" s="1"/>
      <c r="AC98" s="1"/>
      <c r="AD98" s="1"/>
      <c r="AE98" s="1"/>
      <c r="AF98" s="1"/>
    </row>
    <row r="99" spans="1:32" ht="15" customHeight="1">
      <c r="A99" s="8"/>
      <c r="B99" s="282"/>
      <c r="C99" s="225"/>
      <c r="D99" s="291"/>
      <c r="E99" s="243"/>
      <c r="F99" s="247"/>
      <c r="G99" s="225"/>
      <c r="H99" s="243"/>
      <c r="I99" s="247"/>
      <c r="J99" s="251"/>
      <c r="K99" s="243"/>
      <c r="L99" s="247"/>
      <c r="M99" s="225"/>
      <c r="N99" s="243"/>
      <c r="O99" s="240"/>
      <c r="P99" s="225"/>
      <c r="Q99" s="243"/>
      <c r="R99" s="240"/>
      <c r="S99" s="225"/>
      <c r="T99" s="243"/>
      <c r="U99" s="240"/>
      <c r="V99" s="238"/>
      <c r="W99" s="11"/>
      <c r="X99" s="11"/>
      <c r="Y99" s="1"/>
      <c r="Z99" s="1"/>
      <c r="AA99" s="1"/>
      <c r="AB99" s="1"/>
      <c r="AC99" s="1"/>
      <c r="AD99" s="1"/>
      <c r="AE99" s="1"/>
      <c r="AF99" s="1"/>
    </row>
    <row r="100" spans="1:32" ht="15" customHeight="1">
      <c r="A100" s="8"/>
      <c r="B100" s="282"/>
      <c r="C100" s="230" t="str">
        <f ca="1">OFFSET(INDIRECT($B200),22,2)</f>
        <v>Creating</v>
      </c>
      <c r="D100" s="268" t="str">
        <f ca="1">OFFSET(INDIRECT($B$200),22,14)</f>
        <v>use a range of software to produce and refine multimedia components
select and combine a range of text, image, sound, animation and video to produce an outcome for a selected purpose; use software tools to enhance the outcomes for specific audiences.</v>
      </c>
      <c r="E100" s="241">
        <v>1</v>
      </c>
      <c r="F100" s="237"/>
      <c r="G100" s="255" t="str">
        <f ca="1">OFFSET(INDIRECT($B200),22,15)</f>
        <v>use many features of a range of software to produce and refine multimedia components
use software tools to create and enhance text, image, sound, animation and video components; combine the components to produce appropriate outcomes for a range of audiences and purposes.</v>
      </c>
      <c r="H100" s="241">
        <v>1</v>
      </c>
      <c r="I100" s="246"/>
      <c r="J100" s="256" t="str">
        <f ca="1">OFFSET(INDIRECT($B200),22,16)</f>
        <v>use many features of a range of software to produce and refine multimedia components
use software tools to create and enhance text, image, sound, animation and video components; combine the components to produce appropriate outcomes for a range of audiences and purposes
explore and develop formal text document structures for given purposes.</v>
      </c>
      <c r="K100" s="241">
        <v>1</v>
      </c>
      <c r="L100" s="246"/>
      <c r="M100" s="255" t="str">
        <f ca="1">OFFSET(INDIRECT($B200),22,17)</f>
        <v>select and use a variety of appropriate software, tools and techniques to create, modify and combine multimedia components
use software tools to create, enhance and combine text, images, sound, animation and video for a range of audiences and purposes 
develop a range of formal text document structures for different audiences and purposes.</v>
      </c>
      <c r="N100" s="241">
        <v>1</v>
      </c>
      <c r="O100" s="244"/>
      <c r="P100" s="255" t="str">
        <f ca="1">OFFSET(INDIRECT($B200),22,18)</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Q100" s="241">
        <v>1</v>
      </c>
      <c r="R100" s="244"/>
      <c r="S100" s="255" t="str">
        <f ca="1">OFFSET(INDIRECT($B200),22,19)</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T100" s="241">
        <v>1</v>
      </c>
      <c r="U100" s="244"/>
      <c r="V100" s="237"/>
      <c r="W100" s="11"/>
      <c r="X100" s="11"/>
      <c r="Y100" s="1"/>
      <c r="Z100" s="1"/>
      <c r="AA100" s="1"/>
      <c r="AB100" s="1"/>
      <c r="AC100" s="1"/>
      <c r="AD100" s="1"/>
      <c r="AE100" s="1"/>
      <c r="AF100" s="1"/>
    </row>
    <row r="101" spans="1:32" ht="15" customHeight="1">
      <c r="A101" s="8"/>
      <c r="B101" s="282"/>
      <c r="C101" s="224"/>
      <c r="D101" s="291"/>
      <c r="E101" s="242"/>
      <c r="F101" s="247"/>
      <c r="G101" s="224"/>
      <c r="H101" s="242"/>
      <c r="I101" s="247"/>
      <c r="J101" s="250"/>
      <c r="K101" s="242"/>
      <c r="L101" s="247"/>
      <c r="M101" s="224"/>
      <c r="N101" s="242"/>
      <c r="O101" s="240"/>
      <c r="P101" s="224"/>
      <c r="Q101" s="242"/>
      <c r="R101" s="240"/>
      <c r="S101" s="224"/>
      <c r="T101" s="242"/>
      <c r="U101" s="240"/>
      <c r="V101" s="238"/>
      <c r="W101" s="11"/>
      <c r="X101" s="11"/>
      <c r="Y101" s="1"/>
      <c r="Z101" s="1"/>
      <c r="AA101" s="1"/>
      <c r="AB101" s="1"/>
      <c r="AC101" s="1"/>
      <c r="AD101" s="1"/>
      <c r="AE101" s="1"/>
      <c r="AF101" s="1"/>
    </row>
    <row r="102" spans="1:32" ht="15" customHeight="1">
      <c r="A102" s="8"/>
      <c r="B102" s="282"/>
      <c r="C102" s="224"/>
      <c r="D102" s="291"/>
      <c r="E102" s="242"/>
      <c r="F102" s="247"/>
      <c r="G102" s="224"/>
      <c r="H102" s="242"/>
      <c r="I102" s="247"/>
      <c r="J102" s="250"/>
      <c r="K102" s="242"/>
      <c r="L102" s="247"/>
      <c r="M102" s="224"/>
      <c r="N102" s="242"/>
      <c r="O102" s="240"/>
      <c r="P102" s="224"/>
      <c r="Q102" s="242"/>
      <c r="R102" s="240"/>
      <c r="S102" s="224"/>
      <c r="T102" s="242"/>
      <c r="U102" s="240"/>
      <c r="V102" s="238"/>
      <c r="W102" s="11"/>
      <c r="X102" s="11"/>
      <c r="Y102" s="1"/>
      <c r="Z102" s="1"/>
      <c r="AA102" s="1"/>
      <c r="AB102" s="1"/>
      <c r="AC102" s="1"/>
      <c r="AD102" s="1"/>
      <c r="AE102" s="1"/>
      <c r="AF102" s="1"/>
    </row>
    <row r="103" spans="1:32" ht="15" customHeight="1">
      <c r="A103" s="8"/>
      <c r="B103" s="282"/>
      <c r="C103" s="224"/>
      <c r="D103" s="291"/>
      <c r="E103" s="243"/>
      <c r="F103" s="247"/>
      <c r="G103" s="224"/>
      <c r="H103" s="243"/>
      <c r="I103" s="247"/>
      <c r="J103" s="250"/>
      <c r="K103" s="243"/>
      <c r="L103" s="247"/>
      <c r="M103" s="224"/>
      <c r="N103" s="243"/>
      <c r="O103" s="240"/>
      <c r="P103" s="224"/>
      <c r="Q103" s="243"/>
      <c r="R103" s="240"/>
      <c r="S103" s="224"/>
      <c r="T103" s="243"/>
      <c r="U103" s="240"/>
      <c r="V103" s="238"/>
      <c r="W103" s="11"/>
      <c r="X103" s="11"/>
      <c r="Y103" s="1"/>
      <c r="Z103" s="1"/>
      <c r="AA103" s="1"/>
      <c r="AB103" s="1"/>
      <c r="AC103" s="1"/>
      <c r="AD103" s="1"/>
      <c r="AE103" s="1"/>
      <c r="AF103" s="1"/>
    </row>
    <row r="104" spans="1:32" ht="15" customHeight="1">
      <c r="A104" s="8"/>
      <c r="B104" s="282"/>
      <c r="C104" s="224"/>
      <c r="D104" s="291"/>
      <c r="E104" s="241">
        <v>2</v>
      </c>
      <c r="F104" s="266"/>
      <c r="G104" s="224"/>
      <c r="H104" s="241">
        <v>2</v>
      </c>
      <c r="I104" s="248"/>
      <c r="J104" s="250"/>
      <c r="K104" s="241">
        <v>2</v>
      </c>
      <c r="L104" s="248"/>
      <c r="M104" s="224"/>
      <c r="N104" s="241">
        <v>2</v>
      </c>
      <c r="O104" s="239"/>
      <c r="P104" s="224"/>
      <c r="Q104" s="241">
        <v>2</v>
      </c>
      <c r="R104" s="239"/>
      <c r="S104" s="224"/>
      <c r="T104" s="241">
        <v>2</v>
      </c>
      <c r="U104" s="239"/>
      <c r="V104" s="237"/>
      <c r="W104" s="11"/>
      <c r="X104" s="11"/>
      <c r="Y104" s="1"/>
      <c r="Z104" s="1"/>
      <c r="AA104" s="1"/>
      <c r="AB104" s="1"/>
      <c r="AC104" s="1"/>
      <c r="AD104" s="1"/>
      <c r="AE104" s="1"/>
      <c r="AF104" s="1"/>
    </row>
    <row r="105" spans="1:32" ht="15" customHeight="1">
      <c r="A105" s="8"/>
      <c r="B105" s="282"/>
      <c r="C105" s="224"/>
      <c r="D105" s="291"/>
      <c r="E105" s="242"/>
      <c r="F105" s="247"/>
      <c r="G105" s="224"/>
      <c r="H105" s="242"/>
      <c r="I105" s="247"/>
      <c r="J105" s="250"/>
      <c r="K105" s="242"/>
      <c r="L105" s="247"/>
      <c r="M105" s="224"/>
      <c r="N105" s="242"/>
      <c r="O105" s="240"/>
      <c r="P105" s="224"/>
      <c r="Q105" s="242"/>
      <c r="R105" s="240"/>
      <c r="S105" s="224"/>
      <c r="T105" s="242"/>
      <c r="U105" s="240"/>
      <c r="V105" s="238"/>
      <c r="W105" s="11"/>
      <c r="X105" s="11"/>
      <c r="Y105" s="1"/>
      <c r="Z105" s="1"/>
      <c r="AA105" s="1"/>
      <c r="AB105" s="1"/>
      <c r="AC105" s="1"/>
      <c r="AD105" s="1"/>
      <c r="AE105" s="1"/>
      <c r="AF105" s="1"/>
    </row>
    <row r="106" spans="1:32" ht="15" customHeight="1">
      <c r="A106" s="8"/>
      <c r="B106" s="282"/>
      <c r="C106" s="224"/>
      <c r="D106" s="291"/>
      <c r="E106" s="242"/>
      <c r="F106" s="247"/>
      <c r="G106" s="224"/>
      <c r="H106" s="242"/>
      <c r="I106" s="247"/>
      <c r="J106" s="250"/>
      <c r="K106" s="242"/>
      <c r="L106" s="247"/>
      <c r="M106" s="224"/>
      <c r="N106" s="242"/>
      <c r="O106" s="240"/>
      <c r="P106" s="224"/>
      <c r="Q106" s="242"/>
      <c r="R106" s="240"/>
      <c r="S106" s="224"/>
      <c r="T106" s="242"/>
      <c r="U106" s="240"/>
      <c r="V106" s="238"/>
      <c r="W106" s="11"/>
      <c r="X106" s="11"/>
      <c r="Y106" s="1"/>
      <c r="Z106" s="1"/>
      <c r="AA106" s="1"/>
      <c r="AB106" s="1"/>
      <c r="AC106" s="1"/>
      <c r="AD106" s="1"/>
      <c r="AE106" s="1"/>
      <c r="AF106" s="1"/>
    </row>
    <row r="107" spans="1:32" ht="15" customHeight="1">
      <c r="A107" s="8"/>
      <c r="B107" s="282"/>
      <c r="C107" s="224"/>
      <c r="D107" s="291"/>
      <c r="E107" s="243"/>
      <c r="F107" s="247"/>
      <c r="G107" s="224"/>
      <c r="H107" s="243"/>
      <c r="I107" s="247"/>
      <c r="J107" s="250"/>
      <c r="K107" s="243"/>
      <c r="L107" s="247"/>
      <c r="M107" s="224"/>
      <c r="N107" s="243"/>
      <c r="O107" s="240"/>
      <c r="P107" s="224"/>
      <c r="Q107" s="243"/>
      <c r="R107" s="240"/>
      <c r="S107" s="224"/>
      <c r="T107" s="243"/>
      <c r="U107" s="240"/>
      <c r="V107" s="238"/>
      <c r="W107" s="11"/>
      <c r="X107" s="11"/>
      <c r="Y107" s="1"/>
      <c r="Z107" s="1"/>
      <c r="AA107" s="1"/>
      <c r="AB107" s="1"/>
      <c r="AC107" s="1"/>
      <c r="AD107" s="1"/>
      <c r="AE107" s="1"/>
      <c r="AF107" s="1"/>
    </row>
    <row r="108" spans="1:32" ht="15" customHeight="1">
      <c r="A108" s="8"/>
      <c r="B108" s="282"/>
      <c r="C108" s="224"/>
      <c r="D108" s="291"/>
      <c r="E108" s="241">
        <v>3</v>
      </c>
      <c r="F108" s="266"/>
      <c r="G108" s="224"/>
      <c r="H108" s="241">
        <v>3</v>
      </c>
      <c r="I108" s="248"/>
      <c r="J108" s="250"/>
      <c r="K108" s="241">
        <v>3</v>
      </c>
      <c r="L108" s="248"/>
      <c r="M108" s="224"/>
      <c r="N108" s="241">
        <v>3</v>
      </c>
      <c r="O108" s="239"/>
      <c r="P108" s="224"/>
      <c r="Q108" s="241">
        <v>3</v>
      </c>
      <c r="R108" s="239"/>
      <c r="S108" s="224"/>
      <c r="T108" s="241">
        <v>3</v>
      </c>
      <c r="U108" s="239"/>
      <c r="V108" s="237"/>
      <c r="W108" s="11"/>
      <c r="X108" s="11"/>
      <c r="Y108" s="1"/>
      <c r="Z108" s="1"/>
      <c r="AA108" s="1"/>
      <c r="AB108" s="1"/>
      <c r="AC108" s="1"/>
      <c r="AD108" s="1"/>
      <c r="AE108" s="1"/>
      <c r="AF108" s="1"/>
    </row>
    <row r="109" spans="1:32" ht="15" customHeight="1">
      <c r="A109" s="8"/>
      <c r="B109" s="282"/>
      <c r="C109" s="224"/>
      <c r="D109" s="291"/>
      <c r="E109" s="242"/>
      <c r="F109" s="247"/>
      <c r="G109" s="224"/>
      <c r="H109" s="242"/>
      <c r="I109" s="247"/>
      <c r="J109" s="250"/>
      <c r="K109" s="242"/>
      <c r="L109" s="247"/>
      <c r="M109" s="224"/>
      <c r="N109" s="242"/>
      <c r="O109" s="240"/>
      <c r="P109" s="224"/>
      <c r="Q109" s="242"/>
      <c r="R109" s="240"/>
      <c r="S109" s="224"/>
      <c r="T109" s="242"/>
      <c r="U109" s="240"/>
      <c r="V109" s="238"/>
      <c r="W109" s="11"/>
      <c r="X109" s="11"/>
      <c r="Y109" s="1"/>
      <c r="Z109" s="1"/>
      <c r="AA109" s="1"/>
      <c r="AB109" s="1"/>
      <c r="AC109" s="1"/>
      <c r="AD109" s="1"/>
      <c r="AE109" s="1"/>
      <c r="AF109" s="1"/>
    </row>
    <row r="110" spans="1:32" ht="15" customHeight="1">
      <c r="A110" s="8"/>
      <c r="B110" s="282"/>
      <c r="C110" s="224"/>
      <c r="D110" s="291"/>
      <c r="E110" s="242"/>
      <c r="F110" s="247"/>
      <c r="G110" s="224"/>
      <c r="H110" s="242"/>
      <c r="I110" s="247"/>
      <c r="J110" s="250"/>
      <c r="K110" s="242"/>
      <c r="L110" s="247"/>
      <c r="M110" s="224"/>
      <c r="N110" s="242"/>
      <c r="O110" s="240"/>
      <c r="P110" s="224"/>
      <c r="Q110" s="242"/>
      <c r="R110" s="240"/>
      <c r="S110" s="224"/>
      <c r="T110" s="242"/>
      <c r="U110" s="240"/>
      <c r="V110" s="238"/>
      <c r="W110" s="11"/>
      <c r="X110" s="11"/>
      <c r="Y110" s="1"/>
      <c r="Z110" s="1"/>
      <c r="AA110" s="1"/>
      <c r="AB110" s="1"/>
      <c r="AC110" s="1"/>
      <c r="AD110" s="1"/>
      <c r="AE110" s="1"/>
      <c r="AF110" s="1"/>
    </row>
    <row r="111" spans="1:32" ht="15" customHeight="1">
      <c r="A111" s="8"/>
      <c r="B111" s="282"/>
      <c r="C111" s="225"/>
      <c r="D111" s="291"/>
      <c r="E111" s="243"/>
      <c r="F111" s="247"/>
      <c r="G111" s="225"/>
      <c r="H111" s="243"/>
      <c r="I111" s="247"/>
      <c r="J111" s="251"/>
      <c r="K111" s="243"/>
      <c r="L111" s="247"/>
      <c r="M111" s="225"/>
      <c r="N111" s="243"/>
      <c r="O111" s="240"/>
      <c r="P111" s="225"/>
      <c r="Q111" s="243"/>
      <c r="R111" s="240"/>
      <c r="S111" s="225"/>
      <c r="T111" s="243"/>
      <c r="U111" s="240"/>
      <c r="V111" s="238"/>
      <c r="W111" s="11"/>
      <c r="X111" s="11"/>
      <c r="Y111" s="1"/>
      <c r="Z111" s="1"/>
      <c r="AA111" s="1"/>
      <c r="AB111" s="1"/>
      <c r="AC111" s="1"/>
      <c r="AD111" s="1"/>
      <c r="AE111" s="1"/>
      <c r="AF111" s="1"/>
    </row>
    <row r="112" spans="1:32" ht="15" customHeight="1">
      <c r="A112" s="1"/>
      <c r="B112" s="282"/>
      <c r="C112" s="230" t="str">
        <f ca="1">OFFSET(INDIRECT($B200),24,2)</f>
        <v>Evaluating and improving</v>
      </c>
      <c r="D112" s="268" t="str">
        <f ca="1">OFFSET(INDIRECT($B$200),24,14)</f>
        <v>explain reasons for layout and content of own work, e.g. evaluate the presentation for audience and appropriateness
ensure output is appropriate for specific purpose
comment on reasons for layout and content
invite feedback/responses from others, e.g. use 'Comment' in Word Online/Excel Online for asking questions or adding suggestions
create groups and share work between them to allow review of work.</v>
      </c>
      <c r="E112" s="241">
        <v>1</v>
      </c>
      <c r="F112" s="237"/>
      <c r="G112" s="255" t="str">
        <f ca="1">OFFSET(INDIRECT($B200),24,15)</f>
        <v>evaluate own and others' work and justify content for audience, e.g. comment on others' work in relation to layout and content
respond to feedback.</v>
      </c>
      <c r="H112" s="241">
        <v>1</v>
      </c>
      <c r="I112" s="246"/>
      <c r="J112" s="256" t="str">
        <f ca="1">OFFSET(INDIRECT($B200),24,16)</f>
        <v>justify the reasons for choices and explain the advantages and disadvantages of the different outputs, e.g. produce a basic evaluation report including justification for layout and content
suggest and make improvements depending on feedback and self-evaluation. </v>
      </c>
      <c r="K112" s="241">
        <v>1</v>
      </c>
      <c r="L112" s="246"/>
      <c r="M112" s="255" t="str">
        <f ca="1">OFFSET(INDIRECT($B200),24,17)</f>
        <v>justify the reasons for choices and explain the advantages and disadvantages of the different outputs
suggest and make improvements depending on feedback and self-evaluation that are relevant for audience and purpose.</v>
      </c>
      <c r="N112" s="241">
        <v>1</v>
      </c>
      <c r="O112" s="244"/>
      <c r="P112" s="255" t="str">
        <f ca="1">OFFSET(INDIRECT($B200),24,18)</f>
        <v>justify reasoning to critical audiences in terms of layout and content, e.g. produce a detailed evaluation report including justification for layout and content
refer appropriately to sources of information used
make detailed and specific changes based upon feedback and self-evaluation, as relevant. </v>
      </c>
      <c r="Q112" s="241">
        <v>1</v>
      </c>
      <c r="R112" s="244"/>
      <c r="S112" s="255" t="str">
        <f ca="1">OFFSET(INDIRECT($B200),24,19)</f>
        <v>justify reasoning to critical audiences in terms of layout and content
refer appropriately to sources of information used
make detailed and specific changes based upon feedback and self-evaluation, as relevant. </v>
      </c>
      <c r="T112" s="241">
        <v>1</v>
      </c>
      <c r="U112" s="244"/>
      <c r="V112" s="237"/>
      <c r="W112" s="1"/>
      <c r="X112" s="1"/>
      <c r="Y112" s="1"/>
      <c r="Z112" s="1"/>
      <c r="AA112" s="1"/>
      <c r="AB112" s="1"/>
      <c r="AC112" s="1"/>
      <c r="AD112" s="1"/>
      <c r="AE112" s="1"/>
      <c r="AF112" s="1"/>
    </row>
    <row r="113" spans="1:32" ht="15" customHeight="1">
      <c r="A113" s="1"/>
      <c r="B113" s="282"/>
      <c r="C113" s="224"/>
      <c r="D113" s="291"/>
      <c r="E113" s="242"/>
      <c r="F113" s="247"/>
      <c r="G113" s="224"/>
      <c r="H113" s="242"/>
      <c r="I113" s="247"/>
      <c r="J113" s="250"/>
      <c r="K113" s="242"/>
      <c r="L113" s="247"/>
      <c r="M113" s="224"/>
      <c r="N113" s="242"/>
      <c r="O113" s="240"/>
      <c r="P113" s="224"/>
      <c r="Q113" s="242"/>
      <c r="R113" s="240"/>
      <c r="S113" s="224"/>
      <c r="T113" s="242"/>
      <c r="U113" s="240"/>
      <c r="V113" s="238"/>
      <c r="W113" s="1"/>
      <c r="X113" s="1"/>
      <c r="Y113" s="1"/>
      <c r="Z113" s="1"/>
      <c r="AA113" s="1"/>
      <c r="AB113" s="1"/>
      <c r="AC113" s="1"/>
      <c r="AD113" s="1"/>
      <c r="AE113" s="1"/>
      <c r="AF113" s="1"/>
    </row>
    <row r="114" spans="1:32" ht="15" customHeight="1">
      <c r="A114" s="1"/>
      <c r="B114" s="282"/>
      <c r="C114" s="224"/>
      <c r="D114" s="291"/>
      <c r="E114" s="242"/>
      <c r="F114" s="247"/>
      <c r="G114" s="224"/>
      <c r="H114" s="242"/>
      <c r="I114" s="247"/>
      <c r="J114" s="250"/>
      <c r="K114" s="242"/>
      <c r="L114" s="247"/>
      <c r="M114" s="224"/>
      <c r="N114" s="242"/>
      <c r="O114" s="240"/>
      <c r="P114" s="224"/>
      <c r="Q114" s="242"/>
      <c r="R114" s="240"/>
      <c r="S114" s="224"/>
      <c r="T114" s="242"/>
      <c r="U114" s="240"/>
      <c r="V114" s="238"/>
      <c r="W114" s="1"/>
      <c r="X114" s="1"/>
      <c r="Y114" s="1"/>
      <c r="Z114" s="1"/>
      <c r="AA114" s="1"/>
      <c r="AB114" s="1"/>
      <c r="AC114" s="1"/>
      <c r="AD114" s="1"/>
      <c r="AE114" s="1"/>
      <c r="AF114" s="1"/>
    </row>
    <row r="115" spans="1:32" ht="15" customHeight="1">
      <c r="A115" s="1"/>
      <c r="B115" s="282"/>
      <c r="C115" s="224"/>
      <c r="D115" s="291"/>
      <c r="E115" s="243"/>
      <c r="F115" s="247"/>
      <c r="G115" s="224"/>
      <c r="H115" s="243"/>
      <c r="I115" s="247"/>
      <c r="J115" s="250"/>
      <c r="K115" s="243"/>
      <c r="L115" s="247"/>
      <c r="M115" s="224"/>
      <c r="N115" s="243"/>
      <c r="O115" s="240"/>
      <c r="P115" s="224"/>
      <c r="Q115" s="243"/>
      <c r="R115" s="240"/>
      <c r="S115" s="224"/>
      <c r="T115" s="243"/>
      <c r="U115" s="240"/>
      <c r="V115" s="238"/>
      <c r="W115" s="1"/>
      <c r="X115" s="1"/>
      <c r="Y115" s="1"/>
      <c r="Z115" s="1"/>
      <c r="AA115" s="1"/>
      <c r="AB115" s="1"/>
      <c r="AC115" s="1"/>
      <c r="AD115" s="1"/>
      <c r="AE115" s="1"/>
      <c r="AF115" s="1"/>
    </row>
    <row r="116" spans="1:32" ht="15" customHeight="1">
      <c r="A116" s="1"/>
      <c r="B116" s="282"/>
      <c r="C116" s="224"/>
      <c r="D116" s="291"/>
      <c r="E116" s="241">
        <v>2</v>
      </c>
      <c r="F116" s="266"/>
      <c r="G116" s="224"/>
      <c r="H116" s="241">
        <v>2</v>
      </c>
      <c r="I116" s="248"/>
      <c r="J116" s="250"/>
      <c r="K116" s="241">
        <v>2</v>
      </c>
      <c r="L116" s="248"/>
      <c r="M116" s="224"/>
      <c r="N116" s="241">
        <v>2</v>
      </c>
      <c r="O116" s="239"/>
      <c r="P116" s="224"/>
      <c r="Q116" s="241">
        <v>2</v>
      </c>
      <c r="R116" s="239"/>
      <c r="S116" s="224"/>
      <c r="T116" s="241">
        <v>2</v>
      </c>
      <c r="U116" s="239"/>
      <c r="V116" s="237"/>
      <c r="W116" s="1"/>
      <c r="X116" s="1"/>
      <c r="Y116" s="1"/>
      <c r="Z116" s="1"/>
      <c r="AA116" s="1"/>
      <c r="AB116" s="1"/>
      <c r="AC116" s="1"/>
      <c r="AD116" s="1"/>
      <c r="AE116" s="1"/>
      <c r="AF116" s="1"/>
    </row>
    <row r="117" spans="1:32" ht="15" customHeight="1">
      <c r="A117" s="1"/>
      <c r="B117" s="282"/>
      <c r="C117" s="224"/>
      <c r="D117" s="291"/>
      <c r="E117" s="242"/>
      <c r="F117" s="247"/>
      <c r="G117" s="224"/>
      <c r="H117" s="242"/>
      <c r="I117" s="247"/>
      <c r="J117" s="250"/>
      <c r="K117" s="242"/>
      <c r="L117" s="247"/>
      <c r="M117" s="224"/>
      <c r="N117" s="242"/>
      <c r="O117" s="240"/>
      <c r="P117" s="224"/>
      <c r="Q117" s="242"/>
      <c r="R117" s="240"/>
      <c r="S117" s="224"/>
      <c r="T117" s="242"/>
      <c r="U117" s="240"/>
      <c r="V117" s="238"/>
      <c r="W117" s="1"/>
      <c r="X117" s="1"/>
      <c r="Y117" s="1"/>
      <c r="Z117" s="1"/>
      <c r="AA117" s="1"/>
      <c r="AB117" s="1"/>
      <c r="AC117" s="1"/>
      <c r="AD117" s="1"/>
      <c r="AE117" s="1"/>
      <c r="AF117" s="1"/>
    </row>
    <row r="118" spans="1:32" ht="15" customHeight="1">
      <c r="A118" s="1"/>
      <c r="B118" s="282"/>
      <c r="C118" s="224"/>
      <c r="D118" s="291"/>
      <c r="E118" s="242"/>
      <c r="F118" s="247"/>
      <c r="G118" s="224"/>
      <c r="H118" s="242"/>
      <c r="I118" s="247"/>
      <c r="J118" s="250"/>
      <c r="K118" s="242"/>
      <c r="L118" s="247"/>
      <c r="M118" s="224"/>
      <c r="N118" s="242"/>
      <c r="O118" s="240"/>
      <c r="P118" s="224"/>
      <c r="Q118" s="242"/>
      <c r="R118" s="240"/>
      <c r="S118" s="224"/>
      <c r="T118" s="242"/>
      <c r="U118" s="240"/>
      <c r="V118" s="238"/>
      <c r="W118" s="1"/>
      <c r="X118" s="1"/>
      <c r="Y118" s="1"/>
      <c r="Z118" s="1"/>
      <c r="AA118" s="1"/>
      <c r="AB118" s="1"/>
      <c r="AC118" s="1"/>
      <c r="AD118" s="1"/>
      <c r="AE118" s="1"/>
      <c r="AF118" s="1"/>
    </row>
    <row r="119" spans="1:32" ht="15" customHeight="1">
      <c r="A119" s="1"/>
      <c r="B119" s="282"/>
      <c r="C119" s="224"/>
      <c r="D119" s="291"/>
      <c r="E119" s="243"/>
      <c r="F119" s="247"/>
      <c r="G119" s="224"/>
      <c r="H119" s="243"/>
      <c r="I119" s="247"/>
      <c r="J119" s="250"/>
      <c r="K119" s="243"/>
      <c r="L119" s="247"/>
      <c r="M119" s="224"/>
      <c r="N119" s="243"/>
      <c r="O119" s="240"/>
      <c r="P119" s="224"/>
      <c r="Q119" s="243"/>
      <c r="R119" s="240"/>
      <c r="S119" s="224"/>
      <c r="T119" s="243"/>
      <c r="U119" s="240"/>
      <c r="V119" s="238"/>
      <c r="W119" s="1"/>
      <c r="X119" s="1"/>
      <c r="Y119" s="1"/>
      <c r="Z119" s="1"/>
      <c r="AA119" s="1"/>
      <c r="AB119" s="1"/>
      <c r="AC119" s="1"/>
      <c r="AD119" s="1"/>
      <c r="AE119" s="1"/>
      <c r="AF119" s="1"/>
    </row>
    <row r="120" spans="1:32" ht="15" customHeight="1">
      <c r="A120" s="1"/>
      <c r="B120" s="282"/>
      <c r="C120" s="224"/>
      <c r="D120" s="291"/>
      <c r="E120" s="241">
        <v>3</v>
      </c>
      <c r="F120" s="266"/>
      <c r="G120" s="224"/>
      <c r="H120" s="241">
        <v>3</v>
      </c>
      <c r="I120" s="248"/>
      <c r="J120" s="250"/>
      <c r="K120" s="241">
        <v>3</v>
      </c>
      <c r="L120" s="248"/>
      <c r="M120" s="224"/>
      <c r="N120" s="241">
        <v>3</v>
      </c>
      <c r="O120" s="239"/>
      <c r="P120" s="224"/>
      <c r="Q120" s="241">
        <v>3</v>
      </c>
      <c r="R120" s="239"/>
      <c r="S120" s="224"/>
      <c r="T120" s="241">
        <v>3</v>
      </c>
      <c r="U120" s="239"/>
      <c r="V120" s="237"/>
      <c r="W120" s="1"/>
      <c r="X120" s="1"/>
      <c r="Y120" s="1"/>
      <c r="Z120" s="1"/>
      <c r="AA120" s="1"/>
      <c r="AB120" s="1"/>
      <c r="AC120" s="1"/>
      <c r="AD120" s="1"/>
      <c r="AE120" s="1"/>
      <c r="AF120" s="1"/>
    </row>
    <row r="121" spans="1:32" ht="15" customHeight="1">
      <c r="A121" s="1"/>
      <c r="B121" s="282"/>
      <c r="C121" s="224"/>
      <c r="D121" s="291"/>
      <c r="E121" s="242"/>
      <c r="F121" s="247"/>
      <c r="G121" s="224"/>
      <c r="H121" s="242"/>
      <c r="I121" s="247"/>
      <c r="J121" s="250"/>
      <c r="K121" s="242"/>
      <c r="L121" s="247"/>
      <c r="M121" s="224"/>
      <c r="N121" s="242"/>
      <c r="O121" s="240"/>
      <c r="P121" s="224"/>
      <c r="Q121" s="242"/>
      <c r="R121" s="240"/>
      <c r="S121" s="224"/>
      <c r="T121" s="242"/>
      <c r="U121" s="240"/>
      <c r="V121" s="238"/>
      <c r="W121" s="1"/>
      <c r="X121" s="1"/>
      <c r="Y121" s="1"/>
      <c r="Z121" s="1"/>
      <c r="AA121" s="1"/>
      <c r="AB121" s="1"/>
      <c r="AC121" s="1"/>
      <c r="AD121" s="1"/>
      <c r="AE121" s="1"/>
      <c r="AF121" s="1"/>
    </row>
    <row r="122" spans="1:32" ht="15" customHeight="1">
      <c r="A122" s="1"/>
      <c r="B122" s="282"/>
      <c r="C122" s="224"/>
      <c r="D122" s="291"/>
      <c r="E122" s="242"/>
      <c r="F122" s="247"/>
      <c r="G122" s="224"/>
      <c r="H122" s="242"/>
      <c r="I122" s="247"/>
      <c r="J122" s="250"/>
      <c r="K122" s="242"/>
      <c r="L122" s="247"/>
      <c r="M122" s="224"/>
      <c r="N122" s="242"/>
      <c r="O122" s="240"/>
      <c r="P122" s="224"/>
      <c r="Q122" s="242"/>
      <c r="R122" s="240"/>
      <c r="S122" s="224"/>
      <c r="T122" s="242"/>
      <c r="U122" s="240"/>
      <c r="V122" s="238"/>
      <c r="W122" s="1"/>
      <c r="X122" s="1"/>
      <c r="Y122" s="1"/>
      <c r="Z122" s="1"/>
      <c r="AA122" s="1"/>
      <c r="AB122" s="1"/>
      <c r="AC122" s="1"/>
      <c r="AD122" s="1"/>
      <c r="AE122" s="1"/>
      <c r="AF122" s="1"/>
    </row>
    <row r="123" spans="1:32" ht="15" customHeight="1">
      <c r="A123" s="1"/>
      <c r="B123" s="283"/>
      <c r="C123" s="225"/>
      <c r="D123" s="291"/>
      <c r="E123" s="243"/>
      <c r="F123" s="247"/>
      <c r="G123" s="225"/>
      <c r="H123" s="243"/>
      <c r="I123" s="247"/>
      <c r="J123" s="251"/>
      <c r="K123" s="243"/>
      <c r="L123" s="247"/>
      <c r="M123" s="225"/>
      <c r="N123" s="243"/>
      <c r="O123" s="240"/>
      <c r="P123" s="225"/>
      <c r="Q123" s="243"/>
      <c r="R123" s="240"/>
      <c r="S123" s="225"/>
      <c r="T123" s="243"/>
      <c r="U123" s="240"/>
      <c r="V123" s="238"/>
      <c r="W123" s="1"/>
      <c r="X123" s="1"/>
      <c r="Y123" s="1"/>
      <c r="Z123" s="1"/>
      <c r="AA123" s="1"/>
      <c r="AB123" s="1"/>
      <c r="AC123" s="1"/>
      <c r="AD123" s="1"/>
      <c r="AE123" s="1"/>
      <c r="AF123" s="1"/>
    </row>
    <row r="124" spans="1:32" ht="15" customHeight="1">
      <c r="A124" s="1"/>
      <c r="B124" s="285" t="str">
        <f ca="1">OFFSET(INDIRECT($B200),27,0)</f>
        <v xml:space="preserve"> 4. Data and computational thinking    </v>
      </c>
      <c r="C124" s="223" t="str">
        <f ca="1">OFFSET(INDIRECT($B200),27,2)</f>
        <v>Problem-solving and modelling</v>
      </c>
      <c r="D124" s="268" t="str">
        <f ca="1">OFFSET(INDIRECT($B$200),27,14)</f>
        <v xml:space="preserve">demonstrate how programs or processes run by following a sequence of instructions exactly and in order
demonstrate how an algorithm is useful for representing a solution to a problem through testing
understand that changing instructions can affect or even terminate a process, e.g. moving instructions around in a program could produce unexpected outcomes or cause the program to fail altogether.
</v>
      </c>
      <c r="E124" s="241">
        <v>1</v>
      </c>
      <c r="F124" s="237"/>
      <c r="G124" s="245" t="str">
        <f ca="1">OFFSET(INDIRECT($B200),27,15)</f>
        <v xml:space="preserve">identify different parts of a process, e.g. variables, loops, case statements and comments
predict process outcome after modifying inputs, e.g. predicting the effect of changing/editing a set of instructions
modify a given flow chart to change the variables of an algorithm, e.g. add a process or a counter to it that would increment or decrement values.
</v>
      </c>
      <c r="H124" s="241">
        <v>1</v>
      </c>
      <c r="I124" s="246"/>
      <c r="J124" s="249" t="str">
        <f ca="1">OFFSET(INDIRECT($B200),27,16)</f>
        <v>identify patterns and opportunities for re-using code (instructions), e.g. parts of a method or instruction list that can be used to solve similar problems in different situations and/or systems
apply logical reasoning to a problem to formulate a solution, e.g. explain and justify how and why a solution to a problem is suitable
modify a given flow chart to change rules of an algorithm, e.g. adjust conditions of actions in a flow chart, for instance changing the boundaries of a counter in a loop to change how the program functions
change an algorithm and predict the outcome.</v>
      </c>
      <c r="K124" s="241">
        <v>1</v>
      </c>
      <c r="L124" s="246"/>
      <c r="M124" s="252" t="str">
        <f ca="1">OFFSET(INDIRECT($B200),27,17)</f>
        <v xml:space="preserve">decompose complex processes and determine the actions of individual parts, e.g. multiple WHILE, FOR and IF in either text-based or block-based programming environments
follow given written instructions or flow charts to determine the function or output of a process
recognise that algorithms are language agnostic
follow and develop logical solutions, e.g. demonstrate how a problem could be solved selecting a suitable method to illustrate
detect and correct simple errors in algorithms, e.g. can identify and correct where a syntax error will occur, for instance missing equal signs, variable names spelled incorrectly. 
</v>
      </c>
      <c r="N124" s="241">
        <v>1</v>
      </c>
      <c r="O124" s="244"/>
      <c r="P124" s="245" t="str">
        <f ca="1">OFFSET(INDIRECT($B200),27,18)</f>
        <v xml:space="preserve">independently create and design models and explain how they represent real-world problems, e.g. selecting and correctly using an appropriate method for illustrating a problem, such as a flow chart or spreadsheet
follow and develop logical solutions to determine actions and outputs of a program/process, e.g. follow pseudocode or a flow chart to come to an outcome, develop a written sequence of steps that could be followed.
</v>
      </c>
      <c r="Q124" s="241">
        <v>1</v>
      </c>
      <c r="R124" s="244"/>
      <c r="S124" s="245" t="str">
        <f ca="1">OFFSET(INDIRECT($B200),27,19)</f>
        <v>demonstrate the benefits of using part or whole instructions or methods (functions/procedures) in solving a problem, e.g. compartmentalise sections of a problem and call them when needed.</v>
      </c>
      <c r="T124" s="241">
        <v>1</v>
      </c>
      <c r="U124" s="244"/>
      <c r="V124" s="237"/>
      <c r="W124" s="1"/>
      <c r="X124" s="1"/>
      <c r="Y124" s="1"/>
      <c r="Z124" s="1"/>
      <c r="AA124" s="1"/>
      <c r="AB124" s="1"/>
      <c r="AC124" s="1"/>
      <c r="AD124" s="1"/>
      <c r="AE124" s="1"/>
      <c r="AF124" s="1"/>
    </row>
    <row r="125" spans="1:32" ht="15" customHeight="1">
      <c r="A125" s="1"/>
      <c r="B125" s="286"/>
      <c r="C125" s="224"/>
      <c r="D125" s="291"/>
      <c r="E125" s="242"/>
      <c r="F125" s="247"/>
      <c r="G125" s="224"/>
      <c r="H125" s="242"/>
      <c r="I125" s="247"/>
      <c r="J125" s="250"/>
      <c r="K125" s="242"/>
      <c r="L125" s="247"/>
      <c r="M125" s="253"/>
      <c r="N125" s="242"/>
      <c r="O125" s="240"/>
      <c r="P125" s="224"/>
      <c r="Q125" s="242"/>
      <c r="R125" s="240"/>
      <c r="S125" s="224"/>
      <c r="T125" s="242"/>
      <c r="U125" s="240"/>
      <c r="V125" s="238"/>
      <c r="W125" s="1"/>
      <c r="X125" s="1"/>
      <c r="Y125" s="1"/>
      <c r="Z125" s="1"/>
      <c r="AA125" s="1"/>
      <c r="AB125" s="1"/>
      <c r="AC125" s="1"/>
      <c r="AD125" s="1"/>
      <c r="AE125" s="1"/>
      <c r="AF125" s="1"/>
    </row>
    <row r="126" spans="1:32" ht="15" customHeight="1">
      <c r="A126" s="1"/>
      <c r="B126" s="286"/>
      <c r="C126" s="224"/>
      <c r="D126" s="291"/>
      <c r="E126" s="242"/>
      <c r="F126" s="247"/>
      <c r="G126" s="224"/>
      <c r="H126" s="242"/>
      <c r="I126" s="247"/>
      <c r="J126" s="250"/>
      <c r="K126" s="242"/>
      <c r="L126" s="247"/>
      <c r="M126" s="253"/>
      <c r="N126" s="242"/>
      <c r="O126" s="240"/>
      <c r="P126" s="224"/>
      <c r="Q126" s="242"/>
      <c r="R126" s="240"/>
      <c r="S126" s="224"/>
      <c r="T126" s="242"/>
      <c r="U126" s="240"/>
      <c r="V126" s="238"/>
      <c r="W126" s="1"/>
      <c r="X126" s="1"/>
      <c r="Y126" s="1"/>
      <c r="Z126" s="1"/>
      <c r="AA126" s="1"/>
      <c r="AB126" s="1"/>
      <c r="AC126" s="1"/>
      <c r="AD126" s="1"/>
      <c r="AE126" s="1"/>
      <c r="AF126" s="1"/>
    </row>
    <row r="127" spans="1:32" ht="15" customHeight="1">
      <c r="A127" s="1"/>
      <c r="B127" s="286"/>
      <c r="C127" s="224"/>
      <c r="D127" s="291"/>
      <c r="E127" s="243"/>
      <c r="F127" s="247"/>
      <c r="G127" s="224"/>
      <c r="H127" s="243"/>
      <c r="I127" s="247"/>
      <c r="J127" s="250"/>
      <c r="K127" s="243"/>
      <c r="L127" s="247"/>
      <c r="M127" s="253"/>
      <c r="N127" s="243"/>
      <c r="O127" s="240"/>
      <c r="P127" s="224"/>
      <c r="Q127" s="243"/>
      <c r="R127" s="240"/>
      <c r="S127" s="224"/>
      <c r="T127" s="243"/>
      <c r="U127" s="240"/>
      <c r="V127" s="238"/>
      <c r="W127" s="1"/>
      <c r="X127" s="1"/>
      <c r="Y127" s="1"/>
      <c r="Z127" s="1"/>
      <c r="AA127" s="1"/>
      <c r="AB127" s="1"/>
      <c r="AC127" s="1"/>
      <c r="AD127" s="1"/>
      <c r="AE127" s="1"/>
      <c r="AF127" s="1"/>
    </row>
    <row r="128" spans="1:32" ht="15" customHeight="1">
      <c r="A128" s="1"/>
      <c r="B128" s="286"/>
      <c r="C128" s="224"/>
      <c r="D128" s="291"/>
      <c r="E128" s="241">
        <v>2</v>
      </c>
      <c r="F128" s="266"/>
      <c r="G128" s="224"/>
      <c r="H128" s="241">
        <v>2</v>
      </c>
      <c r="I128" s="248"/>
      <c r="J128" s="250"/>
      <c r="K128" s="241">
        <v>2</v>
      </c>
      <c r="L128" s="248"/>
      <c r="M128" s="253"/>
      <c r="N128" s="241">
        <v>2</v>
      </c>
      <c r="O128" s="239"/>
      <c r="P128" s="224"/>
      <c r="Q128" s="241">
        <v>2</v>
      </c>
      <c r="R128" s="239"/>
      <c r="S128" s="224"/>
      <c r="T128" s="241">
        <v>2</v>
      </c>
      <c r="U128" s="239"/>
      <c r="V128" s="237"/>
      <c r="W128" s="1"/>
      <c r="X128" s="1"/>
      <c r="Y128" s="1"/>
      <c r="Z128" s="1"/>
      <c r="AA128" s="1"/>
      <c r="AB128" s="1"/>
      <c r="AC128" s="1"/>
      <c r="AD128" s="1"/>
      <c r="AE128" s="1"/>
      <c r="AF128" s="1"/>
    </row>
    <row r="129" spans="1:32" ht="15" customHeight="1">
      <c r="A129" s="1"/>
      <c r="B129" s="286"/>
      <c r="C129" s="224"/>
      <c r="D129" s="291"/>
      <c r="E129" s="242"/>
      <c r="F129" s="247"/>
      <c r="G129" s="224"/>
      <c r="H129" s="242"/>
      <c r="I129" s="247"/>
      <c r="J129" s="250"/>
      <c r="K129" s="242"/>
      <c r="L129" s="247"/>
      <c r="M129" s="253"/>
      <c r="N129" s="242"/>
      <c r="O129" s="240"/>
      <c r="P129" s="224"/>
      <c r="Q129" s="242"/>
      <c r="R129" s="240"/>
      <c r="S129" s="224"/>
      <c r="T129" s="242"/>
      <c r="U129" s="240"/>
      <c r="V129" s="238"/>
      <c r="W129" s="1"/>
      <c r="X129" s="1"/>
      <c r="Y129" s="1"/>
      <c r="Z129" s="1"/>
      <c r="AA129" s="1"/>
      <c r="AB129" s="1"/>
      <c r="AC129" s="1"/>
      <c r="AD129" s="1"/>
      <c r="AE129" s="1"/>
      <c r="AF129" s="1"/>
    </row>
    <row r="130" spans="1:32" ht="15" customHeight="1">
      <c r="A130" s="1"/>
      <c r="B130" s="286"/>
      <c r="C130" s="224"/>
      <c r="D130" s="291"/>
      <c r="E130" s="242"/>
      <c r="F130" s="247"/>
      <c r="G130" s="224"/>
      <c r="H130" s="242"/>
      <c r="I130" s="247"/>
      <c r="J130" s="250"/>
      <c r="K130" s="242"/>
      <c r="L130" s="247"/>
      <c r="M130" s="253"/>
      <c r="N130" s="242"/>
      <c r="O130" s="240"/>
      <c r="P130" s="224"/>
      <c r="Q130" s="242"/>
      <c r="R130" s="240"/>
      <c r="S130" s="224"/>
      <c r="T130" s="242"/>
      <c r="U130" s="240"/>
      <c r="V130" s="238"/>
      <c r="W130" s="1"/>
      <c r="X130" s="1"/>
      <c r="Y130" s="1"/>
      <c r="Z130" s="1"/>
      <c r="AA130" s="1"/>
      <c r="AB130" s="1"/>
      <c r="AC130" s="1"/>
      <c r="AD130" s="1"/>
      <c r="AE130" s="1"/>
      <c r="AF130" s="1"/>
    </row>
    <row r="131" spans="1:32" ht="15" customHeight="1">
      <c r="A131" s="1"/>
      <c r="B131" s="286"/>
      <c r="C131" s="224"/>
      <c r="D131" s="291"/>
      <c r="E131" s="243"/>
      <c r="F131" s="247"/>
      <c r="G131" s="224"/>
      <c r="H131" s="243"/>
      <c r="I131" s="247"/>
      <c r="J131" s="250"/>
      <c r="K131" s="243"/>
      <c r="L131" s="247"/>
      <c r="M131" s="253"/>
      <c r="N131" s="243"/>
      <c r="O131" s="240"/>
      <c r="P131" s="224"/>
      <c r="Q131" s="243"/>
      <c r="R131" s="240"/>
      <c r="S131" s="224"/>
      <c r="T131" s="243"/>
      <c r="U131" s="240"/>
      <c r="V131" s="238"/>
      <c r="W131" s="1"/>
      <c r="X131" s="1"/>
      <c r="Y131" s="1"/>
      <c r="Z131" s="1"/>
      <c r="AA131" s="1"/>
      <c r="AB131" s="1"/>
      <c r="AC131" s="1"/>
      <c r="AD131" s="1"/>
      <c r="AE131" s="1"/>
      <c r="AF131" s="1"/>
    </row>
    <row r="132" spans="1:32" ht="15" customHeight="1">
      <c r="A132" s="1"/>
      <c r="B132" s="286"/>
      <c r="C132" s="224"/>
      <c r="D132" s="291"/>
      <c r="E132" s="241">
        <v>3</v>
      </c>
      <c r="F132" s="266"/>
      <c r="G132" s="224"/>
      <c r="H132" s="241">
        <v>3</v>
      </c>
      <c r="I132" s="248"/>
      <c r="J132" s="250"/>
      <c r="K132" s="241">
        <v>3</v>
      </c>
      <c r="L132" s="248"/>
      <c r="M132" s="253"/>
      <c r="N132" s="241">
        <v>3</v>
      </c>
      <c r="O132" s="239"/>
      <c r="P132" s="224"/>
      <c r="Q132" s="241">
        <v>3</v>
      </c>
      <c r="R132" s="239"/>
      <c r="S132" s="224"/>
      <c r="T132" s="241">
        <v>3</v>
      </c>
      <c r="U132" s="239"/>
      <c r="V132" s="237"/>
      <c r="W132" s="1"/>
      <c r="X132" s="1"/>
      <c r="Y132" s="1"/>
      <c r="Z132" s="1"/>
      <c r="AA132" s="1"/>
      <c r="AB132" s="1"/>
      <c r="AC132" s="1"/>
      <c r="AD132" s="1"/>
      <c r="AE132" s="1"/>
      <c r="AF132" s="1"/>
    </row>
    <row r="133" spans="1:32" ht="15" customHeight="1">
      <c r="A133" s="1"/>
      <c r="B133" s="286"/>
      <c r="C133" s="224"/>
      <c r="D133" s="291"/>
      <c r="E133" s="242"/>
      <c r="F133" s="247"/>
      <c r="G133" s="224"/>
      <c r="H133" s="242"/>
      <c r="I133" s="247"/>
      <c r="J133" s="250"/>
      <c r="K133" s="242"/>
      <c r="L133" s="247"/>
      <c r="M133" s="253"/>
      <c r="N133" s="242"/>
      <c r="O133" s="240"/>
      <c r="P133" s="224"/>
      <c r="Q133" s="242"/>
      <c r="R133" s="240"/>
      <c r="S133" s="224"/>
      <c r="T133" s="242"/>
      <c r="U133" s="240"/>
      <c r="V133" s="238"/>
      <c r="W133" s="1"/>
      <c r="X133" s="1"/>
      <c r="Y133" s="1"/>
      <c r="Z133" s="1"/>
      <c r="AA133" s="1"/>
      <c r="AB133" s="1"/>
      <c r="AC133" s="1"/>
      <c r="AD133" s="1"/>
      <c r="AE133" s="1"/>
      <c r="AF133" s="1"/>
    </row>
    <row r="134" spans="1:32" ht="15" customHeight="1">
      <c r="A134" s="1"/>
      <c r="B134" s="286"/>
      <c r="C134" s="224"/>
      <c r="D134" s="291"/>
      <c r="E134" s="242"/>
      <c r="F134" s="247"/>
      <c r="G134" s="224"/>
      <c r="H134" s="242"/>
      <c r="I134" s="247"/>
      <c r="J134" s="250"/>
      <c r="K134" s="242"/>
      <c r="L134" s="247"/>
      <c r="M134" s="253"/>
      <c r="N134" s="242"/>
      <c r="O134" s="240"/>
      <c r="P134" s="224"/>
      <c r="Q134" s="242"/>
      <c r="R134" s="240"/>
      <c r="S134" s="224"/>
      <c r="T134" s="242"/>
      <c r="U134" s="240"/>
      <c r="V134" s="238"/>
      <c r="W134" s="1"/>
      <c r="X134" s="1"/>
      <c r="Y134" s="1"/>
      <c r="Z134" s="1"/>
      <c r="AA134" s="1"/>
      <c r="AB134" s="1"/>
      <c r="AC134" s="1"/>
      <c r="AD134" s="1"/>
      <c r="AE134" s="1"/>
      <c r="AF134" s="1"/>
    </row>
    <row r="135" spans="1:32" ht="66" customHeight="1">
      <c r="A135" s="1"/>
      <c r="B135" s="286"/>
      <c r="C135" s="225"/>
      <c r="D135" s="291"/>
      <c r="E135" s="243"/>
      <c r="F135" s="247"/>
      <c r="G135" s="225"/>
      <c r="H135" s="243"/>
      <c r="I135" s="247"/>
      <c r="J135" s="251"/>
      <c r="K135" s="243"/>
      <c r="L135" s="247"/>
      <c r="M135" s="254"/>
      <c r="N135" s="243"/>
      <c r="O135" s="240"/>
      <c r="P135" s="225"/>
      <c r="Q135" s="243"/>
      <c r="R135" s="240"/>
      <c r="S135" s="225"/>
      <c r="T135" s="243"/>
      <c r="U135" s="240"/>
      <c r="V135" s="238"/>
      <c r="W135" s="1"/>
      <c r="X135" s="1"/>
      <c r="Y135" s="1"/>
      <c r="Z135" s="1"/>
      <c r="AA135" s="1"/>
      <c r="AB135" s="1"/>
      <c r="AC135" s="1"/>
      <c r="AD135" s="1"/>
      <c r="AE135" s="1"/>
      <c r="AF135" s="1"/>
    </row>
    <row r="136" spans="1:32" ht="15" customHeight="1">
      <c r="A136" s="1"/>
      <c r="B136" s="286"/>
      <c r="C136" s="223" t="str">
        <f ca="1">OFFSET(INDIRECT($B200),29,2)</f>
        <v>Data and information literacy</v>
      </c>
      <c r="D136" s="268" t="str">
        <f ca="1">OFFSET(INDIRECT($B$200),29,14)</f>
        <v xml:space="preserve">construct, refine and interrogate data sets to test or support an investigation.
</v>
      </c>
      <c r="E136" s="241">
        <v>1</v>
      </c>
      <c r="F136" s="237"/>
      <c r="G136" s="245" t="str">
        <f ca="1">OFFSET(INDIRECT($B200),29,15)</f>
        <v>create a data capture form, capture data, search data and create a database or spreadsheet with appropriate data input method.</v>
      </c>
      <c r="H136" s="241">
        <v>1</v>
      </c>
      <c r="I136" s="246"/>
      <c r="J136" s="249" t="str">
        <f ca="1">OFFSET(INDIRECT($B200),29,16)</f>
        <v>construct frequency tables for sets of data, grouped where appropriate, and perform simple analysis on data sets.</v>
      </c>
      <c r="K136" s="241">
        <v>1</v>
      </c>
      <c r="L136" s="246"/>
      <c r="M136" s="245" t="str">
        <f ca="1">OFFSET(INDIRECT($B200),29,17)</f>
        <v>search through large data sets and identify trends where appropriate.</v>
      </c>
      <c r="N136" s="241">
        <v>1</v>
      </c>
      <c r="O136" s="244"/>
      <c r="P136" s="245" t="str">
        <f ca="1">OFFSET(INDIRECT($B200),29,18)</f>
        <v>use data to explain and add validity to conclusion and where possible modify conclusion and/or hypothesis.</v>
      </c>
      <c r="Q136" s="241">
        <v>1</v>
      </c>
      <c r="R136" s="244"/>
      <c r="S136" s="245" t="str">
        <f ca="1">OFFSET(INDIRECT($B200),29,19)</f>
        <v>use appropriate programs to produce statistical evidence based on their own collected data/identified scenario and justify reasoning.</v>
      </c>
      <c r="T136" s="241">
        <v>1</v>
      </c>
      <c r="U136" s="244"/>
      <c r="V136" s="237"/>
      <c r="W136" s="1"/>
      <c r="X136" s="1"/>
      <c r="Y136" s="1"/>
      <c r="Z136" s="1"/>
      <c r="AA136" s="1"/>
      <c r="AB136" s="1"/>
      <c r="AC136" s="1"/>
      <c r="AD136" s="1"/>
      <c r="AE136" s="1"/>
      <c r="AF136" s="1"/>
    </row>
    <row r="137" spans="1:32" ht="15" customHeight="1">
      <c r="A137" s="1"/>
      <c r="B137" s="286"/>
      <c r="C137" s="224"/>
      <c r="D137" s="291"/>
      <c r="E137" s="242"/>
      <c r="F137" s="247"/>
      <c r="G137" s="224"/>
      <c r="H137" s="242"/>
      <c r="I137" s="247"/>
      <c r="J137" s="250"/>
      <c r="K137" s="242"/>
      <c r="L137" s="247"/>
      <c r="M137" s="224"/>
      <c r="N137" s="242"/>
      <c r="O137" s="240"/>
      <c r="P137" s="224"/>
      <c r="Q137" s="242"/>
      <c r="R137" s="240"/>
      <c r="S137" s="224"/>
      <c r="T137" s="242"/>
      <c r="U137" s="240"/>
      <c r="V137" s="238"/>
      <c r="W137" s="1"/>
      <c r="X137" s="1"/>
      <c r="Y137" s="1"/>
      <c r="Z137" s="1"/>
      <c r="AA137" s="1"/>
      <c r="AB137" s="1"/>
      <c r="AC137" s="1"/>
      <c r="AD137" s="1"/>
      <c r="AE137" s="1"/>
      <c r="AF137" s="1"/>
    </row>
    <row r="138" spans="1:32" ht="15" customHeight="1">
      <c r="A138" s="1"/>
      <c r="B138" s="286"/>
      <c r="C138" s="224"/>
      <c r="D138" s="291"/>
      <c r="E138" s="242"/>
      <c r="F138" s="247"/>
      <c r="G138" s="224"/>
      <c r="H138" s="242"/>
      <c r="I138" s="247"/>
      <c r="J138" s="250"/>
      <c r="K138" s="242"/>
      <c r="L138" s="247"/>
      <c r="M138" s="224"/>
      <c r="N138" s="242"/>
      <c r="O138" s="240"/>
      <c r="P138" s="224"/>
      <c r="Q138" s="242"/>
      <c r="R138" s="240"/>
      <c r="S138" s="224"/>
      <c r="T138" s="242"/>
      <c r="U138" s="240"/>
      <c r="V138" s="238"/>
      <c r="W138" s="1"/>
      <c r="X138" s="1"/>
      <c r="Y138" s="1"/>
      <c r="Z138" s="1"/>
      <c r="AA138" s="1"/>
      <c r="AB138" s="1"/>
      <c r="AC138" s="1"/>
      <c r="AD138" s="1"/>
      <c r="AE138" s="1"/>
      <c r="AF138" s="1"/>
    </row>
    <row r="139" spans="1:32" ht="15" customHeight="1">
      <c r="A139" s="1"/>
      <c r="B139" s="286"/>
      <c r="C139" s="224"/>
      <c r="D139" s="291"/>
      <c r="E139" s="243"/>
      <c r="F139" s="247"/>
      <c r="G139" s="224"/>
      <c r="H139" s="243"/>
      <c r="I139" s="247"/>
      <c r="J139" s="250"/>
      <c r="K139" s="243"/>
      <c r="L139" s="247"/>
      <c r="M139" s="224"/>
      <c r="N139" s="243"/>
      <c r="O139" s="240"/>
      <c r="P139" s="224"/>
      <c r="Q139" s="243"/>
      <c r="R139" s="240"/>
      <c r="S139" s="224"/>
      <c r="T139" s="243"/>
      <c r="U139" s="240"/>
      <c r="V139" s="238"/>
      <c r="W139" s="1"/>
      <c r="X139" s="1"/>
      <c r="Y139" s="1"/>
      <c r="Z139" s="1"/>
      <c r="AA139" s="1"/>
      <c r="AB139" s="1"/>
      <c r="AC139" s="1"/>
      <c r="AD139" s="1"/>
      <c r="AE139" s="1"/>
      <c r="AF139" s="1"/>
    </row>
    <row r="140" spans="1:32" ht="15" customHeight="1">
      <c r="A140" s="1"/>
      <c r="B140" s="286"/>
      <c r="C140" s="224"/>
      <c r="D140" s="291"/>
      <c r="E140" s="241">
        <v>2</v>
      </c>
      <c r="F140" s="266"/>
      <c r="G140" s="224"/>
      <c r="H140" s="241">
        <v>2</v>
      </c>
      <c r="I140" s="248"/>
      <c r="J140" s="250"/>
      <c r="K140" s="241">
        <v>2</v>
      </c>
      <c r="L140" s="248"/>
      <c r="M140" s="224"/>
      <c r="N140" s="241">
        <v>2</v>
      </c>
      <c r="O140" s="239"/>
      <c r="P140" s="224"/>
      <c r="Q140" s="241">
        <v>2</v>
      </c>
      <c r="R140" s="239"/>
      <c r="S140" s="224"/>
      <c r="T140" s="241">
        <v>2</v>
      </c>
      <c r="U140" s="239"/>
      <c r="V140" s="237"/>
      <c r="W140" s="1"/>
      <c r="X140" s="1"/>
      <c r="Y140" s="1"/>
      <c r="Z140" s="1"/>
      <c r="AA140" s="1"/>
      <c r="AB140" s="1"/>
      <c r="AC140" s="1"/>
      <c r="AD140" s="1"/>
      <c r="AE140" s="1"/>
      <c r="AF140" s="1"/>
    </row>
    <row r="141" spans="1:32" ht="15" customHeight="1">
      <c r="A141" s="1"/>
      <c r="B141" s="286"/>
      <c r="C141" s="224"/>
      <c r="D141" s="291"/>
      <c r="E141" s="242"/>
      <c r="F141" s="247"/>
      <c r="G141" s="224"/>
      <c r="H141" s="242"/>
      <c r="I141" s="247"/>
      <c r="J141" s="250"/>
      <c r="K141" s="242"/>
      <c r="L141" s="247"/>
      <c r="M141" s="224"/>
      <c r="N141" s="242"/>
      <c r="O141" s="240"/>
      <c r="P141" s="224"/>
      <c r="Q141" s="242"/>
      <c r="R141" s="240"/>
      <c r="S141" s="224"/>
      <c r="T141" s="242"/>
      <c r="U141" s="240"/>
      <c r="V141" s="238"/>
      <c r="W141" s="1"/>
      <c r="X141" s="1"/>
      <c r="Y141" s="1"/>
      <c r="Z141" s="1"/>
      <c r="AA141" s="1"/>
      <c r="AB141" s="1"/>
      <c r="AC141" s="1"/>
      <c r="AD141" s="1"/>
      <c r="AE141" s="1"/>
      <c r="AF141" s="1"/>
    </row>
    <row r="142" spans="1:32" ht="15" customHeight="1">
      <c r="A142" s="1"/>
      <c r="B142" s="286"/>
      <c r="C142" s="224"/>
      <c r="D142" s="291"/>
      <c r="E142" s="242"/>
      <c r="F142" s="247"/>
      <c r="G142" s="224"/>
      <c r="H142" s="242"/>
      <c r="I142" s="247"/>
      <c r="J142" s="250"/>
      <c r="K142" s="242"/>
      <c r="L142" s="247"/>
      <c r="M142" s="224"/>
      <c r="N142" s="242"/>
      <c r="O142" s="240"/>
      <c r="P142" s="224"/>
      <c r="Q142" s="242"/>
      <c r="R142" s="240"/>
      <c r="S142" s="224"/>
      <c r="T142" s="242"/>
      <c r="U142" s="240"/>
      <c r="V142" s="238"/>
      <c r="W142" s="1"/>
      <c r="X142" s="1"/>
      <c r="Y142" s="1"/>
      <c r="Z142" s="1"/>
      <c r="AA142" s="1"/>
      <c r="AB142" s="1"/>
      <c r="AC142" s="1"/>
      <c r="AD142" s="1"/>
      <c r="AE142" s="1"/>
      <c r="AF142" s="1"/>
    </row>
    <row r="143" spans="1:32" ht="15" customHeight="1">
      <c r="A143" s="1"/>
      <c r="B143" s="286"/>
      <c r="C143" s="224"/>
      <c r="D143" s="291"/>
      <c r="E143" s="243"/>
      <c r="F143" s="247"/>
      <c r="G143" s="224"/>
      <c r="H143" s="243"/>
      <c r="I143" s="247"/>
      <c r="J143" s="250"/>
      <c r="K143" s="243"/>
      <c r="L143" s="247"/>
      <c r="M143" s="224"/>
      <c r="N143" s="243"/>
      <c r="O143" s="240"/>
      <c r="P143" s="224"/>
      <c r="Q143" s="243"/>
      <c r="R143" s="240"/>
      <c r="S143" s="224"/>
      <c r="T143" s="243"/>
      <c r="U143" s="240"/>
      <c r="V143" s="238"/>
      <c r="W143" s="1"/>
      <c r="X143" s="1"/>
      <c r="Y143" s="1"/>
      <c r="Z143" s="1"/>
      <c r="AA143" s="1"/>
      <c r="AB143" s="1"/>
      <c r="AC143" s="1"/>
      <c r="AD143" s="1"/>
      <c r="AE143" s="1"/>
      <c r="AF143" s="1"/>
    </row>
    <row r="144" spans="1:32" ht="15" customHeight="1">
      <c r="A144" s="1"/>
      <c r="B144" s="286"/>
      <c r="C144" s="224"/>
      <c r="D144" s="291"/>
      <c r="E144" s="241">
        <v>3</v>
      </c>
      <c r="F144" s="266"/>
      <c r="G144" s="224"/>
      <c r="H144" s="241">
        <v>3</v>
      </c>
      <c r="I144" s="248"/>
      <c r="J144" s="250"/>
      <c r="K144" s="241">
        <v>3</v>
      </c>
      <c r="L144" s="248"/>
      <c r="M144" s="224"/>
      <c r="N144" s="241">
        <v>3</v>
      </c>
      <c r="O144" s="239"/>
      <c r="P144" s="224"/>
      <c r="Q144" s="241">
        <v>3</v>
      </c>
      <c r="R144" s="239"/>
      <c r="S144" s="224"/>
      <c r="T144" s="241">
        <v>3</v>
      </c>
      <c r="U144" s="239"/>
      <c r="V144" s="237"/>
      <c r="W144" s="1"/>
      <c r="X144" s="1"/>
      <c r="Y144" s="1"/>
      <c r="Z144" s="1"/>
      <c r="AA144" s="1"/>
      <c r="AB144" s="1"/>
      <c r="AC144" s="1"/>
      <c r="AD144" s="1"/>
      <c r="AE144" s="1"/>
      <c r="AF144" s="1"/>
    </row>
    <row r="145" spans="1:32" ht="15" customHeight="1">
      <c r="A145" s="1"/>
      <c r="B145" s="286"/>
      <c r="C145" s="224"/>
      <c r="D145" s="291"/>
      <c r="E145" s="242"/>
      <c r="F145" s="247"/>
      <c r="G145" s="224"/>
      <c r="H145" s="242"/>
      <c r="I145" s="247"/>
      <c r="J145" s="250"/>
      <c r="K145" s="242"/>
      <c r="L145" s="247"/>
      <c r="M145" s="224"/>
      <c r="N145" s="242"/>
      <c r="O145" s="240"/>
      <c r="P145" s="224"/>
      <c r="Q145" s="242"/>
      <c r="R145" s="240"/>
      <c r="S145" s="224"/>
      <c r="T145" s="242"/>
      <c r="U145" s="240"/>
      <c r="V145" s="238"/>
      <c r="W145" s="1"/>
      <c r="X145" s="1"/>
      <c r="Y145" s="1"/>
      <c r="Z145" s="1"/>
      <c r="AA145" s="1"/>
      <c r="AB145" s="1"/>
      <c r="AC145" s="1"/>
      <c r="AD145" s="1"/>
      <c r="AE145" s="1"/>
      <c r="AF145" s="1"/>
    </row>
    <row r="146" spans="1:32" ht="15" customHeight="1">
      <c r="A146" s="1"/>
      <c r="B146" s="286"/>
      <c r="C146" s="224"/>
      <c r="D146" s="291"/>
      <c r="E146" s="242"/>
      <c r="F146" s="247"/>
      <c r="G146" s="224"/>
      <c r="H146" s="242"/>
      <c r="I146" s="247"/>
      <c r="J146" s="250"/>
      <c r="K146" s="242"/>
      <c r="L146" s="247"/>
      <c r="M146" s="224"/>
      <c r="N146" s="242"/>
      <c r="O146" s="240"/>
      <c r="P146" s="224"/>
      <c r="Q146" s="242"/>
      <c r="R146" s="240"/>
      <c r="S146" s="224"/>
      <c r="T146" s="242"/>
      <c r="U146" s="240"/>
      <c r="V146" s="238"/>
      <c r="W146" s="1"/>
      <c r="X146" s="1"/>
      <c r="Y146" s="1"/>
      <c r="Z146" s="1"/>
      <c r="AA146" s="1"/>
      <c r="AB146" s="1"/>
      <c r="AC146" s="1"/>
      <c r="AD146" s="1"/>
      <c r="AE146" s="1"/>
      <c r="AF146" s="1"/>
    </row>
    <row r="147" spans="1:32" ht="15" customHeight="1">
      <c r="A147" s="1"/>
      <c r="B147" s="287"/>
      <c r="C147" s="225"/>
      <c r="D147" s="291"/>
      <c r="E147" s="243"/>
      <c r="F147" s="247"/>
      <c r="G147" s="225"/>
      <c r="H147" s="243"/>
      <c r="I147" s="247"/>
      <c r="J147" s="251"/>
      <c r="K147" s="243"/>
      <c r="L147" s="247"/>
      <c r="M147" s="225"/>
      <c r="N147" s="243"/>
      <c r="O147" s="240"/>
      <c r="P147" s="225"/>
      <c r="Q147" s="243"/>
      <c r="R147" s="240"/>
      <c r="S147" s="225"/>
      <c r="T147" s="243"/>
      <c r="U147" s="240"/>
      <c r="V147" s="238"/>
      <c r="W147" s="1"/>
      <c r="X147" s="1"/>
      <c r="Y147" s="1"/>
      <c r="Z147" s="1"/>
      <c r="AA147" s="1"/>
      <c r="AB147" s="1"/>
      <c r="AC147" s="1"/>
      <c r="AD147" s="1"/>
      <c r="AE147" s="1"/>
      <c r="AF147" s="1"/>
    </row>
    <row r="148" spans="1:32" ht="12.75">
      <c r="A148" s="1"/>
      <c r="B148" s="16"/>
      <c r="C148" s="3"/>
      <c r="D148" s="3"/>
      <c r="E148" s="3"/>
      <c r="F148" s="3"/>
      <c r="G148" s="137"/>
      <c r="H148" s="137"/>
      <c r="I148" s="137"/>
      <c r="J148" s="137"/>
      <c r="K148" s="137"/>
      <c r="L148" s="154"/>
      <c r="M148" s="137"/>
      <c r="N148" s="137"/>
      <c r="O148" s="137"/>
      <c r="P148" s="137"/>
      <c r="Q148" s="137"/>
      <c r="R148" s="137"/>
      <c r="S148" s="137"/>
      <c r="T148" s="137"/>
      <c r="U148" s="137"/>
      <c r="V148" s="1"/>
      <c r="W148" s="1"/>
      <c r="X148" s="1"/>
      <c r="Y148" s="1"/>
      <c r="Z148" s="1"/>
      <c r="AA148" s="1"/>
      <c r="AB148" s="1"/>
      <c r="AC148" s="1"/>
      <c r="AD148" s="1"/>
      <c r="AE148" s="1"/>
      <c r="AF148" s="1"/>
    </row>
    <row r="149" spans="1:32" ht="12.75">
      <c r="A149" s="1"/>
      <c r="B149" s="16"/>
      <c r="C149" s="3"/>
      <c r="D149" s="3"/>
      <c r="E149" s="3"/>
      <c r="F149" s="3"/>
      <c r="G149" s="137"/>
      <c r="H149" s="137"/>
      <c r="I149" s="137"/>
      <c r="J149" s="137"/>
      <c r="K149" s="137"/>
      <c r="L149" s="154"/>
      <c r="M149" s="137"/>
      <c r="N149" s="137"/>
      <c r="O149" s="137"/>
      <c r="P149" s="137"/>
      <c r="Q149" s="137"/>
      <c r="R149" s="137"/>
      <c r="S149" s="137"/>
      <c r="T149" s="137"/>
      <c r="U149" s="137"/>
      <c r="V149" s="1"/>
      <c r="W149" s="1"/>
      <c r="X149" s="1"/>
      <c r="Y149" s="1"/>
      <c r="Z149" s="1"/>
      <c r="AA149" s="1"/>
      <c r="AB149" s="1"/>
      <c r="AC149" s="1"/>
      <c r="AD149" s="1"/>
      <c r="AE149" s="1"/>
      <c r="AF149" s="1"/>
    </row>
    <row r="150" spans="1:32" ht="12.75">
      <c r="A150" s="1"/>
      <c r="B150" s="16"/>
      <c r="C150" s="3"/>
      <c r="D150" s="3"/>
      <c r="E150" s="3"/>
      <c r="F150" s="3"/>
      <c r="G150" s="137"/>
      <c r="H150" s="137"/>
      <c r="I150" s="137"/>
      <c r="J150" s="137"/>
      <c r="K150" s="137"/>
      <c r="L150" s="154"/>
      <c r="M150" s="137"/>
      <c r="N150" s="137"/>
      <c r="O150" s="137"/>
      <c r="P150" s="137"/>
      <c r="Q150" s="137"/>
      <c r="R150" s="137"/>
      <c r="S150" s="137"/>
      <c r="T150" s="137"/>
      <c r="U150" s="137"/>
      <c r="V150" s="1"/>
      <c r="W150" s="1"/>
      <c r="X150" s="1"/>
      <c r="Y150" s="1"/>
      <c r="Z150" s="1"/>
      <c r="AA150" s="1"/>
      <c r="AB150" s="1"/>
      <c r="AC150" s="1"/>
      <c r="AD150" s="1"/>
      <c r="AE150" s="1"/>
      <c r="AF150" s="1"/>
    </row>
    <row r="151" spans="1:32" ht="12.75">
      <c r="A151" s="1"/>
      <c r="B151" s="16"/>
      <c r="C151" s="3"/>
      <c r="D151" s="3"/>
      <c r="E151" s="3"/>
      <c r="F151" s="3"/>
      <c r="G151" s="137"/>
      <c r="H151" s="137"/>
      <c r="I151" s="137"/>
      <c r="J151" s="137"/>
      <c r="K151" s="137"/>
      <c r="L151" s="154"/>
      <c r="M151" s="137"/>
      <c r="N151" s="137"/>
      <c r="O151" s="137"/>
      <c r="P151" s="137"/>
      <c r="Q151" s="137"/>
      <c r="R151" s="137"/>
      <c r="S151" s="137"/>
      <c r="T151" s="137"/>
      <c r="U151" s="137"/>
      <c r="V151" s="1"/>
      <c r="W151" s="1"/>
      <c r="X151" s="1"/>
      <c r="Y151" s="1"/>
      <c r="Z151" s="1"/>
      <c r="AA151" s="1"/>
      <c r="AB151" s="1"/>
      <c r="AC151" s="1"/>
      <c r="AD151" s="1"/>
      <c r="AE151" s="1"/>
      <c r="AF151" s="1"/>
    </row>
    <row r="152" spans="1:32" ht="12.75">
      <c r="A152" s="1"/>
      <c r="B152" s="16"/>
      <c r="C152" s="3"/>
      <c r="D152" s="3"/>
      <c r="E152" s="3"/>
      <c r="F152" s="3"/>
      <c r="G152" s="137"/>
      <c r="H152" s="137"/>
      <c r="I152" s="137"/>
      <c r="J152" s="137"/>
      <c r="K152" s="137"/>
      <c r="L152" s="154"/>
      <c r="M152" s="137"/>
      <c r="N152" s="137"/>
      <c r="O152" s="137"/>
      <c r="P152" s="137"/>
      <c r="Q152" s="137"/>
      <c r="R152" s="137"/>
      <c r="S152" s="137"/>
      <c r="T152" s="137"/>
      <c r="U152" s="137"/>
      <c r="V152" s="1"/>
      <c r="W152" s="1"/>
      <c r="X152" s="1"/>
      <c r="Y152" s="1"/>
      <c r="Z152" s="1"/>
      <c r="AA152" s="1"/>
      <c r="AB152" s="1"/>
      <c r="AC152" s="1"/>
      <c r="AD152" s="1"/>
      <c r="AE152" s="1"/>
      <c r="AF152" s="1"/>
    </row>
    <row r="153" spans="1:32" ht="12.75">
      <c r="A153" s="1"/>
      <c r="B153" s="16"/>
      <c r="C153" s="3"/>
      <c r="D153" s="3"/>
      <c r="E153" s="3"/>
      <c r="F153" s="3"/>
      <c r="G153" s="137"/>
      <c r="H153" s="137"/>
      <c r="I153" s="137"/>
      <c r="J153" s="137"/>
      <c r="K153" s="137"/>
      <c r="L153" s="154"/>
      <c r="M153" s="137"/>
      <c r="N153" s="137"/>
      <c r="O153" s="137"/>
      <c r="P153" s="137"/>
      <c r="Q153" s="137"/>
      <c r="R153" s="137"/>
      <c r="S153" s="137"/>
      <c r="T153" s="137"/>
      <c r="U153" s="137"/>
      <c r="V153" s="1"/>
      <c r="W153" s="1"/>
      <c r="X153" s="1"/>
      <c r="Y153" s="1"/>
      <c r="Z153" s="1"/>
      <c r="AA153" s="1"/>
      <c r="AB153" s="1"/>
      <c r="AC153" s="1"/>
      <c r="AD153" s="1"/>
      <c r="AE153" s="1"/>
      <c r="AF153" s="1"/>
    </row>
    <row r="154" spans="1:32" ht="12.75">
      <c r="A154" s="1"/>
      <c r="B154" s="16"/>
      <c r="C154" s="3"/>
      <c r="D154" s="3"/>
      <c r="E154" s="3"/>
      <c r="F154" s="3"/>
      <c r="G154" s="137"/>
      <c r="H154" s="137"/>
      <c r="I154" s="137"/>
      <c r="J154" s="137"/>
      <c r="K154" s="137"/>
      <c r="L154" s="154"/>
      <c r="M154" s="137"/>
      <c r="N154" s="137"/>
      <c r="O154" s="137"/>
      <c r="P154" s="137"/>
      <c r="Q154" s="137"/>
      <c r="R154" s="137"/>
      <c r="S154" s="137"/>
      <c r="T154" s="137"/>
      <c r="U154" s="137"/>
      <c r="V154" s="1"/>
      <c r="W154" s="1"/>
      <c r="X154" s="1"/>
      <c r="Y154" s="1"/>
      <c r="Z154" s="1"/>
      <c r="AA154" s="1"/>
      <c r="AB154" s="1"/>
      <c r="AC154" s="1"/>
      <c r="AD154" s="1"/>
      <c r="AE154" s="1"/>
      <c r="AF154" s="1"/>
    </row>
    <row r="155" spans="1:32" ht="12.75">
      <c r="A155" s="1"/>
      <c r="B155" s="16"/>
      <c r="C155" s="3"/>
      <c r="D155" s="3"/>
      <c r="E155" s="3"/>
      <c r="F155" s="3"/>
      <c r="G155" s="137"/>
      <c r="H155" s="137"/>
      <c r="I155" s="137"/>
      <c r="J155" s="137"/>
      <c r="K155" s="137"/>
      <c r="L155" s="154"/>
      <c r="M155" s="137"/>
      <c r="N155" s="137"/>
      <c r="O155" s="137"/>
      <c r="P155" s="137"/>
      <c r="Q155" s="137"/>
      <c r="R155" s="137"/>
      <c r="S155" s="137"/>
      <c r="T155" s="137"/>
      <c r="U155" s="137"/>
      <c r="V155" s="1"/>
      <c r="W155" s="1"/>
      <c r="X155" s="1"/>
      <c r="Y155" s="1"/>
      <c r="Z155" s="1"/>
      <c r="AA155" s="1"/>
      <c r="AB155" s="1"/>
      <c r="AC155" s="1"/>
      <c r="AD155" s="1"/>
      <c r="AE155" s="1"/>
      <c r="AF155" s="1"/>
    </row>
    <row r="156" spans="1:32" ht="12.75">
      <c r="A156" s="1"/>
      <c r="B156" s="16"/>
      <c r="C156" s="3"/>
      <c r="D156" s="3"/>
      <c r="E156" s="3"/>
      <c r="F156" s="3"/>
      <c r="G156" s="137"/>
      <c r="H156" s="137"/>
      <c r="I156" s="137"/>
      <c r="J156" s="137"/>
      <c r="K156" s="137"/>
      <c r="L156" s="154"/>
      <c r="M156" s="137"/>
      <c r="N156" s="137"/>
      <c r="O156" s="137"/>
      <c r="P156" s="137"/>
      <c r="Q156" s="137"/>
      <c r="R156" s="137"/>
      <c r="S156" s="137"/>
      <c r="T156" s="137"/>
      <c r="U156" s="137"/>
      <c r="V156" s="1"/>
      <c r="W156" s="1"/>
      <c r="X156" s="1"/>
      <c r="Y156" s="1"/>
      <c r="Z156" s="1"/>
      <c r="AA156" s="1"/>
      <c r="AB156" s="1"/>
      <c r="AC156" s="1"/>
      <c r="AD156" s="1"/>
      <c r="AE156" s="1"/>
      <c r="AF156" s="1"/>
    </row>
    <row r="157" spans="1:32" ht="12.75">
      <c r="A157" s="1"/>
      <c r="B157" s="16"/>
      <c r="C157" s="3"/>
      <c r="D157" s="3"/>
      <c r="E157" s="3"/>
      <c r="F157" s="3"/>
      <c r="G157" s="137"/>
      <c r="H157" s="137"/>
      <c r="I157" s="137"/>
      <c r="J157" s="137"/>
      <c r="K157" s="137"/>
      <c r="L157" s="154"/>
      <c r="M157" s="137"/>
      <c r="N157" s="137"/>
      <c r="O157" s="137"/>
      <c r="P157" s="137"/>
      <c r="Q157" s="137"/>
      <c r="R157" s="137"/>
      <c r="S157" s="137"/>
      <c r="T157" s="137"/>
      <c r="U157" s="137"/>
      <c r="V157" s="1"/>
      <c r="W157" s="1"/>
      <c r="X157" s="1"/>
      <c r="Y157" s="1"/>
      <c r="Z157" s="1"/>
      <c r="AA157" s="1"/>
      <c r="AB157" s="1"/>
      <c r="AC157" s="1"/>
      <c r="AD157" s="1"/>
      <c r="AE157" s="1"/>
      <c r="AF157" s="1"/>
    </row>
    <row r="158" spans="1:32" ht="12.75">
      <c r="A158" s="1"/>
      <c r="B158" s="16"/>
      <c r="C158" s="3"/>
      <c r="D158" s="3"/>
      <c r="E158" s="3"/>
      <c r="F158" s="3"/>
      <c r="G158" s="137"/>
      <c r="H158" s="137"/>
      <c r="I158" s="137"/>
      <c r="J158" s="137"/>
      <c r="K158" s="137"/>
      <c r="L158" s="154"/>
      <c r="M158" s="137"/>
      <c r="N158" s="137"/>
      <c r="O158" s="137"/>
      <c r="P158" s="137"/>
      <c r="Q158" s="137"/>
      <c r="R158" s="137"/>
      <c r="S158" s="137"/>
      <c r="T158" s="137"/>
      <c r="U158" s="137"/>
      <c r="V158" s="1"/>
      <c r="W158" s="1"/>
      <c r="X158" s="1"/>
      <c r="Y158" s="1"/>
      <c r="Z158" s="1"/>
      <c r="AA158" s="1"/>
      <c r="AB158" s="1"/>
      <c r="AC158" s="1"/>
      <c r="AD158" s="1"/>
      <c r="AE158" s="1"/>
      <c r="AF158" s="1"/>
    </row>
    <row r="159" spans="1:32" ht="12.75">
      <c r="A159" s="1"/>
      <c r="B159" s="16"/>
      <c r="C159" s="3"/>
      <c r="D159" s="3"/>
      <c r="E159" s="3"/>
      <c r="F159" s="3"/>
      <c r="G159" s="137"/>
      <c r="H159" s="137"/>
      <c r="I159" s="137"/>
      <c r="J159" s="137"/>
      <c r="K159" s="137"/>
      <c r="L159" s="154"/>
      <c r="M159" s="137"/>
      <c r="N159" s="137"/>
      <c r="O159" s="137"/>
      <c r="P159" s="137"/>
      <c r="Q159" s="137"/>
      <c r="R159" s="137"/>
      <c r="S159" s="137"/>
      <c r="T159" s="137"/>
      <c r="U159" s="137"/>
      <c r="V159" s="1"/>
      <c r="W159" s="1"/>
      <c r="X159" s="1"/>
      <c r="Y159" s="1"/>
      <c r="Z159" s="1"/>
      <c r="AA159" s="1"/>
      <c r="AB159" s="1"/>
      <c r="AC159" s="1"/>
      <c r="AD159" s="1"/>
      <c r="AE159" s="1"/>
      <c r="AF159" s="1"/>
    </row>
    <row r="160" spans="1:32" ht="12.75">
      <c r="A160" s="1"/>
      <c r="B160" s="16"/>
      <c r="C160" s="3"/>
      <c r="D160" s="3"/>
      <c r="E160" s="3"/>
      <c r="F160" s="3"/>
      <c r="G160" s="137"/>
      <c r="H160" s="137"/>
      <c r="I160" s="137"/>
      <c r="J160" s="137"/>
      <c r="K160" s="137"/>
      <c r="L160" s="154"/>
      <c r="M160" s="137"/>
      <c r="N160" s="137"/>
      <c r="O160" s="137"/>
      <c r="P160" s="137"/>
      <c r="Q160" s="137"/>
      <c r="R160" s="137"/>
      <c r="S160" s="137"/>
      <c r="T160" s="137"/>
      <c r="U160" s="137"/>
      <c r="V160" s="1"/>
      <c r="W160" s="1"/>
      <c r="X160" s="1"/>
      <c r="Y160" s="1"/>
      <c r="Z160" s="1"/>
      <c r="AA160" s="1"/>
      <c r="AB160" s="1"/>
      <c r="AC160" s="1"/>
      <c r="AD160" s="1"/>
      <c r="AE160" s="1"/>
      <c r="AF160" s="1"/>
    </row>
    <row r="161" spans="1:32" ht="12.75">
      <c r="A161" s="1"/>
      <c r="B161" s="16"/>
      <c r="C161" s="3"/>
      <c r="D161" s="3"/>
      <c r="E161" s="3"/>
      <c r="F161" s="3"/>
      <c r="G161" s="137"/>
      <c r="H161" s="137"/>
      <c r="I161" s="137"/>
      <c r="J161" s="137"/>
      <c r="K161" s="137"/>
      <c r="L161" s="154"/>
      <c r="M161" s="137"/>
      <c r="N161" s="137"/>
      <c r="O161" s="137"/>
      <c r="P161" s="137"/>
      <c r="Q161" s="137"/>
      <c r="R161" s="137"/>
      <c r="S161" s="137"/>
      <c r="T161" s="137"/>
      <c r="U161" s="137"/>
      <c r="V161" s="1"/>
      <c r="W161" s="1"/>
      <c r="X161" s="1"/>
      <c r="Y161" s="1"/>
      <c r="Z161" s="1"/>
      <c r="AA161" s="1"/>
      <c r="AB161" s="1"/>
      <c r="AC161" s="1"/>
      <c r="AD161" s="1"/>
      <c r="AE161" s="1"/>
      <c r="AF161" s="1"/>
    </row>
    <row r="162" spans="1:32" ht="12.75">
      <c r="A162" s="1"/>
      <c r="B162" s="16"/>
      <c r="C162" s="3"/>
      <c r="D162" s="3"/>
      <c r="E162" s="3"/>
      <c r="F162" s="3"/>
      <c r="G162" s="137"/>
      <c r="H162" s="137"/>
      <c r="I162" s="137"/>
      <c r="J162" s="137"/>
      <c r="K162" s="137"/>
      <c r="L162" s="154"/>
      <c r="M162" s="137"/>
      <c r="N162" s="137"/>
      <c r="O162" s="137"/>
      <c r="P162" s="137"/>
      <c r="Q162" s="137"/>
      <c r="R162" s="137"/>
      <c r="S162" s="137"/>
      <c r="T162" s="137"/>
      <c r="U162" s="137"/>
      <c r="V162" s="1"/>
      <c r="W162" s="1"/>
      <c r="X162" s="1"/>
      <c r="Y162" s="1"/>
      <c r="Z162" s="1"/>
      <c r="AA162" s="1"/>
      <c r="AB162" s="1"/>
      <c r="AC162" s="1"/>
      <c r="AD162" s="1"/>
      <c r="AE162" s="1"/>
      <c r="AF162" s="1"/>
    </row>
    <row r="163" spans="1:32" ht="12.75">
      <c r="A163" s="1"/>
      <c r="B163" s="16"/>
      <c r="C163" s="3"/>
      <c r="D163" s="3"/>
      <c r="E163" s="3"/>
      <c r="F163" s="3"/>
      <c r="G163" s="137"/>
      <c r="H163" s="137"/>
      <c r="I163" s="137"/>
      <c r="J163" s="137"/>
      <c r="K163" s="137"/>
      <c r="L163" s="154"/>
      <c r="M163" s="137"/>
      <c r="N163" s="137"/>
      <c r="O163" s="137"/>
      <c r="P163" s="137"/>
      <c r="Q163" s="137"/>
      <c r="R163" s="137"/>
      <c r="S163" s="137"/>
      <c r="T163" s="137"/>
      <c r="U163" s="137"/>
      <c r="V163" s="1"/>
      <c r="W163" s="1"/>
      <c r="X163" s="1"/>
      <c r="Y163" s="1"/>
      <c r="Z163" s="1"/>
      <c r="AA163" s="1"/>
      <c r="AB163" s="1"/>
      <c r="AC163" s="1"/>
      <c r="AD163" s="1"/>
      <c r="AE163" s="1"/>
      <c r="AF163" s="1"/>
    </row>
    <row r="164" spans="1:32" ht="12.75">
      <c r="A164" s="1"/>
      <c r="B164" s="16"/>
      <c r="C164" s="3"/>
      <c r="D164" s="3"/>
      <c r="E164" s="3"/>
      <c r="F164" s="3"/>
      <c r="G164" s="137"/>
      <c r="H164" s="137"/>
      <c r="I164" s="137"/>
      <c r="J164" s="137"/>
      <c r="K164" s="137"/>
      <c r="L164" s="154"/>
      <c r="M164" s="137"/>
      <c r="N164" s="137"/>
      <c r="O164" s="137"/>
      <c r="P164" s="137"/>
      <c r="Q164" s="137"/>
      <c r="R164" s="137"/>
      <c r="S164" s="137"/>
      <c r="T164" s="137"/>
      <c r="U164" s="137"/>
      <c r="V164" s="1"/>
      <c r="W164" s="1"/>
      <c r="X164" s="1"/>
      <c r="Y164" s="1"/>
      <c r="Z164" s="1"/>
      <c r="AA164" s="1"/>
      <c r="AB164" s="1"/>
      <c r="AC164" s="1"/>
      <c r="AD164" s="1"/>
      <c r="AE164" s="1"/>
      <c r="AF164" s="1"/>
    </row>
    <row r="165" spans="1:32" ht="12.75">
      <c r="A165" s="1"/>
      <c r="B165" s="16"/>
      <c r="C165" s="3"/>
      <c r="D165" s="3"/>
      <c r="E165" s="3"/>
      <c r="F165" s="3"/>
      <c r="G165" s="137"/>
      <c r="H165" s="137"/>
      <c r="I165" s="137"/>
      <c r="J165" s="137"/>
      <c r="K165" s="137"/>
      <c r="L165" s="154"/>
      <c r="M165" s="137"/>
      <c r="N165" s="137"/>
      <c r="O165" s="137"/>
      <c r="P165" s="137"/>
      <c r="Q165" s="137"/>
      <c r="R165" s="137"/>
      <c r="S165" s="137"/>
      <c r="T165" s="137"/>
      <c r="U165" s="137"/>
      <c r="V165" s="1"/>
      <c r="W165" s="1"/>
      <c r="X165" s="1"/>
      <c r="Y165" s="1"/>
      <c r="Z165" s="1"/>
      <c r="AA165" s="1"/>
      <c r="AB165" s="1"/>
      <c r="AC165" s="1"/>
      <c r="AD165" s="1"/>
      <c r="AE165" s="1"/>
      <c r="AF165" s="1"/>
    </row>
    <row r="166" spans="1:32" ht="12.75">
      <c r="A166" s="1"/>
      <c r="B166" s="16"/>
      <c r="C166" s="3"/>
      <c r="D166" s="3"/>
      <c r="E166" s="3"/>
      <c r="F166" s="3"/>
      <c r="G166" s="137"/>
      <c r="H166" s="137"/>
      <c r="I166" s="137"/>
      <c r="J166" s="137"/>
      <c r="K166" s="137"/>
      <c r="L166" s="154"/>
      <c r="M166" s="137"/>
      <c r="N166" s="137"/>
      <c r="O166" s="137"/>
      <c r="P166" s="137"/>
      <c r="Q166" s="137"/>
      <c r="R166" s="137"/>
      <c r="S166" s="137"/>
      <c r="T166" s="137"/>
      <c r="U166" s="137"/>
      <c r="V166" s="1"/>
      <c r="W166" s="1"/>
      <c r="X166" s="1"/>
      <c r="Y166" s="1"/>
      <c r="Z166" s="1"/>
      <c r="AA166" s="1"/>
      <c r="AB166" s="1"/>
      <c r="AC166" s="1"/>
      <c r="AD166" s="1"/>
      <c r="AE166" s="1"/>
      <c r="AF166" s="1"/>
    </row>
    <row r="167" spans="1:32" ht="12.75">
      <c r="A167" s="1"/>
      <c r="B167" s="16"/>
      <c r="C167" s="3"/>
      <c r="D167" s="3"/>
      <c r="E167" s="3"/>
      <c r="F167" s="3"/>
      <c r="G167" s="137"/>
      <c r="H167" s="137"/>
      <c r="I167" s="137"/>
      <c r="J167" s="137"/>
      <c r="K167" s="137"/>
      <c r="L167" s="154"/>
      <c r="M167" s="137"/>
      <c r="N167" s="137"/>
      <c r="O167" s="137"/>
      <c r="P167" s="137"/>
      <c r="Q167" s="137"/>
      <c r="R167" s="137"/>
      <c r="S167" s="137"/>
      <c r="T167" s="137"/>
      <c r="U167" s="137"/>
      <c r="V167" s="1"/>
      <c r="W167" s="1"/>
      <c r="X167" s="1"/>
      <c r="Y167" s="1"/>
      <c r="Z167" s="1"/>
      <c r="AA167" s="1"/>
      <c r="AB167" s="1"/>
      <c r="AC167" s="1"/>
      <c r="AD167" s="1"/>
      <c r="AE167" s="1"/>
      <c r="AF167" s="1"/>
    </row>
    <row r="168" spans="1:32" ht="12.75">
      <c r="A168" s="1"/>
      <c r="B168" s="16"/>
      <c r="C168" s="3"/>
      <c r="D168" s="3"/>
      <c r="E168" s="3"/>
      <c r="F168" s="3"/>
      <c r="G168" s="137"/>
      <c r="H168" s="137"/>
      <c r="I168" s="137"/>
      <c r="J168" s="137"/>
      <c r="K168" s="137"/>
      <c r="L168" s="154"/>
      <c r="M168" s="137"/>
      <c r="N168" s="137"/>
      <c r="O168" s="137"/>
      <c r="P168" s="137"/>
      <c r="Q168" s="137"/>
      <c r="R168" s="137"/>
      <c r="S168" s="137"/>
      <c r="T168" s="137"/>
      <c r="U168" s="137"/>
      <c r="V168" s="1"/>
      <c r="W168" s="1"/>
      <c r="X168" s="1"/>
      <c r="Y168" s="1"/>
      <c r="Z168" s="1"/>
      <c r="AA168" s="1"/>
      <c r="AB168" s="1"/>
      <c r="AC168" s="1"/>
      <c r="AD168" s="1"/>
      <c r="AE168" s="1"/>
      <c r="AF168" s="1"/>
    </row>
    <row r="169" spans="1:32" ht="12.75">
      <c r="A169" s="1"/>
      <c r="B169" s="16"/>
      <c r="C169" s="3"/>
      <c r="D169" s="3"/>
      <c r="E169" s="3"/>
      <c r="F169" s="3"/>
      <c r="G169" s="137"/>
      <c r="H169" s="137"/>
      <c r="I169" s="137"/>
      <c r="J169" s="137"/>
      <c r="K169" s="137"/>
      <c r="L169" s="154"/>
      <c r="M169" s="137"/>
      <c r="N169" s="137"/>
      <c r="O169" s="137"/>
      <c r="P169" s="137"/>
      <c r="Q169" s="137"/>
      <c r="R169" s="137"/>
      <c r="S169" s="137"/>
      <c r="T169" s="137"/>
      <c r="U169" s="137"/>
      <c r="V169" s="1"/>
      <c r="W169" s="1"/>
      <c r="X169" s="1"/>
      <c r="Y169" s="1"/>
      <c r="Z169" s="1"/>
      <c r="AA169" s="1"/>
      <c r="AB169" s="1"/>
      <c r="AC169" s="1"/>
      <c r="AD169" s="1"/>
      <c r="AE169" s="1"/>
      <c r="AF169" s="1"/>
    </row>
    <row r="170" spans="1:32" ht="12.75">
      <c r="A170" s="1"/>
      <c r="B170" s="16"/>
      <c r="C170" s="3"/>
      <c r="D170" s="3"/>
      <c r="E170" s="3"/>
      <c r="F170" s="3"/>
      <c r="G170" s="137"/>
      <c r="H170" s="137"/>
      <c r="I170" s="137"/>
      <c r="J170" s="137"/>
      <c r="K170" s="137"/>
      <c r="L170" s="154"/>
      <c r="M170" s="137"/>
      <c r="N170" s="137"/>
      <c r="O170" s="137"/>
      <c r="P170" s="137"/>
      <c r="Q170" s="137"/>
      <c r="R170" s="137"/>
      <c r="S170" s="137"/>
      <c r="T170" s="137"/>
      <c r="U170" s="137"/>
      <c r="V170" s="1"/>
      <c r="W170" s="1"/>
      <c r="X170" s="1"/>
      <c r="Y170" s="1"/>
      <c r="Z170" s="1"/>
      <c r="AA170" s="1"/>
      <c r="AB170" s="1"/>
      <c r="AC170" s="1"/>
      <c r="AD170" s="1"/>
      <c r="AE170" s="1"/>
      <c r="AF170" s="1"/>
    </row>
    <row r="171" spans="1:32" ht="12.75">
      <c r="A171" s="1"/>
      <c r="B171" s="16"/>
      <c r="C171" s="3"/>
      <c r="D171" s="3"/>
      <c r="E171" s="3"/>
      <c r="F171" s="3"/>
      <c r="G171" s="137"/>
      <c r="H171" s="137"/>
      <c r="I171" s="137"/>
      <c r="J171" s="137"/>
      <c r="K171" s="137"/>
      <c r="L171" s="154"/>
      <c r="M171" s="137"/>
      <c r="N171" s="137"/>
      <c r="O171" s="137"/>
      <c r="P171" s="137"/>
      <c r="Q171" s="137"/>
      <c r="R171" s="137"/>
      <c r="S171" s="137"/>
      <c r="T171" s="137"/>
      <c r="U171" s="137"/>
      <c r="V171" s="1"/>
      <c r="W171" s="1"/>
      <c r="X171" s="1"/>
      <c r="Y171" s="1"/>
      <c r="Z171" s="1"/>
      <c r="AA171" s="1"/>
      <c r="AB171" s="1"/>
      <c r="AC171" s="1"/>
      <c r="AD171" s="1"/>
      <c r="AE171" s="1"/>
      <c r="AF171" s="1"/>
    </row>
    <row r="172" spans="1:32" ht="12.75">
      <c r="A172" s="1"/>
      <c r="B172" s="16"/>
      <c r="C172" s="3"/>
      <c r="D172" s="3"/>
      <c r="E172" s="3"/>
      <c r="F172" s="3"/>
      <c r="G172" s="137"/>
      <c r="H172" s="137"/>
      <c r="I172" s="137"/>
      <c r="J172" s="137"/>
      <c r="K172" s="137"/>
      <c r="L172" s="154"/>
      <c r="M172" s="137"/>
      <c r="N172" s="137"/>
      <c r="O172" s="137"/>
      <c r="P172" s="137"/>
      <c r="Q172" s="137"/>
      <c r="R172" s="137"/>
      <c r="S172" s="137"/>
      <c r="T172" s="137"/>
      <c r="U172" s="137"/>
      <c r="V172" s="1"/>
      <c r="W172" s="1"/>
      <c r="X172" s="1"/>
      <c r="Y172" s="1"/>
      <c r="Z172" s="1"/>
      <c r="AA172" s="1"/>
      <c r="AB172" s="1"/>
      <c r="AC172" s="1"/>
      <c r="AD172" s="1"/>
      <c r="AE172" s="1"/>
      <c r="AF172" s="1"/>
    </row>
    <row r="173" spans="1:32" ht="12.75">
      <c r="A173" s="1"/>
      <c r="B173" s="16"/>
      <c r="C173" s="3"/>
      <c r="D173" s="3"/>
      <c r="E173" s="3"/>
      <c r="F173" s="3"/>
      <c r="G173" s="137"/>
      <c r="H173" s="137"/>
      <c r="I173" s="137"/>
      <c r="J173" s="137"/>
      <c r="K173" s="137"/>
      <c r="L173" s="154"/>
      <c r="M173" s="137"/>
      <c r="N173" s="137"/>
      <c r="O173" s="137"/>
      <c r="P173" s="137"/>
      <c r="Q173" s="137"/>
      <c r="R173" s="137"/>
      <c r="S173" s="137"/>
      <c r="T173" s="137"/>
      <c r="U173" s="137"/>
      <c r="V173" s="1"/>
      <c r="W173" s="1"/>
      <c r="X173" s="1"/>
      <c r="Y173" s="1"/>
      <c r="Z173" s="1"/>
      <c r="AA173" s="1"/>
      <c r="AB173" s="1"/>
      <c r="AC173" s="1"/>
      <c r="AD173" s="1"/>
      <c r="AE173" s="1"/>
      <c r="AF173" s="1"/>
    </row>
    <row r="174" spans="1:32" ht="12.75">
      <c r="A174" s="1"/>
      <c r="B174" s="16"/>
      <c r="C174" s="3"/>
      <c r="D174" s="3"/>
      <c r="E174" s="3"/>
      <c r="F174" s="3"/>
      <c r="G174" s="137"/>
      <c r="H174" s="137"/>
      <c r="I174" s="137"/>
      <c r="J174" s="137"/>
      <c r="K174" s="137"/>
      <c r="L174" s="154"/>
      <c r="M174" s="137"/>
      <c r="N174" s="137"/>
      <c r="O174" s="137"/>
      <c r="P174" s="137"/>
      <c r="Q174" s="137"/>
      <c r="R174" s="137"/>
      <c r="S174" s="137"/>
      <c r="T174" s="137"/>
      <c r="U174" s="137"/>
      <c r="V174" s="1"/>
      <c r="W174" s="1"/>
      <c r="X174" s="1"/>
      <c r="Y174" s="1"/>
      <c r="Z174" s="1"/>
      <c r="AA174" s="1"/>
      <c r="AB174" s="1"/>
      <c r="AC174" s="1"/>
      <c r="AD174" s="1"/>
      <c r="AE174" s="1"/>
      <c r="AF174" s="1"/>
    </row>
    <row r="175" spans="1:32" ht="12.75">
      <c r="A175" s="1"/>
      <c r="B175" s="16"/>
      <c r="C175" s="3"/>
      <c r="D175" s="3"/>
      <c r="E175" s="3"/>
      <c r="F175" s="3"/>
      <c r="G175" s="137"/>
      <c r="H175" s="137"/>
      <c r="I175" s="137"/>
      <c r="J175" s="137"/>
      <c r="K175" s="137"/>
      <c r="L175" s="154"/>
      <c r="M175" s="137"/>
      <c r="N175" s="137"/>
      <c r="O175" s="137"/>
      <c r="P175" s="137"/>
      <c r="Q175" s="137"/>
      <c r="R175" s="137"/>
      <c r="S175" s="137"/>
      <c r="T175" s="137"/>
      <c r="U175" s="137"/>
      <c r="V175" s="1"/>
      <c r="W175" s="1"/>
      <c r="X175" s="1"/>
      <c r="Y175" s="1"/>
      <c r="Z175" s="1"/>
      <c r="AA175" s="1"/>
      <c r="AB175" s="1"/>
      <c r="AC175" s="1"/>
      <c r="AD175" s="1"/>
      <c r="AE175" s="1"/>
      <c r="AF175" s="1"/>
    </row>
    <row r="176" spans="1:32" ht="12.75">
      <c r="A176" s="1"/>
      <c r="B176" s="16"/>
      <c r="C176" s="3"/>
      <c r="D176" s="3"/>
      <c r="E176" s="3"/>
      <c r="F176" s="3"/>
      <c r="G176" s="137"/>
      <c r="H176" s="137"/>
      <c r="I176" s="137"/>
      <c r="J176" s="137"/>
      <c r="K176" s="137"/>
      <c r="L176" s="154"/>
      <c r="M176" s="137"/>
      <c r="N176" s="137"/>
      <c r="O176" s="137"/>
      <c r="P176" s="137"/>
      <c r="Q176" s="137"/>
      <c r="R176" s="137"/>
      <c r="S176" s="137"/>
      <c r="T176" s="137"/>
      <c r="U176" s="137"/>
      <c r="V176" s="1"/>
      <c r="W176" s="1"/>
      <c r="X176" s="1"/>
      <c r="Y176" s="1"/>
      <c r="Z176" s="1"/>
      <c r="AA176" s="1"/>
      <c r="AB176" s="1"/>
      <c r="AC176" s="1"/>
      <c r="AD176" s="1"/>
      <c r="AE176" s="1"/>
      <c r="AF176" s="1"/>
    </row>
    <row r="177" spans="1:32" ht="12.75">
      <c r="A177" s="1"/>
      <c r="B177" s="16"/>
      <c r="C177" s="3"/>
      <c r="D177" s="3"/>
      <c r="E177" s="3"/>
      <c r="F177" s="3"/>
      <c r="G177" s="137"/>
      <c r="H177" s="137"/>
      <c r="I177" s="137"/>
      <c r="J177" s="137"/>
      <c r="K177" s="137"/>
      <c r="L177" s="154"/>
      <c r="M177" s="137"/>
      <c r="N177" s="137"/>
      <c r="O177" s="137"/>
      <c r="P177" s="137"/>
      <c r="Q177" s="137"/>
      <c r="R177" s="137"/>
      <c r="S177" s="137"/>
      <c r="T177" s="137"/>
      <c r="U177" s="137"/>
      <c r="V177" s="1"/>
      <c r="W177" s="1"/>
      <c r="X177" s="1"/>
      <c r="Y177" s="1"/>
      <c r="Z177" s="1"/>
      <c r="AA177" s="1"/>
      <c r="AB177" s="1"/>
      <c r="AC177" s="1"/>
      <c r="AD177" s="1"/>
      <c r="AE177" s="1"/>
      <c r="AF177" s="1"/>
    </row>
    <row r="178" spans="1:32" ht="12.75">
      <c r="A178" s="1"/>
      <c r="B178" s="16"/>
      <c r="C178" s="3"/>
      <c r="D178" s="3"/>
      <c r="E178" s="3"/>
      <c r="F178" s="3"/>
      <c r="G178" s="137"/>
      <c r="H178" s="137"/>
      <c r="I178" s="137"/>
      <c r="J178" s="137"/>
      <c r="K178" s="137"/>
      <c r="L178" s="154"/>
      <c r="M178" s="137"/>
      <c r="N178" s="137"/>
      <c r="O178" s="137"/>
      <c r="P178" s="137"/>
      <c r="Q178" s="137"/>
      <c r="R178" s="137"/>
      <c r="S178" s="137"/>
      <c r="T178" s="137"/>
      <c r="U178" s="137"/>
      <c r="V178" s="1"/>
      <c r="W178" s="1"/>
      <c r="X178" s="1"/>
      <c r="Y178" s="1"/>
      <c r="Z178" s="1"/>
      <c r="AA178" s="1"/>
      <c r="AB178" s="1"/>
      <c r="AC178" s="1"/>
      <c r="AD178" s="1"/>
      <c r="AE178" s="1"/>
      <c r="AF178" s="1"/>
    </row>
    <row r="179" spans="1:32" ht="12.75">
      <c r="A179" s="1"/>
      <c r="B179" s="16"/>
      <c r="C179" s="3"/>
      <c r="D179" s="3"/>
      <c r="E179" s="3"/>
      <c r="F179" s="3"/>
      <c r="G179" s="137"/>
      <c r="H179" s="137"/>
      <c r="I179" s="137"/>
      <c r="J179" s="137"/>
      <c r="K179" s="137"/>
      <c r="L179" s="154"/>
      <c r="M179" s="137"/>
      <c r="N179" s="137"/>
      <c r="O179" s="137"/>
      <c r="P179" s="137"/>
      <c r="Q179" s="137"/>
      <c r="R179" s="137"/>
      <c r="S179" s="137"/>
      <c r="T179" s="137"/>
      <c r="U179" s="137"/>
      <c r="V179" s="1"/>
      <c r="W179" s="1"/>
      <c r="X179" s="1"/>
      <c r="Y179" s="1"/>
      <c r="Z179" s="1"/>
      <c r="AA179" s="1"/>
      <c r="AB179" s="1"/>
      <c r="AC179" s="1"/>
      <c r="AD179" s="1"/>
      <c r="AE179" s="1"/>
      <c r="AF179" s="1"/>
    </row>
    <row r="180" spans="1:32" ht="12.75">
      <c r="A180" s="1"/>
      <c r="B180" s="16"/>
      <c r="C180" s="3"/>
      <c r="D180" s="3"/>
      <c r="E180" s="3"/>
      <c r="F180" s="3"/>
      <c r="G180" s="137"/>
      <c r="H180" s="137"/>
      <c r="I180" s="137"/>
      <c r="J180" s="137"/>
      <c r="K180" s="137"/>
      <c r="L180" s="154"/>
      <c r="M180" s="137"/>
      <c r="N180" s="137"/>
      <c r="O180" s="137"/>
      <c r="P180" s="137"/>
      <c r="Q180" s="137"/>
      <c r="R180" s="137"/>
      <c r="S180" s="137"/>
      <c r="T180" s="137"/>
      <c r="U180" s="137"/>
      <c r="V180" s="1"/>
      <c r="W180" s="1"/>
      <c r="X180" s="1"/>
      <c r="Y180" s="1"/>
      <c r="Z180" s="1"/>
      <c r="AA180" s="1"/>
      <c r="AB180" s="1"/>
      <c r="AC180" s="1"/>
      <c r="AD180" s="1"/>
      <c r="AE180" s="1"/>
      <c r="AF180" s="1"/>
    </row>
    <row r="181" spans="1:32" ht="12.75">
      <c r="A181" s="1"/>
      <c r="B181" s="16"/>
      <c r="C181" s="3"/>
      <c r="D181" s="3"/>
      <c r="E181" s="3"/>
      <c r="F181" s="3"/>
      <c r="G181" s="137"/>
      <c r="H181" s="137"/>
      <c r="I181" s="137"/>
      <c r="J181" s="137"/>
      <c r="K181" s="137"/>
      <c r="L181" s="154"/>
      <c r="M181" s="137"/>
      <c r="N181" s="137"/>
      <c r="O181" s="137"/>
      <c r="P181" s="137"/>
      <c r="Q181" s="137"/>
      <c r="R181" s="137"/>
      <c r="S181" s="137"/>
      <c r="T181" s="137"/>
      <c r="U181" s="137"/>
      <c r="V181" s="1"/>
      <c r="W181" s="1"/>
      <c r="X181" s="1"/>
      <c r="Y181" s="1"/>
      <c r="Z181" s="1"/>
      <c r="AA181" s="1"/>
      <c r="AB181" s="1"/>
      <c r="AC181" s="1"/>
      <c r="AD181" s="1"/>
      <c r="AE181" s="1"/>
      <c r="AF181" s="1"/>
    </row>
    <row r="182" spans="1:32" ht="12.75">
      <c r="A182" s="1"/>
      <c r="B182" s="16"/>
      <c r="C182" s="3"/>
      <c r="D182" s="3"/>
      <c r="E182" s="3"/>
      <c r="F182" s="3"/>
      <c r="G182" s="137"/>
      <c r="H182" s="137"/>
      <c r="I182" s="137"/>
      <c r="J182" s="137"/>
      <c r="K182" s="137"/>
      <c r="L182" s="154"/>
      <c r="M182" s="137"/>
      <c r="N182" s="137"/>
      <c r="O182" s="137"/>
      <c r="P182" s="137"/>
      <c r="Q182" s="137"/>
      <c r="R182" s="137"/>
      <c r="S182" s="137"/>
      <c r="T182" s="137"/>
      <c r="U182" s="137"/>
      <c r="V182" s="1"/>
      <c r="W182" s="1"/>
      <c r="X182" s="1"/>
      <c r="Y182" s="1"/>
      <c r="Z182" s="1"/>
      <c r="AA182" s="1"/>
      <c r="AB182" s="1"/>
      <c r="AC182" s="1"/>
      <c r="AD182" s="1"/>
      <c r="AE182" s="1"/>
      <c r="AF182" s="1"/>
    </row>
    <row r="183" spans="1:32" ht="12.75">
      <c r="A183" s="1"/>
      <c r="B183" s="16"/>
      <c r="C183" s="3"/>
      <c r="D183" s="3"/>
      <c r="E183" s="3"/>
      <c r="F183" s="3"/>
      <c r="G183" s="137"/>
      <c r="H183" s="137"/>
      <c r="I183" s="137"/>
      <c r="J183" s="137"/>
      <c r="K183" s="137"/>
      <c r="L183" s="154"/>
      <c r="M183" s="137"/>
      <c r="N183" s="137"/>
      <c r="O183" s="137"/>
      <c r="P183" s="137"/>
      <c r="Q183" s="137"/>
      <c r="R183" s="137"/>
      <c r="S183" s="137"/>
      <c r="T183" s="137"/>
      <c r="U183" s="137"/>
      <c r="V183" s="1"/>
      <c r="W183" s="1"/>
      <c r="X183" s="1"/>
      <c r="Y183" s="1"/>
      <c r="Z183" s="1"/>
      <c r="AA183" s="1"/>
      <c r="AB183" s="1"/>
      <c r="AC183" s="1"/>
      <c r="AD183" s="1"/>
      <c r="AE183" s="1"/>
      <c r="AF183" s="1"/>
    </row>
    <row r="184" spans="1:32" ht="12.75">
      <c r="A184" s="1"/>
      <c r="B184" s="16"/>
      <c r="C184" s="3"/>
      <c r="D184" s="3"/>
      <c r="E184" s="3"/>
      <c r="F184" s="3"/>
      <c r="G184" s="137"/>
      <c r="H184" s="137"/>
      <c r="I184" s="137"/>
      <c r="J184" s="137"/>
      <c r="K184" s="137"/>
      <c r="L184" s="154"/>
      <c r="M184" s="137"/>
      <c r="N184" s="137"/>
      <c r="O184" s="137"/>
      <c r="P184" s="137"/>
      <c r="Q184" s="137"/>
      <c r="R184" s="137"/>
      <c r="S184" s="137"/>
      <c r="T184" s="137"/>
      <c r="U184" s="137"/>
      <c r="V184" s="1"/>
      <c r="W184" s="1"/>
      <c r="X184" s="1"/>
      <c r="Y184" s="1"/>
      <c r="Z184" s="1"/>
      <c r="AA184" s="1"/>
      <c r="AB184" s="1"/>
      <c r="AC184" s="1"/>
      <c r="AD184" s="1"/>
      <c r="AE184" s="1"/>
      <c r="AF184" s="1"/>
    </row>
    <row r="185" spans="1:32" ht="12.75">
      <c r="A185" s="1"/>
      <c r="B185" s="16"/>
      <c r="C185" s="3"/>
      <c r="D185" s="3"/>
      <c r="E185" s="3"/>
      <c r="F185" s="3"/>
      <c r="G185" s="137"/>
      <c r="H185" s="137"/>
      <c r="I185" s="137"/>
      <c r="J185" s="137"/>
      <c r="K185" s="137"/>
      <c r="L185" s="154"/>
      <c r="M185" s="137"/>
      <c r="N185" s="137"/>
      <c r="O185" s="137"/>
      <c r="P185" s="137"/>
      <c r="Q185" s="137"/>
      <c r="R185" s="137"/>
      <c r="S185" s="137"/>
      <c r="T185" s="137"/>
      <c r="U185" s="137"/>
      <c r="V185" s="1"/>
      <c r="W185" s="1"/>
      <c r="X185" s="1"/>
      <c r="Y185" s="1"/>
      <c r="Z185" s="1"/>
      <c r="AA185" s="1"/>
      <c r="AB185" s="1"/>
      <c r="AC185" s="1"/>
      <c r="AD185" s="1"/>
      <c r="AE185" s="1"/>
      <c r="AF185" s="1"/>
    </row>
    <row r="186" spans="1:32" ht="12.75">
      <c r="A186" s="1"/>
      <c r="B186" s="16"/>
      <c r="C186" s="3"/>
      <c r="D186" s="3"/>
      <c r="E186" s="3"/>
      <c r="F186" s="3"/>
      <c r="G186" s="137"/>
      <c r="H186" s="137"/>
      <c r="I186" s="137"/>
      <c r="J186" s="137"/>
      <c r="K186" s="137"/>
      <c r="L186" s="154"/>
      <c r="M186" s="137"/>
      <c r="N186" s="137"/>
      <c r="O186" s="137"/>
      <c r="P186" s="137"/>
      <c r="Q186" s="137"/>
      <c r="R186" s="137"/>
      <c r="S186" s="137"/>
      <c r="T186" s="137"/>
      <c r="U186" s="137"/>
      <c r="V186" s="1"/>
      <c r="W186" s="1"/>
      <c r="X186" s="1"/>
      <c r="Y186" s="1"/>
      <c r="Z186" s="1"/>
      <c r="AA186" s="1"/>
      <c r="AB186" s="1"/>
      <c r="AC186" s="1"/>
      <c r="AD186" s="1"/>
      <c r="AE186" s="1"/>
      <c r="AF186" s="1"/>
    </row>
    <row r="187" spans="1:32" ht="12.75">
      <c r="A187" s="1"/>
      <c r="B187" s="16"/>
      <c r="C187" s="3"/>
      <c r="D187" s="3"/>
      <c r="E187" s="3"/>
      <c r="F187" s="3"/>
      <c r="G187" s="137"/>
      <c r="H187" s="137"/>
      <c r="I187" s="137"/>
      <c r="J187" s="137"/>
      <c r="K187" s="137"/>
      <c r="L187" s="154"/>
      <c r="M187" s="137"/>
      <c r="N187" s="137"/>
      <c r="O187" s="137"/>
      <c r="P187" s="137"/>
      <c r="Q187" s="137"/>
      <c r="R187" s="137"/>
      <c r="S187" s="137"/>
      <c r="T187" s="137"/>
      <c r="U187" s="137"/>
      <c r="V187" s="1"/>
      <c r="W187" s="1"/>
      <c r="X187" s="1"/>
      <c r="Y187" s="1"/>
      <c r="Z187" s="1"/>
      <c r="AA187" s="1"/>
      <c r="AB187" s="1"/>
      <c r="AC187" s="1"/>
      <c r="AD187" s="1"/>
      <c r="AE187" s="1"/>
      <c r="AF187" s="1"/>
    </row>
    <row r="188" spans="1:32" ht="12.75">
      <c r="A188" s="1"/>
      <c r="B188" s="16"/>
      <c r="C188" s="3"/>
      <c r="D188" s="3"/>
      <c r="E188" s="3"/>
      <c r="F188" s="3"/>
      <c r="G188" s="137"/>
      <c r="H188" s="137"/>
      <c r="I188" s="137"/>
      <c r="J188" s="137"/>
      <c r="K188" s="137"/>
      <c r="L188" s="154"/>
      <c r="M188" s="137"/>
      <c r="N188" s="137"/>
      <c r="O188" s="137"/>
      <c r="P188" s="137"/>
      <c r="Q188" s="137"/>
      <c r="R188" s="137"/>
      <c r="S188" s="137"/>
      <c r="T188" s="137"/>
      <c r="U188" s="137"/>
      <c r="V188" s="1"/>
      <c r="W188" s="1"/>
      <c r="X188" s="1"/>
      <c r="Y188" s="1"/>
      <c r="Z188" s="1"/>
      <c r="AA188" s="1"/>
      <c r="AB188" s="1"/>
      <c r="AC188" s="1"/>
      <c r="AD188" s="1"/>
      <c r="AE188" s="1"/>
      <c r="AF188" s="1"/>
    </row>
    <row r="189" spans="1:32" ht="12.75">
      <c r="A189" s="1"/>
      <c r="B189" s="16"/>
      <c r="C189" s="3"/>
      <c r="D189" s="3"/>
      <c r="E189" s="3"/>
      <c r="F189" s="3"/>
      <c r="G189" s="137"/>
      <c r="H189" s="137"/>
      <c r="I189" s="137"/>
      <c r="J189" s="137"/>
      <c r="K189" s="137"/>
      <c r="L189" s="154"/>
      <c r="M189" s="137"/>
      <c r="N189" s="137"/>
      <c r="O189" s="137"/>
      <c r="P189" s="137"/>
      <c r="Q189" s="137"/>
      <c r="R189" s="137"/>
      <c r="S189" s="137"/>
      <c r="T189" s="137"/>
      <c r="U189" s="137"/>
      <c r="V189" s="1"/>
      <c r="W189" s="1"/>
      <c r="X189" s="1"/>
      <c r="Y189" s="1"/>
      <c r="Z189" s="1"/>
      <c r="AA189" s="1"/>
      <c r="AB189" s="1"/>
      <c r="AC189" s="1"/>
      <c r="AD189" s="1"/>
      <c r="AE189" s="1"/>
      <c r="AF189" s="1"/>
    </row>
    <row r="190" spans="1:32" ht="12.75">
      <c r="A190" s="1"/>
      <c r="B190" s="16"/>
      <c r="C190" s="3"/>
      <c r="D190" s="3"/>
      <c r="E190" s="3"/>
      <c r="F190" s="3"/>
      <c r="G190" s="137"/>
      <c r="H190" s="137"/>
      <c r="I190" s="137"/>
      <c r="J190" s="137"/>
      <c r="K190" s="137"/>
      <c r="L190" s="154"/>
      <c r="M190" s="137"/>
      <c r="N190" s="137"/>
      <c r="O190" s="137"/>
      <c r="P190" s="137"/>
      <c r="Q190" s="137"/>
      <c r="R190" s="137"/>
      <c r="S190" s="137"/>
      <c r="T190" s="137"/>
      <c r="U190" s="137"/>
      <c r="V190" s="1"/>
      <c r="W190" s="1"/>
      <c r="X190" s="1"/>
      <c r="Y190" s="1"/>
      <c r="Z190" s="1"/>
      <c r="AA190" s="1"/>
      <c r="AB190" s="1"/>
      <c r="AC190" s="1"/>
      <c r="AD190" s="1"/>
      <c r="AE190" s="1"/>
      <c r="AF190" s="1"/>
    </row>
    <row r="191" spans="1:32" ht="12.75">
      <c r="A191" s="1"/>
      <c r="B191" s="16"/>
      <c r="C191" s="3"/>
      <c r="D191" s="3"/>
      <c r="E191" s="3"/>
      <c r="F191" s="3"/>
      <c r="G191" s="137"/>
      <c r="H191" s="137"/>
      <c r="I191" s="137"/>
      <c r="J191" s="137"/>
      <c r="K191" s="137"/>
      <c r="L191" s="154"/>
      <c r="M191" s="137"/>
      <c r="N191" s="137"/>
      <c r="O191" s="137"/>
      <c r="P191" s="137"/>
      <c r="Q191" s="137"/>
      <c r="R191" s="137"/>
      <c r="S191" s="137"/>
      <c r="T191" s="137"/>
      <c r="U191" s="137"/>
      <c r="V191" s="1"/>
      <c r="W191" s="1"/>
      <c r="X191" s="1"/>
      <c r="Y191" s="1"/>
      <c r="Z191" s="1"/>
      <c r="AA191" s="1"/>
      <c r="AB191" s="1"/>
      <c r="AC191" s="1"/>
      <c r="AD191" s="1"/>
      <c r="AE191" s="1"/>
      <c r="AF191" s="1"/>
    </row>
    <row r="192" spans="1:32" ht="12.75">
      <c r="A192" s="1"/>
      <c r="B192" s="16"/>
      <c r="C192" s="3"/>
      <c r="D192" s="3"/>
      <c r="E192" s="3"/>
      <c r="F192" s="3"/>
      <c r="G192" s="137"/>
      <c r="H192" s="137"/>
      <c r="I192" s="137"/>
      <c r="J192" s="137"/>
      <c r="K192" s="137"/>
      <c r="L192" s="154"/>
      <c r="M192" s="137"/>
      <c r="N192" s="137"/>
      <c r="O192" s="137"/>
      <c r="P192" s="137"/>
      <c r="Q192" s="137"/>
      <c r="R192" s="137"/>
      <c r="S192" s="137"/>
      <c r="T192" s="137"/>
      <c r="U192" s="137"/>
      <c r="V192" s="1"/>
      <c r="W192" s="1"/>
      <c r="X192" s="1"/>
      <c r="Y192" s="1"/>
      <c r="Z192" s="1"/>
      <c r="AA192" s="1"/>
      <c r="AB192" s="1"/>
      <c r="AC192" s="1"/>
      <c r="AD192" s="1"/>
      <c r="AE192" s="1"/>
      <c r="AF192" s="1"/>
    </row>
    <row r="193" spans="1:32" ht="12.75">
      <c r="A193" s="1"/>
      <c r="B193" s="16"/>
      <c r="C193" s="3"/>
      <c r="D193" s="3"/>
      <c r="E193" s="3"/>
      <c r="F193" s="3"/>
      <c r="G193" s="137"/>
      <c r="H193" s="137"/>
      <c r="I193" s="137"/>
      <c r="J193" s="137"/>
      <c r="K193" s="137"/>
      <c r="L193" s="154"/>
      <c r="M193" s="137"/>
      <c r="N193" s="137"/>
      <c r="O193" s="137"/>
      <c r="P193" s="137"/>
      <c r="Q193" s="137"/>
      <c r="R193" s="137"/>
      <c r="S193" s="137"/>
      <c r="T193" s="137"/>
      <c r="U193" s="137"/>
      <c r="V193" s="1"/>
      <c r="W193" s="1"/>
      <c r="X193" s="1"/>
      <c r="Y193" s="1"/>
      <c r="Z193" s="1"/>
      <c r="AA193" s="1"/>
      <c r="AB193" s="1"/>
      <c r="AC193" s="1"/>
      <c r="AD193" s="1"/>
      <c r="AE193" s="1"/>
      <c r="AF193" s="1"/>
    </row>
    <row r="194" spans="1:32" ht="12.75">
      <c r="A194" s="1"/>
      <c r="B194" s="16"/>
      <c r="C194" s="3"/>
      <c r="D194" s="3"/>
      <c r="E194" s="3"/>
      <c r="F194" s="3"/>
      <c r="G194" s="137"/>
      <c r="H194" s="137"/>
      <c r="I194" s="137"/>
      <c r="J194" s="137"/>
      <c r="K194" s="137"/>
      <c r="L194" s="154"/>
      <c r="M194" s="137"/>
      <c r="N194" s="137"/>
      <c r="O194" s="137"/>
      <c r="P194" s="137"/>
      <c r="Q194" s="137"/>
      <c r="R194" s="137"/>
      <c r="S194" s="137"/>
      <c r="T194" s="137"/>
      <c r="U194" s="137"/>
      <c r="V194" s="1"/>
      <c r="W194" s="1"/>
      <c r="X194" s="1"/>
      <c r="Y194" s="1"/>
      <c r="Z194" s="1"/>
      <c r="AA194" s="1"/>
      <c r="AB194" s="1"/>
      <c r="AC194" s="1"/>
      <c r="AD194" s="1"/>
      <c r="AE194" s="1"/>
      <c r="AF194" s="1"/>
    </row>
    <row r="195" spans="1:32" ht="12.75">
      <c r="A195" s="1"/>
      <c r="B195" s="16"/>
      <c r="C195" s="3"/>
      <c r="D195" s="3"/>
      <c r="E195" s="3"/>
      <c r="F195" s="3"/>
      <c r="G195" s="137"/>
      <c r="H195" s="137"/>
      <c r="I195" s="137"/>
      <c r="J195" s="137"/>
      <c r="K195" s="137"/>
      <c r="L195" s="154"/>
      <c r="M195" s="137"/>
      <c r="N195" s="137"/>
      <c r="O195" s="137"/>
      <c r="P195" s="137"/>
      <c r="Q195" s="137"/>
      <c r="R195" s="137"/>
      <c r="S195" s="137"/>
      <c r="T195" s="137"/>
      <c r="U195" s="137"/>
      <c r="V195" s="1"/>
      <c r="W195" s="1"/>
      <c r="X195" s="1"/>
      <c r="Y195" s="1"/>
      <c r="Z195" s="1"/>
      <c r="AA195" s="1"/>
      <c r="AB195" s="1"/>
      <c r="AC195" s="1"/>
      <c r="AD195" s="1"/>
      <c r="AE195" s="1"/>
      <c r="AF195" s="1"/>
    </row>
    <row r="196" spans="1:32" ht="12.75">
      <c r="A196" s="1"/>
      <c r="B196" s="16"/>
      <c r="C196" s="3"/>
      <c r="D196" s="3"/>
      <c r="E196" s="3"/>
      <c r="F196" s="3"/>
      <c r="G196" s="137"/>
      <c r="H196" s="137"/>
      <c r="I196" s="137"/>
      <c r="J196" s="137"/>
      <c r="K196" s="137"/>
      <c r="L196" s="154"/>
      <c r="M196" s="137"/>
      <c r="N196" s="137"/>
      <c r="O196" s="137"/>
      <c r="P196" s="137"/>
      <c r="Q196" s="137"/>
      <c r="R196" s="137"/>
      <c r="S196" s="137"/>
      <c r="T196" s="137"/>
      <c r="U196" s="137"/>
      <c r="V196" s="1"/>
      <c r="W196" s="1"/>
      <c r="X196" s="1"/>
      <c r="Y196" s="1"/>
      <c r="Z196" s="1"/>
      <c r="AA196" s="1"/>
      <c r="AB196" s="1"/>
      <c r="AC196" s="1"/>
      <c r="AD196" s="1"/>
      <c r="AE196" s="1"/>
      <c r="AF196" s="1"/>
    </row>
    <row r="197" spans="1:32" ht="12.75">
      <c r="A197" s="1"/>
      <c r="B197" s="16"/>
      <c r="C197" s="3"/>
      <c r="D197" s="3"/>
      <c r="E197" s="3"/>
      <c r="F197" s="3"/>
      <c r="G197" s="137"/>
      <c r="H197" s="137"/>
      <c r="I197" s="137"/>
      <c r="J197" s="137"/>
      <c r="K197" s="137"/>
      <c r="L197" s="154"/>
      <c r="M197" s="137"/>
      <c r="N197" s="137"/>
      <c r="O197" s="137"/>
      <c r="P197" s="137"/>
      <c r="Q197" s="137"/>
      <c r="R197" s="137"/>
      <c r="S197" s="137"/>
      <c r="T197" s="137"/>
      <c r="U197" s="137"/>
      <c r="V197" s="1"/>
      <c r="W197" s="1"/>
      <c r="X197" s="1"/>
      <c r="Y197" s="1"/>
      <c r="Z197" s="1"/>
      <c r="AA197" s="1"/>
      <c r="AB197" s="1"/>
      <c r="AC197" s="1"/>
      <c r="AD197" s="1"/>
      <c r="AE197" s="1"/>
      <c r="AF197" s="1"/>
    </row>
    <row r="198" spans="1:32" ht="12.75">
      <c r="A198" s="1"/>
      <c r="B198" s="16"/>
      <c r="C198" s="3"/>
      <c r="D198" s="3"/>
      <c r="E198" s="3"/>
      <c r="F198" s="3"/>
      <c r="G198" s="137"/>
      <c r="H198" s="137"/>
      <c r="I198" s="137"/>
      <c r="J198" s="137"/>
      <c r="K198" s="137"/>
      <c r="L198" s="154"/>
      <c r="M198" s="137"/>
      <c r="N198" s="137"/>
      <c r="O198" s="137"/>
      <c r="P198" s="137"/>
      <c r="Q198" s="137"/>
      <c r="R198" s="137"/>
      <c r="S198" s="137"/>
      <c r="T198" s="137"/>
      <c r="U198" s="137"/>
      <c r="V198" s="1"/>
      <c r="W198" s="1"/>
      <c r="X198" s="1"/>
      <c r="Y198" s="1"/>
      <c r="Z198" s="1"/>
      <c r="AA198" s="1"/>
      <c r="AB198" s="1"/>
      <c r="AC198" s="1"/>
      <c r="AD198" s="1"/>
      <c r="AE198" s="1"/>
      <c r="AF198" s="1"/>
    </row>
    <row r="199" spans="1:32" ht="12.75" hidden="1">
      <c r="A199" s="1"/>
      <c r="B199" s="16"/>
      <c r="C199" s="3"/>
      <c r="D199" s="3"/>
      <c r="E199" s="3"/>
      <c r="F199" s="3"/>
      <c r="G199" s="137"/>
      <c r="H199" s="137"/>
      <c r="I199" s="137"/>
      <c r="J199" s="137"/>
      <c r="K199" s="137"/>
      <c r="L199" s="154"/>
      <c r="M199" s="137"/>
      <c r="N199" s="137"/>
      <c r="O199" s="137"/>
      <c r="P199" s="137"/>
      <c r="Q199" s="137"/>
      <c r="R199" s="137"/>
      <c r="S199" s="137"/>
      <c r="T199" s="137"/>
      <c r="U199" s="137"/>
      <c r="V199" s="1"/>
      <c r="W199" s="1"/>
      <c r="X199" s="1"/>
      <c r="Y199" s="1"/>
      <c r="Z199" s="1"/>
      <c r="AA199" s="1"/>
      <c r="AB199" s="1"/>
      <c r="AC199" s="1"/>
      <c r="AD199" s="1"/>
      <c r="AE199" s="1"/>
      <c r="AF199" s="1"/>
    </row>
    <row r="200" spans="1:32" ht="12.75" hidden="1">
      <c r="A200" s="1"/>
      <c r="B200" s="2" t="str">
        <f>Refs!B30</f>
        <v>DCFE!A1</v>
      </c>
      <c r="C200" s="3">
        <v>1</v>
      </c>
      <c r="D200" s="3"/>
      <c r="E200" s="3"/>
      <c r="F200" s="3"/>
      <c r="G200" s="137"/>
      <c r="H200" s="137"/>
      <c r="I200" s="137"/>
      <c r="J200" s="137"/>
      <c r="K200" s="137"/>
      <c r="L200" s="154"/>
      <c r="M200" s="137"/>
      <c r="N200" s="137"/>
      <c r="O200" s="137"/>
      <c r="P200" s="137"/>
      <c r="Q200" s="137"/>
      <c r="R200" s="137"/>
      <c r="S200" s="137"/>
      <c r="T200" s="137"/>
      <c r="U200" s="137"/>
      <c r="V200" s="1"/>
      <c r="W200" s="1"/>
      <c r="X200" s="1"/>
      <c r="Y200" s="1"/>
      <c r="Z200" s="1"/>
      <c r="AA200" s="1"/>
      <c r="AB200" s="1"/>
      <c r="AC200" s="1"/>
      <c r="AD200" s="1"/>
      <c r="AE200" s="1"/>
      <c r="AF200" s="1"/>
    </row>
    <row r="201" spans="1:32" ht="12.75" hidden="1">
      <c r="A201" s="1"/>
      <c r="B201" s="16"/>
      <c r="C201" s="3">
        <v>2</v>
      </c>
      <c r="D201" s="3"/>
      <c r="E201" s="3"/>
      <c r="F201" s="3"/>
      <c r="G201" s="137"/>
      <c r="H201" s="137"/>
      <c r="I201" s="137"/>
      <c r="J201" s="137"/>
      <c r="K201" s="137"/>
      <c r="L201" s="154"/>
      <c r="M201" s="137"/>
      <c r="N201" s="137"/>
      <c r="O201" s="137"/>
      <c r="P201" s="137"/>
      <c r="Q201" s="137"/>
      <c r="R201" s="137"/>
      <c r="S201" s="137"/>
      <c r="T201" s="137"/>
      <c r="U201" s="137"/>
      <c r="V201" s="1"/>
      <c r="W201" s="1"/>
      <c r="X201" s="1"/>
      <c r="Y201" s="1"/>
      <c r="Z201" s="1"/>
      <c r="AA201" s="1"/>
      <c r="AB201" s="1"/>
      <c r="AC201" s="1"/>
      <c r="AD201" s="1"/>
      <c r="AE201" s="1"/>
      <c r="AF201" s="1"/>
    </row>
    <row r="202" spans="1:32" ht="12.75" hidden="1">
      <c r="A202" s="1"/>
      <c r="B202" s="16"/>
      <c r="C202" s="3">
        <v>3</v>
      </c>
      <c r="D202" s="3"/>
      <c r="E202" s="3"/>
      <c r="F202" s="3"/>
      <c r="G202" s="137"/>
      <c r="H202" s="137"/>
      <c r="I202" s="137"/>
      <c r="J202" s="137"/>
      <c r="K202" s="137"/>
      <c r="L202" s="154"/>
      <c r="M202" s="137"/>
      <c r="N202" s="137"/>
      <c r="O202" s="137"/>
      <c r="P202" s="137"/>
      <c r="Q202" s="137"/>
      <c r="R202" s="137"/>
      <c r="S202" s="137"/>
      <c r="T202" s="137"/>
      <c r="U202" s="137"/>
      <c r="V202" s="1"/>
      <c r="W202" s="1"/>
      <c r="X202" s="1"/>
      <c r="Y202" s="1"/>
      <c r="Z202" s="1"/>
      <c r="AA202" s="1"/>
      <c r="AB202" s="1"/>
      <c r="AC202" s="1"/>
      <c r="AD202" s="1"/>
      <c r="AE202" s="1"/>
      <c r="AF202" s="1"/>
    </row>
    <row r="203" spans="1:32" ht="12.75" hidden="1">
      <c r="A203" s="1"/>
      <c r="B203" s="16"/>
      <c r="C203" s="3"/>
      <c r="D203" s="3"/>
      <c r="E203" s="3"/>
      <c r="F203" s="3"/>
      <c r="G203" s="137"/>
      <c r="H203" s="137"/>
      <c r="I203" s="137"/>
      <c r="J203" s="137"/>
      <c r="K203" s="137"/>
      <c r="L203" s="154"/>
      <c r="M203" s="137"/>
      <c r="N203" s="137"/>
      <c r="O203" s="137"/>
      <c r="P203" s="137"/>
      <c r="Q203" s="137"/>
      <c r="R203" s="137"/>
      <c r="S203" s="137"/>
      <c r="T203" s="137"/>
      <c r="U203" s="137"/>
      <c r="V203" s="1"/>
      <c r="W203" s="1"/>
      <c r="X203" s="1"/>
      <c r="Y203" s="1"/>
      <c r="Z203" s="1"/>
      <c r="AA203" s="1"/>
      <c r="AB203" s="1"/>
      <c r="AC203" s="1"/>
      <c r="AD203" s="1"/>
      <c r="AE203" s="1"/>
      <c r="AF203" s="1"/>
    </row>
    <row r="204" spans="1:32" ht="12.75" hidden="1">
      <c r="A204" s="1"/>
      <c r="B204" s="16"/>
      <c r="C204" s="3"/>
      <c r="D204" s="3"/>
      <c r="E204" s="3"/>
      <c r="F204" s="159" t="str">
        <f>IF(COUNTA(F4:F15)&gt;0,"6, ","")</f>
        <v/>
      </c>
      <c r="G204" s="137"/>
      <c r="H204" s="137"/>
      <c r="I204" s="159" t="str">
        <f>IF(COUNTA(I4:I15)&gt;0,"7, ","")</f>
        <v/>
      </c>
      <c r="J204" s="137"/>
      <c r="K204" s="137"/>
      <c r="L204" s="159" t="str">
        <f>IF(COUNTA(L4:L15)&gt;0,"8, ","")</f>
        <v/>
      </c>
      <c r="M204" s="137"/>
      <c r="N204" s="137"/>
      <c r="O204" s="159" t="str">
        <f>IF(COUNTA(O4:O15)&gt;0,"9, ","")</f>
        <v/>
      </c>
      <c r="P204" s="137"/>
      <c r="Q204" s="137"/>
      <c r="R204" s="159" t="str">
        <f>IF(COUNTA(R4:R15)&gt;0,"10, ","")</f>
        <v/>
      </c>
      <c r="S204" s="137"/>
      <c r="T204" s="137"/>
      <c r="U204" s="159" t="str">
        <f>IF(COUNTA(U4:U15)&gt;0,"11, ","")</f>
        <v/>
      </c>
      <c r="V204" s="1"/>
      <c r="W204" s="1"/>
      <c r="X204" s="1"/>
      <c r="Y204" s="1"/>
      <c r="Z204" s="1"/>
      <c r="AA204" s="1"/>
      <c r="AB204" s="1"/>
      <c r="AC204" s="1"/>
      <c r="AD204" s="1"/>
      <c r="AE204" s="1"/>
      <c r="AF204" s="1"/>
    </row>
    <row r="205" spans="1:32" ht="12.75" hidden="1">
      <c r="A205" s="1"/>
      <c r="B205" s="16"/>
      <c r="C205" s="3"/>
      <c r="D205" s="3"/>
      <c r="E205" s="3"/>
      <c r="F205" s="159" t="str">
        <f>IF(COUNTA(F16:F27)&gt;0,"6, ","")</f>
        <v/>
      </c>
      <c r="G205" s="137"/>
      <c r="H205" s="137"/>
      <c r="I205" s="159" t="str">
        <f>IF(COUNTA(I16:I27)&gt;0,"7, ","")</f>
        <v/>
      </c>
      <c r="J205" s="137"/>
      <c r="K205" s="137"/>
      <c r="L205" s="159" t="str">
        <f>IF(COUNTA(L16:L27)&gt;0,"8, ","")</f>
        <v/>
      </c>
      <c r="M205" s="137"/>
      <c r="N205" s="137"/>
      <c r="O205" s="159" t="str">
        <f>IF(COUNTA(O16:O27)&gt;0,"9, ","")</f>
        <v/>
      </c>
      <c r="P205" s="137"/>
      <c r="Q205" s="137"/>
      <c r="R205" s="159" t="str">
        <f>IF(COUNTA(R16:R27)&gt;0,"10, ","")</f>
        <v/>
      </c>
      <c r="S205" s="137"/>
      <c r="T205" s="137"/>
      <c r="U205" s="159" t="str">
        <f>IF(COUNTA(U16:U27)&gt;0,"11, ","")</f>
        <v/>
      </c>
      <c r="V205" s="1"/>
      <c r="W205" s="1"/>
      <c r="X205" s="1"/>
      <c r="Y205" s="1"/>
      <c r="Z205" s="1"/>
      <c r="AA205" s="1"/>
      <c r="AB205" s="1"/>
      <c r="AC205" s="1"/>
      <c r="AD205" s="1"/>
      <c r="AE205" s="1"/>
      <c r="AF205" s="1"/>
    </row>
    <row r="206" spans="1:32" ht="12.75" hidden="1">
      <c r="A206" s="1"/>
      <c r="B206" s="16"/>
      <c r="C206" s="3"/>
      <c r="D206" s="3"/>
      <c r="E206" s="3"/>
      <c r="F206" s="159" t="str">
        <f>IF(COUNTA(F28:F39)&gt;0,"6, ","")</f>
        <v/>
      </c>
      <c r="G206" s="137"/>
      <c r="H206" s="137"/>
      <c r="I206" s="159" t="str">
        <f>IF(COUNTA(I28:I39)&gt;0,"7, ","")</f>
        <v/>
      </c>
      <c r="J206" s="137"/>
      <c r="K206" s="137"/>
      <c r="L206" s="159" t="str">
        <f>IF(COUNTA(L28:L39)&gt;0,"8, ","")</f>
        <v/>
      </c>
      <c r="M206" s="137"/>
      <c r="N206" s="137"/>
      <c r="O206" s="159" t="str">
        <f>IF(COUNTA(O28:O39)&gt;0,"9, ","")</f>
        <v/>
      </c>
      <c r="P206" s="137"/>
      <c r="Q206" s="137"/>
      <c r="R206" s="159" t="str">
        <f>IF(COUNTA(R28:R39)&gt;0,"10, ","")</f>
        <v/>
      </c>
      <c r="S206" s="137"/>
      <c r="T206" s="137"/>
      <c r="U206" s="159" t="str">
        <f>IF(COUNTA(U28:U39)&gt;0,"11, ","")</f>
        <v/>
      </c>
      <c r="V206" s="1"/>
      <c r="W206" s="1"/>
      <c r="X206" s="1"/>
      <c r="Y206" s="1"/>
      <c r="Z206" s="1"/>
      <c r="AA206" s="1"/>
      <c r="AB206" s="1"/>
      <c r="AC206" s="1"/>
      <c r="AD206" s="1"/>
      <c r="AE206" s="1"/>
      <c r="AF206" s="1"/>
    </row>
    <row r="207" spans="1:32" ht="12.75" hidden="1">
      <c r="A207" s="1"/>
      <c r="B207" s="16"/>
      <c r="C207" s="3"/>
      <c r="D207" s="3"/>
      <c r="E207" s="3"/>
      <c r="F207" s="159" t="str">
        <f>IF(COUNTA(F40:F51)&gt;0,"6, ","")</f>
        <v/>
      </c>
      <c r="G207" s="137"/>
      <c r="H207" s="137"/>
      <c r="I207" s="159" t="str">
        <f>IF(COUNTA(I40:I51)&gt;0,"7, ","")</f>
        <v/>
      </c>
      <c r="J207" s="137"/>
      <c r="K207" s="137"/>
      <c r="L207" s="159" t="str">
        <f>IF(COUNTA(L40:L51)&gt;0,"8, ","")</f>
        <v/>
      </c>
      <c r="M207" s="137"/>
      <c r="N207" s="137"/>
      <c r="O207" s="159" t="str">
        <f>IF(COUNTA(O40:O51)&gt;0,"9, ","")</f>
        <v/>
      </c>
      <c r="P207" s="137"/>
      <c r="Q207" s="137"/>
      <c r="R207" s="159" t="str">
        <f>IF(COUNTA(R40:R51)&gt;0,"10, ","")</f>
        <v/>
      </c>
      <c r="S207" s="137"/>
      <c r="T207" s="137"/>
      <c r="U207" s="159" t="str">
        <f>IF(COUNTA(U40:U51)&gt;0,"11, ","")</f>
        <v/>
      </c>
      <c r="V207" s="1"/>
      <c r="W207" s="1"/>
      <c r="X207" s="1"/>
      <c r="Y207" s="1"/>
      <c r="Z207" s="1"/>
      <c r="AA207" s="1"/>
      <c r="AB207" s="1"/>
      <c r="AC207" s="1"/>
      <c r="AD207" s="1"/>
      <c r="AE207" s="1"/>
      <c r="AF207" s="1"/>
    </row>
    <row r="208" spans="1:32" ht="12.75" hidden="1">
      <c r="A208" s="1"/>
      <c r="B208" s="16"/>
      <c r="C208" s="3"/>
      <c r="D208" s="3"/>
      <c r="E208" s="3"/>
      <c r="F208" s="159" t="str">
        <f>IF(COUNTA(F52:F63)&gt;0,"6, ","")</f>
        <v/>
      </c>
      <c r="G208" s="137"/>
      <c r="H208" s="137"/>
      <c r="I208" s="159" t="str">
        <f>IF(COUNTA(I52:I63)&gt;0,"7, ","")</f>
        <v/>
      </c>
      <c r="J208" s="137"/>
      <c r="K208" s="137"/>
      <c r="L208" s="159" t="str">
        <f>IF(COUNTA(L52:L63)&gt;0,"8, ","")</f>
        <v/>
      </c>
      <c r="M208" s="137"/>
      <c r="N208" s="137"/>
      <c r="O208" s="159" t="str">
        <f>IF(COUNTA(O52:O63)&gt;0,"9, ","")</f>
        <v/>
      </c>
      <c r="P208" s="137"/>
      <c r="Q208" s="137"/>
      <c r="R208" s="159" t="str">
        <f>IF(COUNTA(R52:R63)&gt;0,"10, ","")</f>
        <v/>
      </c>
      <c r="S208" s="137"/>
      <c r="T208" s="137"/>
      <c r="U208" s="159" t="str">
        <f>IF(COUNTA(U52:U63)&gt;0,"11, ","")</f>
        <v/>
      </c>
      <c r="V208" s="1"/>
      <c r="W208" s="1"/>
      <c r="X208" s="1"/>
      <c r="Y208" s="1"/>
      <c r="Z208" s="1"/>
      <c r="AA208" s="1"/>
      <c r="AB208" s="1"/>
      <c r="AC208" s="1"/>
      <c r="AD208" s="1"/>
      <c r="AE208" s="1"/>
      <c r="AF208" s="1"/>
    </row>
    <row r="209" spans="1:32" ht="12.75" hidden="1">
      <c r="A209" s="1"/>
      <c r="B209" s="16"/>
      <c r="C209" s="3"/>
      <c r="D209" s="3"/>
      <c r="E209" s="3"/>
      <c r="F209" s="159" t="str">
        <f>IF(COUNTA(F64:F75)&gt;0,"6, ","")</f>
        <v/>
      </c>
      <c r="G209" s="137"/>
      <c r="H209" s="137"/>
      <c r="I209" s="159" t="str">
        <f>IF(COUNTA(I64:I75)&gt;0,"7, ","")</f>
        <v/>
      </c>
      <c r="J209" s="137"/>
      <c r="K209" s="137"/>
      <c r="L209" s="159" t="str">
        <f>IF(COUNTA(L64:L75)&gt;0,"8, ","")</f>
        <v/>
      </c>
      <c r="M209" s="137"/>
      <c r="N209" s="137"/>
      <c r="O209" s="159" t="str">
        <f>IF(COUNTA(O64:O75)&gt;0,"9, ","")</f>
        <v/>
      </c>
      <c r="P209" s="137"/>
      <c r="Q209" s="137"/>
      <c r="R209" s="159" t="str">
        <f>IF(COUNTA(R64:R75)&gt;0,"10, ","")</f>
        <v/>
      </c>
      <c r="S209" s="137"/>
      <c r="T209" s="137"/>
      <c r="U209" s="159" t="str">
        <f>IF(COUNTA(U64:U75)&gt;0,"11, ","")</f>
        <v/>
      </c>
      <c r="V209" s="1"/>
      <c r="W209" s="1"/>
      <c r="X209" s="1"/>
      <c r="Y209" s="1"/>
      <c r="Z209" s="1"/>
      <c r="AA209" s="1"/>
      <c r="AB209" s="1"/>
      <c r="AC209" s="1"/>
      <c r="AD209" s="1"/>
      <c r="AE209" s="1"/>
      <c r="AF209" s="1"/>
    </row>
    <row r="210" spans="1:32" ht="12.75" hidden="1">
      <c r="A210" s="1"/>
      <c r="B210" s="16"/>
      <c r="C210" s="3"/>
      <c r="D210" s="3"/>
      <c r="E210" s="3"/>
      <c r="F210" s="159" t="str">
        <f>IF(COUNTA(F76:F87)&gt;0,"6, ","")</f>
        <v/>
      </c>
      <c r="G210" s="137"/>
      <c r="H210" s="137"/>
      <c r="I210" s="159" t="str">
        <f>IF(COUNTA(I76:I87)&gt;0,"7, ","")</f>
        <v/>
      </c>
      <c r="J210" s="137"/>
      <c r="K210" s="137"/>
      <c r="L210" s="159" t="str">
        <f>IF(COUNTA(L76:L87)&gt;0,"8, ","")</f>
        <v/>
      </c>
      <c r="M210" s="137"/>
      <c r="N210" s="137"/>
      <c r="O210" s="159" t="str">
        <f>IF(COUNTA(O76:O87)&gt;0,"9, ","")</f>
        <v/>
      </c>
      <c r="P210" s="137"/>
      <c r="Q210" s="137"/>
      <c r="R210" s="159" t="str">
        <f>IF(COUNTA(R76:R87)&gt;0,"10, ","")</f>
        <v/>
      </c>
      <c r="S210" s="137"/>
      <c r="T210" s="137"/>
      <c r="U210" s="159" t="str">
        <f>IF(COUNTA(U76:U87)&gt;0,"11, ","")</f>
        <v/>
      </c>
      <c r="V210" s="1"/>
      <c r="W210" s="1"/>
      <c r="X210" s="1"/>
      <c r="Y210" s="1"/>
      <c r="Z210" s="1"/>
      <c r="AA210" s="1"/>
      <c r="AB210" s="1"/>
      <c r="AC210" s="1"/>
      <c r="AD210" s="1"/>
      <c r="AE210" s="1"/>
      <c r="AF210" s="1"/>
    </row>
    <row r="211" spans="1:32" ht="12.75" hidden="1">
      <c r="A211" s="1"/>
      <c r="B211" s="16"/>
      <c r="C211" s="3"/>
      <c r="D211" s="3"/>
      <c r="E211" s="3"/>
      <c r="F211" s="159" t="str">
        <f>IF(COUNTA(F88:F99)&gt;0,"6, ","")</f>
        <v/>
      </c>
      <c r="G211" s="137"/>
      <c r="H211" s="137"/>
      <c r="I211" s="159" t="str">
        <f>IF(COUNTA(I88:I99)&gt;0,"7, ","")</f>
        <v/>
      </c>
      <c r="J211" s="137"/>
      <c r="K211" s="137"/>
      <c r="L211" s="159" t="str">
        <f>IF(COUNTA(L88:L99)&gt;0,"8, ","")</f>
        <v/>
      </c>
      <c r="M211" s="137"/>
      <c r="N211" s="137"/>
      <c r="O211" s="159" t="str">
        <f>IF(COUNTA(O88:O99)&gt;0,"9, ","")</f>
        <v/>
      </c>
      <c r="P211" s="137"/>
      <c r="Q211" s="137"/>
      <c r="R211" s="159" t="str">
        <f>IF(COUNTA(R88:R99)&gt;0,"10, ","")</f>
        <v/>
      </c>
      <c r="S211" s="137"/>
      <c r="T211" s="137"/>
      <c r="U211" s="159" t="str">
        <f>IF(COUNTA(U88:U99)&gt;0,"11, ","")</f>
        <v/>
      </c>
      <c r="V211" s="1"/>
      <c r="W211" s="1"/>
      <c r="X211" s="1"/>
      <c r="Y211" s="1"/>
      <c r="Z211" s="1"/>
      <c r="AA211" s="1"/>
      <c r="AB211" s="1"/>
      <c r="AC211" s="1"/>
      <c r="AD211" s="1"/>
      <c r="AE211" s="1"/>
      <c r="AF211" s="1"/>
    </row>
    <row r="212" spans="1:32" ht="12.75" hidden="1">
      <c r="A212" s="1"/>
      <c r="B212" s="16"/>
      <c r="C212" s="3"/>
      <c r="D212" s="3"/>
      <c r="E212" s="3"/>
      <c r="F212" s="159" t="str">
        <f>IF(COUNTA(F100:F111)&gt;0,"6, ","")</f>
        <v/>
      </c>
      <c r="G212" s="137"/>
      <c r="H212" s="137"/>
      <c r="I212" s="159" t="str">
        <f>IF(COUNTA(I100:I111)&gt;0,"7, ","")</f>
        <v/>
      </c>
      <c r="J212" s="137"/>
      <c r="K212" s="137"/>
      <c r="L212" s="159" t="str">
        <f>IF(COUNTA(L100:L111)&gt;0,"8, ","")</f>
        <v/>
      </c>
      <c r="M212" s="137"/>
      <c r="N212" s="137"/>
      <c r="O212" s="159" t="str">
        <f>IF(COUNTA(O100:O111)&gt;0,"9, ","")</f>
        <v/>
      </c>
      <c r="P212" s="137"/>
      <c r="Q212" s="137"/>
      <c r="R212" s="159" t="str">
        <f>IF(COUNTA(R100:R111)&gt;0,"10, ","")</f>
        <v/>
      </c>
      <c r="S212" s="137"/>
      <c r="T212" s="137"/>
      <c r="U212" s="159" t="str">
        <f>IF(COUNTA(U100:U111)&gt;0,"11, ","")</f>
        <v/>
      </c>
      <c r="V212" s="1"/>
      <c r="W212" s="1"/>
      <c r="X212" s="1"/>
      <c r="Y212" s="1"/>
      <c r="Z212" s="1"/>
      <c r="AA212" s="1"/>
      <c r="AB212" s="1"/>
      <c r="AC212" s="1"/>
      <c r="AD212" s="1"/>
      <c r="AE212" s="1"/>
      <c r="AF212" s="1"/>
    </row>
    <row r="213" spans="1:32" ht="12.75" hidden="1">
      <c r="A213" s="1"/>
      <c r="B213" s="16"/>
      <c r="C213" s="3"/>
      <c r="D213" s="3"/>
      <c r="E213" s="3"/>
      <c r="F213" s="159" t="str">
        <f>IF(COUNTA(F112:F123)&gt;0,"6, ","")</f>
        <v/>
      </c>
      <c r="G213" s="137"/>
      <c r="H213" s="137"/>
      <c r="I213" s="159" t="str">
        <f>IF(COUNTA(I112:I123)&gt;0,"7, ","")</f>
        <v/>
      </c>
      <c r="J213" s="137"/>
      <c r="K213" s="137"/>
      <c r="L213" s="159" t="str">
        <f>IF(COUNTA(L112:L123)&gt;0,"8, ","")</f>
        <v/>
      </c>
      <c r="M213" s="137"/>
      <c r="N213" s="137"/>
      <c r="O213" s="159" t="str">
        <f>IF(COUNTA(O112:O123)&gt;0,"9, ","")</f>
        <v/>
      </c>
      <c r="P213" s="137"/>
      <c r="Q213" s="137"/>
      <c r="R213" s="159" t="str">
        <f>IF(COUNTA(R112:R123)&gt;0,"10, ","")</f>
        <v/>
      </c>
      <c r="S213" s="137"/>
      <c r="T213" s="137"/>
      <c r="U213" s="159" t="str">
        <f>IF(COUNTA(U112:U123)&gt;0,"11, ","")</f>
        <v/>
      </c>
      <c r="V213" s="1"/>
      <c r="W213" s="1"/>
      <c r="X213" s="1"/>
      <c r="Y213" s="1"/>
      <c r="Z213" s="1"/>
      <c r="AA213" s="1"/>
      <c r="AB213" s="1"/>
      <c r="AC213" s="1"/>
      <c r="AD213" s="1"/>
      <c r="AE213" s="1"/>
      <c r="AF213" s="1"/>
    </row>
    <row r="214" spans="1:32" ht="12.75" hidden="1">
      <c r="A214" s="1"/>
      <c r="B214" s="16"/>
      <c r="C214" s="3"/>
      <c r="D214" s="3"/>
      <c r="E214" s="3"/>
      <c r="F214" s="159" t="str">
        <f>IF(COUNTA(F124:F135)&gt;0,"6, ","")</f>
        <v/>
      </c>
      <c r="G214" s="137"/>
      <c r="H214" s="137"/>
      <c r="I214" s="159" t="str">
        <f>IF(COUNTA(I124:I135)&gt;0,"7, ","")</f>
        <v/>
      </c>
      <c r="J214" s="137"/>
      <c r="K214" s="137"/>
      <c r="L214" s="159" t="str">
        <f>IF(COUNTA(L124:L135)&gt;0,"8, ","")</f>
        <v/>
      </c>
      <c r="M214" s="137"/>
      <c r="N214" s="137"/>
      <c r="O214" s="159" t="str">
        <f>IF(COUNTA(O124:O135)&gt;0,"9, ","")</f>
        <v/>
      </c>
      <c r="P214" s="137"/>
      <c r="Q214" s="137"/>
      <c r="R214" s="159" t="str">
        <f>IF(COUNTA(R124:R135)&gt;0,"10, ","")</f>
        <v/>
      </c>
      <c r="S214" s="137"/>
      <c r="T214" s="137"/>
      <c r="U214" s="159" t="str">
        <f>IF(COUNTA(U124:U135)&gt;0,"11, ","")</f>
        <v/>
      </c>
      <c r="V214" s="1"/>
      <c r="W214" s="1"/>
      <c r="X214" s="1"/>
      <c r="Y214" s="1"/>
      <c r="Z214" s="1"/>
      <c r="AA214" s="1"/>
      <c r="AB214" s="1"/>
      <c r="AC214" s="1"/>
      <c r="AD214" s="1"/>
      <c r="AE214" s="1"/>
      <c r="AF214" s="1"/>
    </row>
    <row r="215" spans="1:32" ht="12.75" hidden="1">
      <c r="A215" s="1"/>
      <c r="B215" s="16"/>
      <c r="C215" s="3"/>
      <c r="D215" s="3"/>
      <c r="E215" s="3"/>
      <c r="F215" s="159" t="str">
        <f>IF(COUNTA(F136:F147)&gt;0,"6, ","")</f>
        <v/>
      </c>
      <c r="G215" s="137"/>
      <c r="H215" s="137"/>
      <c r="I215" s="159" t="str">
        <f>IF(COUNTA(I136:I147)&gt;0,"7, ","")</f>
        <v/>
      </c>
      <c r="J215" s="137"/>
      <c r="K215" s="137"/>
      <c r="L215" s="159" t="str">
        <f>IF(COUNTA(L136:L147)&gt;0,"8, ","")</f>
        <v/>
      </c>
      <c r="M215" s="137"/>
      <c r="N215" s="137"/>
      <c r="O215" s="159" t="str">
        <f>IF(COUNTA(O136:O147)&gt;0,"9, ","")</f>
        <v/>
      </c>
      <c r="P215" s="137"/>
      <c r="Q215" s="137"/>
      <c r="R215" s="159" t="str">
        <f>IF(COUNTA(R136:R147)&gt;0,"10, ","")</f>
        <v/>
      </c>
      <c r="S215" s="137"/>
      <c r="T215" s="137"/>
      <c r="U215" s="159" t="str">
        <f>IF(COUNTA(U136:U147)&gt;0,"11, ","")</f>
        <v/>
      </c>
      <c r="V215" s="1"/>
      <c r="W215" s="1"/>
      <c r="X215" s="1"/>
      <c r="Y215" s="1"/>
      <c r="Z215" s="1"/>
      <c r="AA215" s="1"/>
      <c r="AB215" s="1"/>
      <c r="AC215" s="1"/>
      <c r="AD215" s="1"/>
      <c r="AE215" s="1"/>
      <c r="AF215" s="1"/>
    </row>
    <row r="216" spans="1:32" ht="12.75" hidden="1">
      <c r="A216" s="1"/>
      <c r="B216" s="16"/>
      <c r="C216" s="3"/>
      <c r="D216" s="3"/>
      <c r="E216" s="3"/>
      <c r="F216" s="3"/>
      <c r="G216" s="137"/>
      <c r="H216" s="137"/>
      <c r="I216" s="137"/>
      <c r="J216" s="137"/>
      <c r="K216" s="137"/>
      <c r="L216" s="154"/>
      <c r="M216" s="137"/>
      <c r="N216" s="137"/>
      <c r="O216" s="137"/>
      <c r="P216" s="137"/>
      <c r="Q216" s="137"/>
      <c r="R216" s="137"/>
      <c r="S216" s="137"/>
      <c r="T216" s="137"/>
      <c r="U216" s="137"/>
      <c r="V216" s="1"/>
      <c r="W216" s="1"/>
      <c r="X216" s="1"/>
      <c r="Y216" s="1"/>
      <c r="Z216" s="1"/>
      <c r="AA216" s="1"/>
      <c r="AB216" s="1"/>
      <c r="AC216" s="1"/>
      <c r="AD216" s="1"/>
      <c r="AE216" s="1"/>
      <c r="AF216" s="1"/>
    </row>
    <row r="217" spans="1:32" ht="12.75">
      <c r="A217" s="1"/>
      <c r="B217" s="16"/>
      <c r="C217" s="3"/>
      <c r="D217" s="3"/>
      <c r="E217" s="3"/>
      <c r="F217" s="3"/>
      <c r="G217" s="137"/>
      <c r="H217" s="137"/>
      <c r="I217" s="137"/>
      <c r="J217" s="137"/>
      <c r="K217" s="137"/>
      <c r="L217" s="154"/>
      <c r="M217" s="137"/>
      <c r="N217" s="137"/>
      <c r="O217" s="137"/>
      <c r="P217" s="137"/>
      <c r="Q217" s="137"/>
      <c r="R217" s="137"/>
      <c r="S217" s="137"/>
      <c r="T217" s="137"/>
      <c r="U217" s="137"/>
      <c r="V217" s="1"/>
      <c r="W217" s="1"/>
      <c r="X217" s="1"/>
      <c r="Y217" s="1"/>
      <c r="Z217" s="1"/>
      <c r="AA217" s="1"/>
      <c r="AB217" s="1"/>
      <c r="AC217" s="1"/>
      <c r="AD217" s="1"/>
      <c r="AE217" s="1"/>
      <c r="AF217" s="1"/>
    </row>
    <row r="218" spans="1:32" ht="12.75">
      <c r="A218" s="1"/>
      <c r="B218" s="16"/>
      <c r="C218" s="3"/>
      <c r="D218" s="3"/>
      <c r="E218" s="3"/>
      <c r="F218" s="3"/>
      <c r="G218" s="137"/>
      <c r="H218" s="137"/>
      <c r="I218" s="137"/>
      <c r="J218" s="137"/>
      <c r="K218" s="137"/>
      <c r="L218" s="154"/>
      <c r="M218" s="137"/>
      <c r="N218" s="137"/>
      <c r="O218" s="137"/>
      <c r="P218" s="137"/>
      <c r="Q218" s="137"/>
      <c r="R218" s="137"/>
      <c r="S218" s="137"/>
      <c r="T218" s="137"/>
      <c r="U218" s="137"/>
      <c r="V218" s="1"/>
      <c r="W218" s="1"/>
      <c r="X218" s="1"/>
      <c r="Y218" s="1"/>
      <c r="Z218" s="1"/>
      <c r="AA218" s="1"/>
      <c r="AB218" s="1"/>
      <c r="AC218" s="1"/>
      <c r="AD218" s="1"/>
      <c r="AE218" s="1"/>
      <c r="AF218" s="1"/>
    </row>
    <row r="219" spans="1:32" ht="12.75">
      <c r="A219" s="1"/>
      <c r="B219" s="16"/>
      <c r="C219" s="3"/>
      <c r="D219" s="3"/>
      <c r="E219" s="3"/>
      <c r="F219" s="3"/>
      <c r="G219" s="137"/>
      <c r="H219" s="137"/>
      <c r="I219" s="137"/>
      <c r="J219" s="137"/>
      <c r="K219" s="137"/>
      <c r="L219" s="154"/>
      <c r="M219" s="137"/>
      <c r="N219" s="137"/>
      <c r="O219" s="137"/>
      <c r="P219" s="137"/>
      <c r="Q219" s="137"/>
      <c r="R219" s="137"/>
      <c r="S219" s="137"/>
      <c r="T219" s="137"/>
      <c r="U219" s="137"/>
      <c r="V219" s="1"/>
      <c r="W219" s="1"/>
      <c r="X219" s="1"/>
      <c r="Y219" s="1"/>
      <c r="Z219" s="1"/>
      <c r="AA219" s="1"/>
      <c r="AB219" s="1"/>
      <c r="AC219" s="1"/>
      <c r="AD219" s="1"/>
      <c r="AE219" s="1"/>
      <c r="AF219" s="1"/>
    </row>
    <row r="220" spans="1:32" ht="12.75">
      <c r="A220" s="1"/>
      <c r="B220" s="16"/>
      <c r="C220" s="3"/>
      <c r="D220" s="3"/>
      <c r="E220" s="3"/>
      <c r="F220" s="3"/>
      <c r="G220" s="137"/>
      <c r="H220" s="137"/>
      <c r="I220" s="137"/>
      <c r="J220" s="137"/>
      <c r="K220" s="137"/>
      <c r="L220" s="154"/>
      <c r="M220" s="137"/>
      <c r="N220" s="137"/>
      <c r="O220" s="137"/>
      <c r="P220" s="137"/>
      <c r="Q220" s="137"/>
      <c r="R220" s="137"/>
      <c r="S220" s="137"/>
      <c r="T220" s="137"/>
      <c r="U220" s="137"/>
      <c r="V220" s="1"/>
      <c r="W220" s="1"/>
      <c r="X220" s="1"/>
      <c r="Y220" s="1"/>
      <c r="Z220" s="1"/>
      <c r="AA220" s="1"/>
      <c r="AB220" s="1"/>
      <c r="AC220" s="1"/>
      <c r="AD220" s="1"/>
      <c r="AE220" s="1"/>
      <c r="AF220" s="1"/>
    </row>
    <row r="221" spans="1:32" ht="12.75">
      <c r="A221" s="1"/>
      <c r="B221" s="16"/>
      <c r="C221" s="3"/>
      <c r="D221" s="3"/>
      <c r="E221" s="3"/>
      <c r="F221" s="3"/>
      <c r="G221" s="137"/>
      <c r="H221" s="137"/>
      <c r="I221" s="137"/>
      <c r="J221" s="137"/>
      <c r="K221" s="137"/>
      <c r="L221" s="154"/>
      <c r="M221" s="137"/>
      <c r="N221" s="137"/>
      <c r="O221" s="137"/>
      <c r="P221" s="137"/>
      <c r="Q221" s="137"/>
      <c r="R221" s="137"/>
      <c r="S221" s="137"/>
      <c r="T221" s="137"/>
      <c r="U221" s="137"/>
      <c r="V221" s="1"/>
      <c r="W221" s="1"/>
      <c r="X221" s="1"/>
      <c r="Y221" s="1"/>
      <c r="Z221" s="1"/>
      <c r="AA221" s="1"/>
      <c r="AB221" s="1"/>
      <c r="AC221" s="1"/>
      <c r="AD221" s="1"/>
      <c r="AE221" s="1"/>
      <c r="AF221" s="1"/>
    </row>
    <row r="222" spans="1:32" ht="12.75">
      <c r="A222" s="1"/>
      <c r="B222" s="16"/>
      <c r="C222" s="3"/>
      <c r="D222" s="3"/>
      <c r="E222" s="3"/>
      <c r="F222" s="3"/>
      <c r="G222" s="137"/>
      <c r="H222" s="137"/>
      <c r="I222" s="137"/>
      <c r="J222" s="137"/>
      <c r="K222" s="137"/>
      <c r="L222" s="154"/>
      <c r="M222" s="137"/>
      <c r="N222" s="137"/>
      <c r="O222" s="137"/>
      <c r="P222" s="137"/>
      <c r="Q222" s="137"/>
      <c r="R222" s="137"/>
      <c r="S222" s="137"/>
      <c r="T222" s="137"/>
      <c r="U222" s="137"/>
      <c r="V222" s="1"/>
      <c r="W222" s="1"/>
      <c r="X222" s="1"/>
      <c r="Y222" s="1"/>
      <c r="Z222" s="1"/>
      <c r="AA222" s="1"/>
      <c r="AB222" s="1"/>
      <c r="AC222" s="1"/>
      <c r="AD222" s="1"/>
      <c r="AE222" s="1"/>
      <c r="AF222" s="1"/>
    </row>
    <row r="223" spans="1:32" ht="12.75">
      <c r="A223" s="1"/>
      <c r="B223" s="16"/>
      <c r="C223" s="3"/>
      <c r="D223" s="3"/>
      <c r="E223" s="3"/>
      <c r="F223" s="3"/>
      <c r="G223" s="137"/>
      <c r="H223" s="137"/>
      <c r="I223" s="137"/>
      <c r="J223" s="137"/>
      <c r="K223" s="137"/>
      <c r="L223" s="154"/>
      <c r="M223" s="137"/>
      <c r="N223" s="137"/>
      <c r="O223" s="137"/>
      <c r="P223" s="137"/>
      <c r="Q223" s="137"/>
      <c r="R223" s="137"/>
      <c r="S223" s="137"/>
      <c r="T223" s="137"/>
      <c r="U223" s="137"/>
      <c r="V223" s="1"/>
      <c r="W223" s="1"/>
      <c r="X223" s="1"/>
      <c r="Y223" s="1"/>
      <c r="Z223" s="1"/>
      <c r="AA223" s="1"/>
      <c r="AB223" s="1"/>
      <c r="AC223" s="1"/>
      <c r="AD223" s="1"/>
      <c r="AE223" s="1"/>
      <c r="AF223" s="1"/>
    </row>
    <row r="224" spans="1:32" ht="12.75">
      <c r="A224" s="1"/>
      <c r="B224" s="16"/>
      <c r="C224" s="3"/>
      <c r="D224" s="3"/>
      <c r="E224" s="3"/>
      <c r="F224" s="3"/>
      <c r="G224" s="137"/>
      <c r="H224" s="137"/>
      <c r="I224" s="137"/>
      <c r="J224" s="137"/>
      <c r="K224" s="137"/>
      <c r="L224" s="154"/>
      <c r="M224" s="137"/>
      <c r="N224" s="137"/>
      <c r="O224" s="137"/>
      <c r="P224" s="137"/>
      <c r="Q224" s="137"/>
      <c r="R224" s="137"/>
      <c r="S224" s="137"/>
      <c r="T224" s="137"/>
      <c r="U224" s="137"/>
      <c r="V224" s="1"/>
      <c r="W224" s="1"/>
      <c r="X224" s="1"/>
      <c r="Y224" s="1"/>
      <c r="Z224" s="1"/>
      <c r="AA224" s="1"/>
      <c r="AB224" s="1"/>
      <c r="AC224" s="1"/>
      <c r="AD224" s="1"/>
      <c r="AE224" s="1"/>
      <c r="AF224" s="1"/>
    </row>
    <row r="225" spans="1:32" ht="12.75">
      <c r="A225" s="1"/>
      <c r="B225" s="16"/>
      <c r="C225" s="3"/>
      <c r="D225" s="3"/>
      <c r="E225" s="3"/>
      <c r="F225" s="3"/>
      <c r="G225" s="137"/>
      <c r="H225" s="137"/>
      <c r="I225" s="137"/>
      <c r="J225" s="137"/>
      <c r="K225" s="137"/>
      <c r="L225" s="154"/>
      <c r="M225" s="137"/>
      <c r="N225" s="137"/>
      <c r="O225" s="137"/>
      <c r="P225" s="137"/>
      <c r="Q225" s="137"/>
      <c r="R225" s="137"/>
      <c r="S225" s="137"/>
      <c r="T225" s="137"/>
      <c r="U225" s="137"/>
      <c r="V225" s="1"/>
      <c r="W225" s="1"/>
      <c r="X225" s="1"/>
      <c r="Y225" s="1"/>
      <c r="Z225" s="1"/>
      <c r="AA225" s="1"/>
      <c r="AB225" s="1"/>
      <c r="AC225" s="1"/>
      <c r="AD225" s="1"/>
      <c r="AE225" s="1"/>
      <c r="AF225" s="1"/>
    </row>
    <row r="226" spans="1:32" ht="12.75">
      <c r="A226" s="1"/>
      <c r="B226" s="16"/>
      <c r="C226" s="3"/>
      <c r="D226" s="3"/>
      <c r="E226" s="3"/>
      <c r="F226" s="3"/>
      <c r="G226" s="137"/>
      <c r="H226" s="137"/>
      <c r="I226" s="137"/>
      <c r="J226" s="137"/>
      <c r="K226" s="137"/>
      <c r="L226" s="154"/>
      <c r="M226" s="137"/>
      <c r="N226" s="137"/>
      <c r="O226" s="137"/>
      <c r="P226" s="137"/>
      <c r="Q226" s="137"/>
      <c r="R226" s="137"/>
      <c r="S226" s="137"/>
      <c r="T226" s="137"/>
      <c r="U226" s="137"/>
      <c r="V226" s="1"/>
      <c r="W226" s="1"/>
      <c r="X226" s="1"/>
      <c r="Y226" s="1"/>
      <c r="Z226" s="1"/>
      <c r="AA226" s="1"/>
      <c r="AB226" s="1"/>
      <c r="AC226" s="1"/>
      <c r="AD226" s="1"/>
      <c r="AE226" s="1"/>
      <c r="AF226" s="1"/>
    </row>
    <row r="227" spans="1:32" ht="12.75">
      <c r="A227" s="1"/>
      <c r="B227" s="16"/>
      <c r="C227" s="3"/>
      <c r="D227" s="3"/>
      <c r="E227" s="3"/>
      <c r="F227" s="3"/>
      <c r="G227" s="137"/>
      <c r="H227" s="137"/>
      <c r="I227" s="137"/>
      <c r="J227" s="137"/>
      <c r="K227" s="137"/>
      <c r="L227" s="154"/>
      <c r="M227" s="137"/>
      <c r="N227" s="137"/>
      <c r="O227" s="137"/>
      <c r="P227" s="137"/>
      <c r="Q227" s="137"/>
      <c r="R227" s="137"/>
      <c r="S227" s="137"/>
      <c r="T227" s="137"/>
      <c r="U227" s="137"/>
      <c r="V227" s="1"/>
      <c r="W227" s="1"/>
      <c r="X227" s="1"/>
      <c r="Y227" s="1"/>
      <c r="Z227" s="1"/>
      <c r="AA227" s="1"/>
      <c r="AB227" s="1"/>
      <c r="AC227" s="1"/>
      <c r="AD227" s="1"/>
      <c r="AE227" s="1"/>
      <c r="AF227" s="1"/>
    </row>
    <row r="228" spans="1:32" ht="12.75">
      <c r="A228" s="1"/>
      <c r="B228" s="16"/>
      <c r="C228" s="3"/>
      <c r="D228" s="3"/>
      <c r="E228" s="3"/>
      <c r="F228" s="3"/>
      <c r="G228" s="137"/>
      <c r="H228" s="137"/>
      <c r="I228" s="137"/>
      <c r="J228" s="137"/>
      <c r="K228" s="137"/>
      <c r="L228" s="154"/>
      <c r="M228" s="137"/>
      <c r="N228" s="137"/>
      <c r="O228" s="137"/>
      <c r="P228" s="137"/>
      <c r="Q228" s="137"/>
      <c r="R228" s="137"/>
      <c r="S228" s="137"/>
      <c r="T228" s="137"/>
      <c r="U228" s="137"/>
      <c r="V228" s="1"/>
      <c r="W228" s="1"/>
      <c r="X228" s="1"/>
      <c r="Y228" s="1"/>
      <c r="Z228" s="1"/>
      <c r="AA228" s="1"/>
      <c r="AB228" s="1"/>
      <c r="AC228" s="1"/>
      <c r="AD228" s="1"/>
      <c r="AE228" s="1"/>
      <c r="AF228" s="1"/>
    </row>
    <row r="229" spans="1:32" ht="12.75">
      <c r="A229" s="1"/>
      <c r="B229" s="16"/>
      <c r="C229" s="3"/>
      <c r="D229" s="3"/>
      <c r="E229" s="3"/>
      <c r="F229" s="3"/>
      <c r="G229" s="137"/>
      <c r="H229" s="137"/>
      <c r="I229" s="137"/>
      <c r="J229" s="137"/>
      <c r="K229" s="137"/>
      <c r="L229" s="154"/>
      <c r="M229" s="137"/>
      <c r="N229" s="137"/>
      <c r="O229" s="137"/>
      <c r="P229" s="137"/>
      <c r="Q229" s="137"/>
      <c r="R229" s="137"/>
      <c r="S229" s="137"/>
      <c r="T229" s="137"/>
      <c r="U229" s="137"/>
      <c r="V229" s="1"/>
      <c r="W229" s="1"/>
      <c r="X229" s="1"/>
      <c r="Y229" s="1"/>
      <c r="Z229" s="1"/>
      <c r="AA229" s="1"/>
      <c r="AB229" s="1"/>
      <c r="AC229" s="1"/>
      <c r="AD229" s="1"/>
      <c r="AE229" s="1"/>
      <c r="AF229" s="1"/>
    </row>
    <row r="230" spans="1:32" ht="12.75">
      <c r="A230" s="1"/>
      <c r="B230" s="16"/>
      <c r="C230" s="3"/>
      <c r="D230" s="3"/>
      <c r="E230" s="3"/>
      <c r="F230" s="3"/>
      <c r="G230" s="137"/>
      <c r="H230" s="137"/>
      <c r="I230" s="137"/>
      <c r="J230" s="137"/>
      <c r="K230" s="137"/>
      <c r="L230" s="154"/>
      <c r="M230" s="137"/>
      <c r="N230" s="137"/>
      <c r="O230" s="137"/>
      <c r="P230" s="137"/>
      <c r="Q230" s="137"/>
      <c r="R230" s="137"/>
      <c r="S230" s="137"/>
      <c r="T230" s="137"/>
      <c r="U230" s="137"/>
      <c r="V230" s="1"/>
      <c r="W230" s="1"/>
      <c r="X230" s="1"/>
      <c r="Y230" s="1"/>
      <c r="Z230" s="1"/>
      <c r="AA230" s="1"/>
      <c r="AB230" s="1"/>
      <c r="AC230" s="1"/>
      <c r="AD230" s="1"/>
      <c r="AE230" s="1"/>
      <c r="AF230" s="1"/>
    </row>
    <row r="231" spans="1:32" ht="12.75">
      <c r="A231" s="1"/>
      <c r="B231" s="16"/>
      <c r="C231" s="3"/>
      <c r="D231" s="3"/>
      <c r="E231" s="3"/>
      <c r="F231" s="3"/>
      <c r="G231" s="137"/>
      <c r="H231" s="137"/>
      <c r="I231" s="137"/>
      <c r="J231" s="137"/>
      <c r="K231" s="137"/>
      <c r="L231" s="154"/>
      <c r="M231" s="137"/>
      <c r="N231" s="137"/>
      <c r="O231" s="137"/>
      <c r="P231" s="137"/>
      <c r="Q231" s="137"/>
      <c r="R231" s="137"/>
      <c r="S231" s="137"/>
      <c r="T231" s="137"/>
      <c r="U231" s="137"/>
      <c r="V231" s="1"/>
      <c r="W231" s="1"/>
      <c r="X231" s="1"/>
      <c r="Y231" s="1"/>
      <c r="Z231" s="1"/>
      <c r="AA231" s="1"/>
      <c r="AB231" s="1"/>
      <c r="AC231" s="1"/>
      <c r="AD231" s="1"/>
      <c r="AE231" s="1"/>
      <c r="AF231" s="1"/>
    </row>
    <row r="232" spans="1:32" ht="12.75">
      <c r="A232" s="1"/>
      <c r="B232" s="16"/>
      <c r="C232" s="3"/>
      <c r="D232" s="3"/>
      <c r="E232" s="3"/>
      <c r="F232" s="3"/>
      <c r="G232" s="137"/>
      <c r="H232" s="137"/>
      <c r="I232" s="137"/>
      <c r="J232" s="137"/>
      <c r="K232" s="137"/>
      <c r="L232" s="154"/>
      <c r="M232" s="137"/>
      <c r="N232" s="137"/>
      <c r="O232" s="137"/>
      <c r="P232" s="137"/>
      <c r="Q232" s="137"/>
      <c r="R232" s="137"/>
      <c r="S232" s="137"/>
      <c r="T232" s="137"/>
      <c r="U232" s="137"/>
      <c r="V232" s="1"/>
      <c r="W232" s="1"/>
      <c r="X232" s="1"/>
      <c r="Y232" s="1"/>
      <c r="Z232" s="1"/>
      <c r="AA232" s="1"/>
      <c r="AB232" s="1"/>
      <c r="AC232" s="1"/>
      <c r="AD232" s="1"/>
      <c r="AE232" s="1"/>
      <c r="AF232" s="1"/>
    </row>
    <row r="233" spans="1:32" ht="12.75">
      <c r="A233" s="1"/>
      <c r="B233" s="16"/>
      <c r="C233" s="3"/>
      <c r="D233" s="3"/>
      <c r="E233" s="3"/>
      <c r="F233" s="3"/>
      <c r="G233" s="137"/>
      <c r="H233" s="137"/>
      <c r="I233" s="137"/>
      <c r="J233" s="137"/>
      <c r="K233" s="137"/>
      <c r="L233" s="154"/>
      <c r="M233" s="137"/>
      <c r="N233" s="137"/>
      <c r="O233" s="137"/>
      <c r="P233" s="137"/>
      <c r="Q233" s="137"/>
      <c r="R233" s="137"/>
      <c r="S233" s="137"/>
      <c r="T233" s="137"/>
      <c r="U233" s="137"/>
      <c r="V233" s="1"/>
      <c r="W233" s="1"/>
      <c r="X233" s="1"/>
      <c r="Y233" s="1"/>
      <c r="Z233" s="1"/>
      <c r="AA233" s="1"/>
      <c r="AB233" s="1"/>
      <c r="AC233" s="1"/>
      <c r="AD233" s="1"/>
      <c r="AE233" s="1"/>
      <c r="AF233" s="1"/>
    </row>
    <row r="234" spans="1:32" ht="12.75">
      <c r="A234" s="1"/>
      <c r="B234" s="16"/>
      <c r="C234" s="3"/>
      <c r="D234" s="3"/>
      <c r="E234" s="3"/>
      <c r="F234" s="3"/>
      <c r="G234" s="137"/>
      <c r="H234" s="137"/>
      <c r="I234" s="137"/>
      <c r="J234" s="137"/>
      <c r="K234" s="137"/>
      <c r="L234" s="154"/>
      <c r="M234" s="137"/>
      <c r="N234" s="137"/>
      <c r="O234" s="137"/>
      <c r="P234" s="137"/>
      <c r="Q234" s="137"/>
      <c r="R234" s="137"/>
      <c r="S234" s="137"/>
      <c r="T234" s="137"/>
      <c r="U234" s="137"/>
      <c r="V234" s="1"/>
      <c r="W234" s="1"/>
      <c r="X234" s="1"/>
      <c r="Y234" s="1"/>
      <c r="Z234" s="1"/>
      <c r="AA234" s="1"/>
      <c r="AB234" s="1"/>
      <c r="AC234" s="1"/>
      <c r="AD234" s="1"/>
      <c r="AE234" s="1"/>
      <c r="AF234" s="1"/>
    </row>
    <row r="235" spans="1:32" ht="12.75">
      <c r="A235" s="1"/>
      <c r="B235" s="16"/>
      <c r="C235" s="3"/>
      <c r="D235" s="3"/>
      <c r="E235" s="3"/>
      <c r="F235" s="3"/>
      <c r="G235" s="137"/>
      <c r="H235" s="137"/>
      <c r="I235" s="137"/>
      <c r="J235" s="137"/>
      <c r="K235" s="137"/>
      <c r="L235" s="154"/>
      <c r="M235" s="137"/>
      <c r="N235" s="137"/>
      <c r="O235" s="137"/>
      <c r="P235" s="137"/>
      <c r="Q235" s="137"/>
      <c r="R235" s="137"/>
      <c r="S235" s="137"/>
      <c r="T235" s="137"/>
      <c r="U235" s="137"/>
      <c r="V235" s="1"/>
      <c r="W235" s="1"/>
      <c r="X235" s="1"/>
      <c r="Y235" s="1"/>
      <c r="Z235" s="1"/>
      <c r="AA235" s="1"/>
      <c r="AB235" s="1"/>
      <c r="AC235" s="1"/>
      <c r="AD235" s="1"/>
      <c r="AE235" s="1"/>
      <c r="AF235" s="1"/>
    </row>
    <row r="236" spans="1:32" ht="12.75">
      <c r="A236" s="1"/>
      <c r="B236" s="16"/>
      <c r="C236" s="3"/>
      <c r="D236" s="3"/>
      <c r="E236" s="3"/>
      <c r="F236" s="3"/>
      <c r="G236" s="137"/>
      <c r="H236" s="137"/>
      <c r="I236" s="137"/>
      <c r="J236" s="137"/>
      <c r="K236" s="137"/>
      <c r="L236" s="154"/>
      <c r="M236" s="137"/>
      <c r="N236" s="137"/>
      <c r="O236" s="137"/>
      <c r="P236" s="137"/>
      <c r="Q236" s="137"/>
      <c r="R236" s="137"/>
      <c r="S236" s="137"/>
      <c r="T236" s="137"/>
      <c r="U236" s="137"/>
      <c r="V236" s="1"/>
      <c r="W236" s="1"/>
      <c r="X236" s="1"/>
      <c r="Y236" s="1"/>
      <c r="Z236" s="1"/>
      <c r="AA236" s="1"/>
      <c r="AB236" s="1"/>
      <c r="AC236" s="1"/>
      <c r="AD236" s="1"/>
      <c r="AE236" s="1"/>
      <c r="AF236" s="1"/>
    </row>
    <row r="237" spans="1:32" ht="12.75">
      <c r="A237" s="1"/>
      <c r="B237" s="16"/>
      <c r="C237" s="3"/>
      <c r="D237" s="3"/>
      <c r="E237" s="3"/>
      <c r="F237" s="3"/>
      <c r="G237" s="137"/>
      <c r="H237" s="137"/>
      <c r="I237" s="137"/>
      <c r="J237" s="137"/>
      <c r="K237" s="137"/>
      <c r="L237" s="154"/>
      <c r="M237" s="137"/>
      <c r="N237" s="137"/>
      <c r="O237" s="137"/>
      <c r="P237" s="137"/>
      <c r="Q237" s="137"/>
      <c r="R237" s="137"/>
      <c r="S237" s="137"/>
      <c r="T237" s="137"/>
      <c r="U237" s="137"/>
      <c r="V237" s="1"/>
      <c r="W237" s="1"/>
      <c r="X237" s="1"/>
      <c r="Y237" s="1"/>
      <c r="Z237" s="1"/>
      <c r="AA237" s="1"/>
      <c r="AB237" s="1"/>
      <c r="AC237" s="1"/>
      <c r="AD237" s="1"/>
      <c r="AE237" s="1"/>
      <c r="AF237" s="1"/>
    </row>
    <row r="238" spans="1:32" ht="12.75">
      <c r="A238" s="1"/>
      <c r="B238" s="16"/>
      <c r="C238" s="3"/>
      <c r="D238" s="3"/>
      <c r="E238" s="3"/>
      <c r="F238" s="3"/>
      <c r="G238" s="137"/>
      <c r="H238" s="137"/>
      <c r="I238" s="137"/>
      <c r="J238" s="137"/>
      <c r="K238" s="137"/>
      <c r="L238" s="154"/>
      <c r="M238" s="137"/>
      <c r="N238" s="137"/>
      <c r="O238" s="137"/>
      <c r="P238" s="137"/>
      <c r="Q238" s="137"/>
      <c r="R238" s="137"/>
      <c r="S238" s="137"/>
      <c r="T238" s="137"/>
      <c r="U238" s="137"/>
      <c r="V238" s="1"/>
      <c r="W238" s="1"/>
      <c r="X238" s="1"/>
      <c r="Y238" s="1"/>
      <c r="Z238" s="1"/>
      <c r="AA238" s="1"/>
      <c r="AB238" s="1"/>
      <c r="AC238" s="1"/>
      <c r="AD238" s="1"/>
      <c r="AE238" s="1"/>
      <c r="AF238" s="1"/>
    </row>
    <row r="239" spans="1:32" ht="12.75">
      <c r="A239" s="1"/>
      <c r="B239" s="16"/>
      <c r="C239" s="3"/>
      <c r="D239" s="3"/>
      <c r="E239" s="3"/>
      <c r="F239" s="3"/>
      <c r="G239" s="137"/>
      <c r="H239" s="137"/>
      <c r="I239" s="137"/>
      <c r="J239" s="137"/>
      <c r="K239" s="137"/>
      <c r="L239" s="154"/>
      <c r="M239" s="137"/>
      <c r="N239" s="137"/>
      <c r="O239" s="137"/>
      <c r="P239" s="137"/>
      <c r="Q239" s="137"/>
      <c r="R239" s="137"/>
      <c r="S239" s="137"/>
      <c r="T239" s="137"/>
      <c r="U239" s="137"/>
      <c r="V239" s="1"/>
      <c r="W239" s="1"/>
      <c r="X239" s="1"/>
      <c r="Y239" s="1"/>
      <c r="Z239" s="1"/>
      <c r="AA239" s="1"/>
      <c r="AB239" s="1"/>
      <c r="AC239" s="1"/>
      <c r="AD239" s="1"/>
      <c r="AE239" s="1"/>
      <c r="AF239" s="1"/>
    </row>
    <row r="240" spans="1:32" ht="12.75">
      <c r="A240" s="1"/>
      <c r="B240" s="16"/>
      <c r="C240" s="3"/>
      <c r="D240" s="3"/>
      <c r="E240" s="3"/>
      <c r="F240" s="3"/>
      <c r="G240" s="137"/>
      <c r="H240" s="137"/>
      <c r="I240" s="137"/>
      <c r="J240" s="137"/>
      <c r="K240" s="137"/>
      <c r="L240" s="154"/>
      <c r="M240" s="137"/>
      <c r="N240" s="137"/>
      <c r="O240" s="137"/>
      <c r="P240" s="137"/>
      <c r="Q240" s="137"/>
      <c r="R240" s="137"/>
      <c r="S240" s="137"/>
      <c r="T240" s="137"/>
      <c r="U240" s="137"/>
      <c r="V240" s="1"/>
      <c r="W240" s="1"/>
      <c r="X240" s="1"/>
      <c r="Y240" s="1"/>
      <c r="Z240" s="1"/>
      <c r="AA240" s="1"/>
      <c r="AB240" s="1"/>
      <c r="AC240" s="1"/>
      <c r="AD240" s="1"/>
      <c r="AE240" s="1"/>
      <c r="AF240" s="1"/>
    </row>
    <row r="241" spans="1:32" ht="12.75">
      <c r="A241" s="1"/>
      <c r="B241" s="16"/>
      <c r="C241" s="3"/>
      <c r="D241" s="3"/>
      <c r="E241" s="3"/>
      <c r="F241" s="3"/>
      <c r="G241" s="137"/>
      <c r="H241" s="137"/>
      <c r="I241" s="137"/>
      <c r="J241" s="137"/>
      <c r="K241" s="137"/>
      <c r="L241" s="154"/>
      <c r="M241" s="137"/>
      <c r="N241" s="137"/>
      <c r="O241" s="137"/>
      <c r="P241" s="137"/>
      <c r="Q241" s="137"/>
      <c r="R241" s="137"/>
      <c r="S241" s="137"/>
      <c r="T241" s="137"/>
      <c r="U241" s="137"/>
      <c r="V241" s="1"/>
      <c r="W241" s="1"/>
      <c r="X241" s="1"/>
      <c r="Y241" s="1"/>
      <c r="Z241" s="1"/>
      <c r="AA241" s="1"/>
      <c r="AB241" s="1"/>
      <c r="AC241" s="1"/>
      <c r="AD241" s="1"/>
      <c r="AE241" s="1"/>
      <c r="AF241" s="1"/>
    </row>
    <row r="242" spans="1:32" ht="12.75">
      <c r="A242" s="1"/>
      <c r="B242" s="16"/>
      <c r="C242" s="3"/>
      <c r="D242" s="3"/>
      <c r="E242" s="3"/>
      <c r="F242" s="3"/>
      <c r="G242" s="137"/>
      <c r="H242" s="137"/>
      <c r="I242" s="137"/>
      <c r="J242" s="137"/>
      <c r="K242" s="137"/>
      <c r="L242" s="154"/>
      <c r="M242" s="137"/>
      <c r="N242" s="137"/>
      <c r="O242" s="137"/>
      <c r="P242" s="137"/>
      <c r="Q242" s="137"/>
      <c r="R242" s="137"/>
      <c r="S242" s="137"/>
      <c r="T242" s="137"/>
      <c r="U242" s="137"/>
      <c r="V242" s="1"/>
      <c r="W242" s="1"/>
      <c r="X242" s="1"/>
      <c r="Y242" s="1"/>
      <c r="Z242" s="1"/>
      <c r="AA242" s="1"/>
      <c r="AB242" s="1"/>
      <c r="AC242" s="1"/>
      <c r="AD242" s="1"/>
      <c r="AE242" s="1"/>
      <c r="AF242" s="1"/>
    </row>
    <row r="243" spans="1:32" ht="12.75">
      <c r="A243" s="1"/>
      <c r="B243" s="16"/>
      <c r="C243" s="3"/>
      <c r="D243" s="3"/>
      <c r="E243" s="3"/>
      <c r="F243" s="3"/>
      <c r="G243" s="137"/>
      <c r="H243" s="137"/>
      <c r="I243" s="137"/>
      <c r="J243" s="137"/>
      <c r="K243" s="137"/>
      <c r="L243" s="154"/>
      <c r="M243" s="137"/>
      <c r="N243" s="137"/>
      <c r="O243" s="137"/>
      <c r="P243" s="137"/>
      <c r="Q243" s="137"/>
      <c r="R243" s="137"/>
      <c r="S243" s="137"/>
      <c r="T243" s="137"/>
      <c r="U243" s="137"/>
      <c r="V243" s="1"/>
      <c r="W243" s="1"/>
      <c r="X243" s="1"/>
      <c r="Y243" s="1"/>
      <c r="Z243" s="1"/>
      <c r="AA243" s="1"/>
      <c r="AB243" s="1"/>
      <c r="AC243" s="1"/>
      <c r="AD243" s="1"/>
      <c r="AE243" s="1"/>
      <c r="AF243" s="1"/>
    </row>
    <row r="244" spans="1:32" ht="12.75">
      <c r="A244" s="1"/>
      <c r="B244" s="16"/>
      <c r="C244" s="3"/>
      <c r="D244" s="3"/>
      <c r="E244" s="3"/>
      <c r="F244" s="3"/>
      <c r="G244" s="137"/>
      <c r="H244" s="137"/>
      <c r="I244" s="137"/>
      <c r="J244" s="137"/>
      <c r="K244" s="137"/>
      <c r="L244" s="154"/>
      <c r="M244" s="137"/>
      <c r="N244" s="137"/>
      <c r="O244" s="137"/>
      <c r="P244" s="137"/>
      <c r="Q244" s="137"/>
      <c r="R244" s="137"/>
      <c r="S244" s="137"/>
      <c r="T244" s="137"/>
      <c r="U244" s="137"/>
      <c r="V244" s="1"/>
      <c r="W244" s="1"/>
      <c r="X244" s="1"/>
      <c r="Y244" s="1"/>
      <c r="Z244" s="1"/>
      <c r="AA244" s="1"/>
      <c r="AB244" s="1"/>
      <c r="AC244" s="1"/>
      <c r="AD244" s="1"/>
      <c r="AE244" s="1"/>
      <c r="AF244" s="1"/>
    </row>
    <row r="245" spans="1:32" ht="12.75">
      <c r="A245" s="1"/>
      <c r="B245" s="16"/>
      <c r="C245" s="3"/>
      <c r="D245" s="3"/>
      <c r="E245" s="3"/>
      <c r="F245" s="3"/>
      <c r="G245" s="137"/>
      <c r="H245" s="137"/>
      <c r="I245" s="137"/>
      <c r="J245" s="137"/>
      <c r="K245" s="137"/>
      <c r="L245" s="154"/>
      <c r="M245" s="137"/>
      <c r="N245" s="137"/>
      <c r="O245" s="137"/>
      <c r="P245" s="137"/>
      <c r="Q245" s="137"/>
      <c r="R245" s="137"/>
      <c r="S245" s="137"/>
      <c r="T245" s="137"/>
      <c r="U245" s="137"/>
      <c r="V245" s="1"/>
      <c r="W245" s="1"/>
      <c r="X245" s="1"/>
      <c r="Y245" s="1"/>
      <c r="Z245" s="1"/>
      <c r="AA245" s="1"/>
      <c r="AB245" s="1"/>
      <c r="AC245" s="1"/>
      <c r="AD245" s="1"/>
      <c r="AE245" s="1"/>
      <c r="AF245" s="1"/>
    </row>
    <row r="246" spans="1:32" ht="12.75">
      <c r="A246" s="1"/>
      <c r="B246" s="16"/>
      <c r="C246" s="3"/>
      <c r="D246" s="3"/>
      <c r="E246" s="3"/>
      <c r="F246" s="3"/>
      <c r="G246" s="137"/>
      <c r="H246" s="137"/>
      <c r="I246" s="137"/>
      <c r="J246" s="137"/>
      <c r="K246" s="137"/>
      <c r="L246" s="154"/>
      <c r="M246" s="137"/>
      <c r="N246" s="137"/>
      <c r="O246" s="137"/>
      <c r="P246" s="137"/>
      <c r="Q246" s="137"/>
      <c r="R246" s="137"/>
      <c r="S246" s="137"/>
      <c r="T246" s="137"/>
      <c r="U246" s="137"/>
      <c r="V246" s="1"/>
      <c r="W246" s="1"/>
      <c r="X246" s="1"/>
      <c r="Y246" s="1"/>
      <c r="Z246" s="1"/>
      <c r="AA246" s="1"/>
      <c r="AB246" s="1"/>
      <c r="AC246" s="1"/>
      <c r="AD246" s="1"/>
      <c r="AE246" s="1"/>
      <c r="AF246" s="1"/>
    </row>
    <row r="247" spans="1:32" ht="12.75">
      <c r="A247" s="1"/>
      <c r="B247" s="16"/>
      <c r="C247" s="3"/>
      <c r="D247" s="3"/>
      <c r="E247" s="3"/>
      <c r="F247" s="3"/>
      <c r="G247" s="137"/>
      <c r="H247" s="137"/>
      <c r="I247" s="137"/>
      <c r="J247" s="137"/>
      <c r="K247" s="137"/>
      <c r="L247" s="154"/>
      <c r="M247" s="137"/>
      <c r="N247" s="137"/>
      <c r="O247" s="137"/>
      <c r="P247" s="137"/>
      <c r="Q247" s="137"/>
      <c r="R247" s="137"/>
      <c r="S247" s="137"/>
      <c r="T247" s="137"/>
      <c r="U247" s="137"/>
      <c r="V247" s="1"/>
      <c r="W247" s="1"/>
      <c r="X247" s="1"/>
      <c r="Y247" s="1"/>
      <c r="Z247" s="1"/>
      <c r="AA247" s="1"/>
      <c r="AB247" s="1"/>
      <c r="AC247" s="1"/>
      <c r="AD247" s="1"/>
      <c r="AE247" s="1"/>
      <c r="AF247" s="1"/>
    </row>
    <row r="248" spans="1:32" ht="12.75">
      <c r="A248" s="1"/>
      <c r="B248" s="16"/>
      <c r="C248" s="3"/>
      <c r="D248" s="3"/>
      <c r="E248" s="3"/>
      <c r="F248" s="3"/>
      <c r="G248" s="137"/>
      <c r="H248" s="137"/>
      <c r="I248" s="137"/>
      <c r="J248" s="137"/>
      <c r="K248" s="137"/>
      <c r="L248" s="137"/>
      <c r="M248" s="137"/>
      <c r="N248" s="137"/>
      <c r="O248" s="137"/>
      <c r="P248" s="137"/>
      <c r="Q248" s="137"/>
      <c r="R248" s="137"/>
      <c r="S248" s="137"/>
      <c r="T248" s="137"/>
      <c r="U248" s="137"/>
      <c r="V248" s="1"/>
      <c r="W248" s="1"/>
      <c r="X248" s="1"/>
      <c r="Y248" s="1"/>
      <c r="Z248" s="1"/>
      <c r="AA248" s="1"/>
      <c r="AB248" s="1"/>
      <c r="AC248" s="1"/>
      <c r="AD248" s="1"/>
      <c r="AE248" s="1"/>
      <c r="AF248" s="1"/>
    </row>
    <row r="249" spans="1:32" ht="12.75">
      <c r="A249" s="1"/>
      <c r="B249" s="16"/>
      <c r="C249" s="3"/>
      <c r="D249" s="3"/>
      <c r="E249" s="3"/>
      <c r="F249" s="3"/>
      <c r="G249" s="137"/>
      <c r="H249" s="137"/>
      <c r="I249" s="137"/>
      <c r="J249" s="137"/>
      <c r="K249" s="137"/>
      <c r="L249" s="137"/>
      <c r="M249" s="137"/>
      <c r="N249" s="137"/>
      <c r="O249" s="137"/>
      <c r="P249" s="137"/>
      <c r="Q249" s="137"/>
      <c r="R249" s="137"/>
      <c r="S249" s="137"/>
      <c r="T249" s="137"/>
      <c r="U249" s="137"/>
      <c r="V249" s="1"/>
      <c r="W249" s="1"/>
      <c r="X249" s="1"/>
      <c r="Y249" s="1"/>
      <c r="Z249" s="1"/>
      <c r="AA249" s="1"/>
      <c r="AB249" s="1"/>
      <c r="AC249" s="1"/>
      <c r="AD249" s="1"/>
      <c r="AE249" s="1"/>
      <c r="AF249" s="1"/>
    </row>
    <row r="250" spans="1:32" ht="12.75">
      <c r="A250" s="1"/>
      <c r="B250" s="16"/>
      <c r="C250" s="3"/>
      <c r="D250" s="3"/>
      <c r="E250" s="3"/>
      <c r="F250" s="3"/>
      <c r="G250" s="137"/>
      <c r="H250" s="137"/>
      <c r="I250" s="137"/>
      <c r="J250" s="137"/>
      <c r="K250" s="137"/>
      <c r="L250" s="137"/>
      <c r="M250" s="137"/>
      <c r="N250" s="137"/>
      <c r="O250" s="137"/>
      <c r="P250" s="137"/>
      <c r="Q250" s="137"/>
      <c r="R250" s="137"/>
      <c r="S250" s="137"/>
      <c r="T250" s="137"/>
      <c r="U250" s="137"/>
      <c r="V250" s="1"/>
      <c r="W250" s="1"/>
      <c r="X250" s="1"/>
      <c r="Y250" s="1"/>
      <c r="Z250" s="1"/>
      <c r="AA250" s="1"/>
      <c r="AB250" s="1"/>
      <c r="AC250" s="1"/>
      <c r="AD250" s="1"/>
      <c r="AE250" s="1"/>
      <c r="AF250" s="1"/>
    </row>
    <row r="251" spans="1:32" ht="12.75">
      <c r="A251" s="1"/>
      <c r="B251" s="16"/>
      <c r="C251" s="3"/>
      <c r="D251" s="3"/>
      <c r="E251" s="3"/>
      <c r="F251" s="3"/>
      <c r="G251" s="137"/>
      <c r="H251" s="137"/>
      <c r="I251" s="137"/>
      <c r="J251" s="137"/>
      <c r="K251" s="137"/>
      <c r="L251" s="137"/>
      <c r="M251" s="137"/>
      <c r="N251" s="137"/>
      <c r="O251" s="137"/>
      <c r="P251" s="137"/>
      <c r="Q251" s="137"/>
      <c r="R251" s="137"/>
      <c r="S251" s="137"/>
      <c r="T251" s="137"/>
      <c r="U251" s="137"/>
      <c r="V251" s="1"/>
      <c r="W251" s="1"/>
      <c r="X251" s="1"/>
      <c r="Y251" s="1"/>
      <c r="Z251" s="1"/>
      <c r="AA251" s="1"/>
      <c r="AB251" s="1"/>
      <c r="AC251" s="1"/>
      <c r="AD251" s="1"/>
      <c r="AE251" s="1"/>
      <c r="AF251" s="1"/>
    </row>
    <row r="252" spans="1:32" ht="12.75">
      <c r="A252" s="1"/>
      <c r="B252" s="16"/>
      <c r="C252" s="3"/>
      <c r="D252" s="3"/>
      <c r="E252" s="3"/>
      <c r="F252" s="3"/>
      <c r="G252" s="137"/>
      <c r="H252" s="137"/>
      <c r="I252" s="137"/>
      <c r="J252" s="137"/>
      <c r="K252" s="137"/>
      <c r="L252" s="137"/>
      <c r="M252" s="137"/>
      <c r="N252" s="137"/>
      <c r="O252" s="137"/>
      <c r="P252" s="137"/>
      <c r="Q252" s="137"/>
      <c r="R252" s="137"/>
      <c r="S252" s="137"/>
      <c r="T252" s="137"/>
      <c r="U252" s="137"/>
      <c r="V252" s="1"/>
      <c r="W252" s="1"/>
      <c r="X252" s="1"/>
      <c r="Y252" s="1"/>
      <c r="Z252" s="1"/>
      <c r="AA252" s="1"/>
      <c r="AB252" s="1"/>
      <c r="AC252" s="1"/>
      <c r="AD252" s="1"/>
      <c r="AE252" s="1"/>
      <c r="AF252" s="1"/>
    </row>
    <row r="253" spans="1:32" ht="12.75">
      <c r="A253" s="1"/>
      <c r="B253" s="16"/>
      <c r="C253" s="3"/>
      <c r="D253" s="3"/>
      <c r="E253" s="3"/>
      <c r="F253" s="3"/>
      <c r="G253" s="137"/>
      <c r="H253" s="137"/>
      <c r="I253" s="137"/>
      <c r="J253" s="137"/>
      <c r="K253" s="137"/>
      <c r="L253" s="137"/>
      <c r="M253" s="137"/>
      <c r="N253" s="137"/>
      <c r="O253" s="137"/>
      <c r="P253" s="137"/>
      <c r="Q253" s="137"/>
      <c r="R253" s="137"/>
      <c r="S253" s="137"/>
      <c r="T253" s="137"/>
      <c r="U253" s="137"/>
      <c r="V253" s="1"/>
      <c r="W253" s="1"/>
      <c r="X253" s="1"/>
      <c r="Y253" s="1"/>
      <c r="Z253" s="1"/>
      <c r="AA253" s="1"/>
      <c r="AB253" s="1"/>
      <c r="AC253" s="1"/>
      <c r="AD253" s="1"/>
      <c r="AE253" s="1"/>
      <c r="AF253" s="1"/>
    </row>
    <row r="254" spans="1:32" ht="12.75">
      <c r="A254" s="1"/>
      <c r="B254" s="16"/>
      <c r="C254" s="3"/>
      <c r="D254" s="3"/>
      <c r="E254" s="3"/>
      <c r="F254" s="3"/>
      <c r="G254" s="137"/>
      <c r="H254" s="137"/>
      <c r="I254" s="137"/>
      <c r="J254" s="137"/>
      <c r="K254" s="137"/>
      <c r="L254" s="137"/>
      <c r="M254" s="137"/>
      <c r="N254" s="137"/>
      <c r="O254" s="137"/>
      <c r="P254" s="137"/>
      <c r="Q254" s="137"/>
      <c r="R254" s="137"/>
      <c r="S254" s="137"/>
      <c r="T254" s="137"/>
      <c r="U254" s="137"/>
      <c r="V254" s="1"/>
      <c r="W254" s="1"/>
      <c r="X254" s="1"/>
      <c r="Y254" s="1"/>
      <c r="Z254" s="1"/>
      <c r="AA254" s="1"/>
      <c r="AB254" s="1"/>
      <c r="AC254" s="1"/>
      <c r="AD254" s="1"/>
      <c r="AE254" s="1"/>
      <c r="AF254" s="1"/>
    </row>
    <row r="255" spans="1:32" ht="12.75">
      <c r="A255" s="1"/>
      <c r="B255" s="16"/>
      <c r="C255" s="3"/>
      <c r="D255" s="3"/>
      <c r="E255" s="3"/>
      <c r="F255" s="3"/>
      <c r="G255" s="137"/>
      <c r="H255" s="137"/>
      <c r="I255" s="137"/>
      <c r="J255" s="137"/>
      <c r="K255" s="137"/>
      <c r="L255" s="137"/>
      <c r="M255" s="137"/>
      <c r="N255" s="137"/>
      <c r="O255" s="137"/>
      <c r="P255" s="137"/>
      <c r="Q255" s="137"/>
      <c r="R255" s="137"/>
      <c r="S255" s="137"/>
      <c r="T255" s="137"/>
      <c r="U255" s="137"/>
      <c r="V255" s="1"/>
      <c r="W255" s="1"/>
      <c r="X255" s="1"/>
      <c r="Y255" s="1"/>
      <c r="Z255" s="1"/>
      <c r="AA255" s="1"/>
      <c r="AB255" s="1"/>
      <c r="AC255" s="1"/>
      <c r="AD255" s="1"/>
      <c r="AE255" s="1"/>
      <c r="AF255" s="1"/>
    </row>
    <row r="256" spans="1:32" ht="12.75">
      <c r="A256" s="1"/>
      <c r="B256" s="16"/>
      <c r="C256" s="3"/>
      <c r="D256" s="3"/>
      <c r="E256" s="3"/>
      <c r="F256" s="3"/>
      <c r="G256" s="137"/>
      <c r="H256" s="137"/>
      <c r="I256" s="137"/>
      <c r="J256" s="137"/>
      <c r="K256" s="137"/>
      <c r="L256" s="137"/>
      <c r="M256" s="137"/>
      <c r="N256" s="137"/>
      <c r="O256" s="137"/>
      <c r="P256" s="137"/>
      <c r="Q256" s="137"/>
      <c r="R256" s="137"/>
      <c r="S256" s="137"/>
      <c r="T256" s="137"/>
      <c r="U256" s="137"/>
      <c r="V256" s="1"/>
      <c r="W256" s="1"/>
      <c r="X256" s="1"/>
      <c r="Y256" s="1"/>
      <c r="Z256" s="1"/>
      <c r="AA256" s="1"/>
      <c r="AB256" s="1"/>
      <c r="AC256" s="1"/>
      <c r="AD256" s="1"/>
      <c r="AE256" s="1"/>
      <c r="AF256" s="1"/>
    </row>
    <row r="257" spans="1:32" ht="12.75">
      <c r="A257" s="1"/>
      <c r="B257" s="16"/>
      <c r="C257" s="3"/>
      <c r="D257" s="3"/>
      <c r="E257" s="3"/>
      <c r="F257" s="3"/>
      <c r="G257" s="137"/>
      <c r="H257" s="137"/>
      <c r="I257" s="137"/>
      <c r="J257" s="137"/>
      <c r="K257" s="137"/>
      <c r="L257" s="137"/>
      <c r="M257" s="137"/>
      <c r="N257" s="137"/>
      <c r="O257" s="137"/>
      <c r="P257" s="137"/>
      <c r="Q257" s="137"/>
      <c r="R257" s="137"/>
      <c r="S257" s="137"/>
      <c r="T257" s="137"/>
      <c r="U257" s="137"/>
      <c r="V257" s="1"/>
      <c r="W257" s="1"/>
      <c r="X257" s="1"/>
      <c r="Y257" s="1"/>
      <c r="Z257" s="1"/>
      <c r="AA257" s="1"/>
      <c r="AB257" s="1"/>
      <c r="AC257" s="1"/>
      <c r="AD257" s="1"/>
      <c r="AE257" s="1"/>
      <c r="AF257" s="1"/>
    </row>
    <row r="258" spans="1:32" ht="12.75">
      <c r="A258" s="1"/>
      <c r="B258" s="16"/>
      <c r="C258" s="3"/>
      <c r="D258" s="3"/>
      <c r="E258" s="3"/>
      <c r="F258" s="3"/>
      <c r="G258" s="137"/>
      <c r="H258" s="137"/>
      <c r="I258" s="137"/>
      <c r="J258" s="137"/>
      <c r="K258" s="137"/>
      <c r="L258" s="137"/>
      <c r="M258" s="137"/>
      <c r="N258" s="137"/>
      <c r="O258" s="137"/>
      <c r="P258" s="137"/>
      <c r="Q258" s="137"/>
      <c r="R258" s="137"/>
      <c r="S258" s="137"/>
      <c r="T258" s="137"/>
      <c r="U258" s="137"/>
      <c r="V258" s="1"/>
      <c r="W258" s="1"/>
      <c r="X258" s="1"/>
      <c r="Y258" s="1"/>
      <c r="Z258" s="1"/>
      <c r="AA258" s="1"/>
      <c r="AB258" s="1"/>
      <c r="AC258" s="1"/>
      <c r="AD258" s="1"/>
      <c r="AE258" s="1"/>
      <c r="AF258" s="1"/>
    </row>
    <row r="259" spans="1:32" ht="12.75">
      <c r="A259" s="1"/>
      <c r="B259" s="16"/>
      <c r="C259" s="3"/>
      <c r="D259" s="3"/>
      <c r="E259" s="3"/>
      <c r="F259" s="3"/>
      <c r="G259" s="137"/>
      <c r="H259" s="137"/>
      <c r="I259" s="137"/>
      <c r="J259" s="137"/>
      <c r="K259" s="137"/>
      <c r="L259" s="137"/>
      <c r="M259" s="137"/>
      <c r="N259" s="137"/>
      <c r="O259" s="137"/>
      <c r="P259" s="137"/>
      <c r="Q259" s="137"/>
      <c r="R259" s="137"/>
      <c r="S259" s="137"/>
      <c r="T259" s="137"/>
      <c r="U259" s="137"/>
      <c r="V259" s="1"/>
      <c r="W259" s="1"/>
      <c r="X259" s="1"/>
      <c r="Y259" s="1"/>
      <c r="Z259" s="1"/>
      <c r="AA259" s="1"/>
      <c r="AB259" s="1"/>
      <c r="AC259" s="1"/>
      <c r="AD259" s="1"/>
      <c r="AE259" s="1"/>
      <c r="AF259" s="1"/>
    </row>
    <row r="260" spans="1:32" ht="12.75">
      <c r="A260" s="1"/>
      <c r="B260" s="16"/>
      <c r="C260" s="3"/>
      <c r="D260" s="3"/>
      <c r="E260" s="3"/>
      <c r="F260" s="3"/>
      <c r="G260" s="137"/>
      <c r="H260" s="137"/>
      <c r="I260" s="137"/>
      <c r="J260" s="137"/>
      <c r="K260" s="137"/>
      <c r="L260" s="137"/>
      <c r="M260" s="137"/>
      <c r="N260" s="137"/>
      <c r="O260" s="137"/>
      <c r="P260" s="137"/>
      <c r="Q260" s="137"/>
      <c r="R260" s="137"/>
      <c r="S260" s="137"/>
      <c r="T260" s="137"/>
      <c r="U260" s="137"/>
      <c r="V260" s="1"/>
      <c r="W260" s="1"/>
      <c r="X260" s="1"/>
      <c r="Y260" s="1"/>
      <c r="Z260" s="1"/>
      <c r="AA260" s="1"/>
      <c r="AB260" s="1"/>
      <c r="AC260" s="1"/>
      <c r="AD260" s="1"/>
      <c r="AE260" s="1"/>
      <c r="AF260" s="1"/>
    </row>
    <row r="261" spans="1:32" ht="12.75">
      <c r="A261" s="1"/>
      <c r="B261" s="16"/>
      <c r="C261" s="3"/>
      <c r="D261" s="3"/>
      <c r="E261" s="3"/>
      <c r="F261" s="3"/>
      <c r="G261" s="137"/>
      <c r="H261" s="137"/>
      <c r="I261" s="137"/>
      <c r="J261" s="137"/>
      <c r="K261" s="137"/>
      <c r="L261" s="137"/>
      <c r="M261" s="137"/>
      <c r="N261" s="137"/>
      <c r="O261" s="137"/>
      <c r="P261" s="137"/>
      <c r="Q261" s="137"/>
      <c r="R261" s="137"/>
      <c r="S261" s="137"/>
      <c r="T261" s="137"/>
      <c r="U261" s="137"/>
      <c r="V261" s="1"/>
      <c r="W261" s="1"/>
      <c r="X261" s="1"/>
      <c r="Y261" s="1"/>
      <c r="Z261" s="1"/>
      <c r="AA261" s="1"/>
      <c r="AB261" s="1"/>
      <c r="AC261" s="1"/>
      <c r="AD261" s="1"/>
      <c r="AE261" s="1"/>
      <c r="AF261" s="1"/>
    </row>
    <row r="262" spans="1:32" ht="12.75">
      <c r="A262" s="1"/>
      <c r="B262" s="16"/>
      <c r="C262" s="3"/>
      <c r="D262" s="3"/>
      <c r="E262" s="3"/>
      <c r="F262" s="3"/>
      <c r="G262" s="137"/>
      <c r="H262" s="137"/>
      <c r="I262" s="137"/>
      <c r="J262" s="137"/>
      <c r="K262" s="137"/>
      <c r="L262" s="137"/>
      <c r="M262" s="137"/>
      <c r="N262" s="137"/>
      <c r="O262" s="137"/>
      <c r="P262" s="137"/>
      <c r="Q262" s="137"/>
      <c r="R262" s="137"/>
      <c r="S262" s="137"/>
      <c r="T262" s="137"/>
      <c r="U262" s="137"/>
      <c r="V262" s="1"/>
      <c r="W262" s="1"/>
      <c r="X262" s="1"/>
      <c r="Y262" s="1"/>
      <c r="Z262" s="1"/>
      <c r="AA262" s="1"/>
      <c r="AB262" s="1"/>
      <c r="AC262" s="1"/>
      <c r="AD262" s="1"/>
      <c r="AE262" s="1"/>
      <c r="AF262" s="1"/>
    </row>
    <row r="263" spans="1:32" ht="12.75">
      <c r="A263" s="1"/>
      <c r="B263" s="16"/>
      <c r="C263" s="3"/>
      <c r="D263" s="3"/>
      <c r="E263" s="3"/>
      <c r="F263" s="3"/>
      <c r="G263" s="137"/>
      <c r="H263" s="137"/>
      <c r="I263" s="137"/>
      <c r="J263" s="137"/>
      <c r="K263" s="137"/>
      <c r="L263" s="137"/>
      <c r="M263" s="137"/>
      <c r="N263" s="137"/>
      <c r="O263" s="137"/>
      <c r="P263" s="137"/>
      <c r="Q263" s="137"/>
      <c r="R263" s="137"/>
      <c r="S263" s="137"/>
      <c r="T263" s="137"/>
      <c r="U263" s="137"/>
      <c r="V263" s="1"/>
      <c r="W263" s="1"/>
      <c r="X263" s="1"/>
      <c r="Y263" s="1"/>
      <c r="Z263" s="1"/>
      <c r="AA263" s="1"/>
      <c r="AB263" s="1"/>
      <c r="AC263" s="1"/>
      <c r="AD263" s="1"/>
      <c r="AE263" s="1"/>
      <c r="AF263" s="1"/>
    </row>
    <row r="264" spans="1:32" ht="12.75">
      <c r="A264" s="1"/>
      <c r="B264" s="16"/>
      <c r="C264" s="3"/>
      <c r="D264" s="3"/>
      <c r="E264" s="3"/>
      <c r="F264" s="3"/>
      <c r="G264" s="137"/>
      <c r="H264" s="137"/>
      <c r="I264" s="137"/>
      <c r="J264" s="137"/>
      <c r="K264" s="137"/>
      <c r="L264" s="137"/>
      <c r="M264" s="137"/>
      <c r="N264" s="137"/>
      <c r="O264" s="137"/>
      <c r="P264" s="137"/>
      <c r="Q264" s="137"/>
      <c r="R264" s="137"/>
      <c r="S264" s="137"/>
      <c r="T264" s="137"/>
      <c r="U264" s="137"/>
      <c r="V264" s="1"/>
      <c r="W264" s="1"/>
      <c r="X264" s="1"/>
      <c r="Y264" s="1"/>
      <c r="Z264" s="1"/>
      <c r="AA264" s="1"/>
      <c r="AB264" s="1"/>
      <c r="AC264" s="1"/>
      <c r="AD264" s="1"/>
      <c r="AE264" s="1"/>
      <c r="AF264" s="1"/>
    </row>
    <row r="265" spans="1:32" ht="12.75">
      <c r="A265" s="1"/>
      <c r="B265" s="16"/>
      <c r="C265" s="3"/>
      <c r="D265" s="3"/>
      <c r="E265" s="3"/>
      <c r="F265" s="3"/>
      <c r="G265" s="137"/>
      <c r="H265" s="137"/>
      <c r="I265" s="137"/>
      <c r="J265" s="137"/>
      <c r="K265" s="137"/>
      <c r="L265" s="137"/>
      <c r="M265" s="137"/>
      <c r="N265" s="137"/>
      <c r="O265" s="137"/>
      <c r="P265" s="137"/>
      <c r="Q265" s="137"/>
      <c r="R265" s="137"/>
      <c r="S265" s="137"/>
      <c r="T265" s="137"/>
      <c r="U265" s="137"/>
      <c r="V265" s="1"/>
      <c r="W265" s="1"/>
      <c r="X265" s="1"/>
      <c r="Y265" s="1"/>
      <c r="Z265" s="1"/>
      <c r="AA265" s="1"/>
      <c r="AB265" s="1"/>
      <c r="AC265" s="1"/>
      <c r="AD265" s="1"/>
      <c r="AE265" s="1"/>
      <c r="AF265" s="1"/>
    </row>
    <row r="266" spans="1:32" ht="12.75">
      <c r="A266" s="1"/>
      <c r="B266" s="16"/>
      <c r="C266" s="3"/>
      <c r="D266" s="3"/>
      <c r="E266" s="3"/>
      <c r="F266" s="3"/>
      <c r="G266" s="137"/>
      <c r="H266" s="137"/>
      <c r="I266" s="137"/>
      <c r="J266" s="137"/>
      <c r="K266" s="137"/>
      <c r="L266" s="137"/>
      <c r="M266" s="137"/>
      <c r="N266" s="137"/>
      <c r="O266" s="137"/>
      <c r="P266" s="137"/>
      <c r="Q266" s="137"/>
      <c r="R266" s="137"/>
      <c r="S266" s="137"/>
      <c r="T266" s="137"/>
      <c r="U266" s="137"/>
      <c r="V266" s="1"/>
      <c r="W266" s="1"/>
      <c r="X266" s="1"/>
      <c r="Y266" s="1"/>
      <c r="Z266" s="1"/>
      <c r="AA266" s="1"/>
      <c r="AB266" s="1"/>
      <c r="AC266" s="1"/>
      <c r="AD266" s="1"/>
      <c r="AE266" s="1"/>
      <c r="AF266" s="1"/>
    </row>
    <row r="267" spans="1:32" ht="12.75">
      <c r="A267" s="1"/>
      <c r="B267" s="16"/>
      <c r="C267" s="3"/>
      <c r="D267" s="3"/>
      <c r="E267" s="3"/>
      <c r="F267" s="3"/>
      <c r="G267" s="137"/>
      <c r="H267" s="137"/>
      <c r="I267" s="137"/>
      <c r="J267" s="137"/>
      <c r="K267" s="137"/>
      <c r="L267" s="137"/>
      <c r="M267" s="137"/>
      <c r="N267" s="137"/>
      <c r="O267" s="137"/>
      <c r="P267" s="137"/>
      <c r="Q267" s="137"/>
      <c r="R267" s="137"/>
      <c r="S267" s="137"/>
      <c r="T267" s="137"/>
      <c r="U267" s="137"/>
      <c r="V267" s="1"/>
      <c r="W267" s="1"/>
      <c r="X267" s="1"/>
      <c r="Y267" s="1"/>
      <c r="Z267" s="1"/>
      <c r="AA267" s="1"/>
      <c r="AB267" s="1"/>
      <c r="AC267" s="1"/>
      <c r="AD267" s="1"/>
      <c r="AE267" s="1"/>
      <c r="AF267" s="1"/>
    </row>
    <row r="268" spans="1:32" ht="12.75">
      <c r="A268" s="1"/>
      <c r="B268" s="16"/>
      <c r="C268" s="3"/>
      <c r="D268" s="3"/>
      <c r="E268" s="3"/>
      <c r="F268" s="3"/>
      <c r="G268" s="137"/>
      <c r="H268" s="137"/>
      <c r="I268" s="137"/>
      <c r="J268" s="137"/>
      <c r="K268" s="137"/>
      <c r="L268" s="137"/>
      <c r="M268" s="137"/>
      <c r="N268" s="137"/>
      <c r="O268" s="137"/>
      <c r="P268" s="137"/>
      <c r="Q268" s="137"/>
      <c r="R268" s="137"/>
      <c r="S268" s="137"/>
      <c r="T268" s="137"/>
      <c r="U268" s="137"/>
      <c r="V268" s="1"/>
      <c r="W268" s="1"/>
      <c r="X268" s="1"/>
      <c r="Y268" s="1"/>
      <c r="Z268" s="1"/>
      <c r="AA268" s="1"/>
      <c r="AB268" s="1"/>
      <c r="AC268" s="1"/>
      <c r="AD268" s="1"/>
      <c r="AE268" s="1"/>
      <c r="AF268" s="1"/>
    </row>
    <row r="269" spans="1:32" ht="12.75">
      <c r="A269" s="1"/>
      <c r="B269" s="16"/>
      <c r="C269" s="3"/>
      <c r="D269" s="3"/>
      <c r="E269" s="3"/>
      <c r="F269" s="3"/>
      <c r="G269" s="137"/>
      <c r="H269" s="137"/>
      <c r="I269" s="137"/>
      <c r="J269" s="137"/>
      <c r="K269" s="137"/>
      <c r="L269" s="137"/>
      <c r="M269" s="137"/>
      <c r="N269" s="137"/>
      <c r="O269" s="137"/>
      <c r="P269" s="137"/>
      <c r="Q269" s="137"/>
      <c r="R269" s="137"/>
      <c r="S269" s="137"/>
      <c r="T269" s="137"/>
      <c r="U269" s="137"/>
      <c r="V269" s="1"/>
      <c r="W269" s="1"/>
      <c r="X269" s="1"/>
      <c r="Y269" s="1"/>
      <c r="Z269" s="1"/>
      <c r="AA269" s="1"/>
      <c r="AB269" s="1"/>
      <c r="AC269" s="1"/>
      <c r="AD269" s="1"/>
      <c r="AE269" s="1"/>
      <c r="AF269" s="1"/>
    </row>
    <row r="270" spans="1:32" ht="12.75">
      <c r="A270" s="1"/>
      <c r="B270" s="16"/>
      <c r="C270" s="3"/>
      <c r="D270" s="3"/>
      <c r="E270" s="3"/>
      <c r="F270" s="3"/>
      <c r="G270" s="137"/>
      <c r="H270" s="137"/>
      <c r="I270" s="137"/>
      <c r="J270" s="137"/>
      <c r="K270" s="137"/>
      <c r="L270" s="137"/>
      <c r="M270" s="137"/>
      <c r="N270" s="137"/>
      <c r="O270" s="137"/>
      <c r="P270" s="137"/>
      <c r="Q270" s="137"/>
      <c r="R270" s="137"/>
      <c r="S270" s="137"/>
      <c r="T270" s="137"/>
      <c r="U270" s="137"/>
      <c r="V270" s="1"/>
      <c r="W270" s="1"/>
      <c r="X270" s="1"/>
      <c r="Y270" s="1"/>
      <c r="Z270" s="1"/>
      <c r="AA270" s="1"/>
      <c r="AB270" s="1"/>
      <c r="AC270" s="1"/>
      <c r="AD270" s="1"/>
      <c r="AE270" s="1"/>
      <c r="AF270" s="1"/>
    </row>
    <row r="271" spans="1:32" ht="12.75">
      <c r="A271" s="1"/>
      <c r="B271" s="16"/>
      <c r="C271" s="3"/>
      <c r="D271" s="3"/>
      <c r="E271" s="3"/>
      <c r="F271" s="3"/>
      <c r="G271" s="137"/>
      <c r="H271" s="137"/>
      <c r="I271" s="137"/>
      <c r="J271" s="137"/>
      <c r="K271" s="137"/>
      <c r="L271" s="137"/>
      <c r="M271" s="137"/>
      <c r="N271" s="137"/>
      <c r="O271" s="137"/>
      <c r="P271" s="137"/>
      <c r="Q271" s="137"/>
      <c r="R271" s="137"/>
      <c r="S271" s="137"/>
      <c r="T271" s="137"/>
      <c r="U271" s="137"/>
      <c r="V271" s="1"/>
      <c r="W271" s="1"/>
      <c r="X271" s="1"/>
      <c r="Y271" s="1"/>
      <c r="Z271" s="1"/>
      <c r="AA271" s="1"/>
      <c r="AB271" s="1"/>
      <c r="AC271" s="1"/>
      <c r="AD271" s="1"/>
      <c r="AE271" s="1"/>
      <c r="AF271" s="1"/>
    </row>
    <row r="272" spans="1:32" ht="12.75">
      <c r="A272" s="1"/>
      <c r="B272" s="16"/>
      <c r="C272" s="3"/>
      <c r="D272" s="3"/>
      <c r="E272" s="3"/>
      <c r="F272" s="3"/>
      <c r="G272" s="137"/>
      <c r="H272" s="137"/>
      <c r="I272" s="137"/>
      <c r="J272" s="137"/>
      <c r="K272" s="137"/>
      <c r="L272" s="137"/>
      <c r="M272" s="137"/>
      <c r="N272" s="137"/>
      <c r="O272" s="137"/>
      <c r="P272" s="137"/>
      <c r="Q272" s="137"/>
      <c r="R272" s="137"/>
      <c r="S272" s="137"/>
      <c r="T272" s="137"/>
      <c r="U272" s="137"/>
      <c r="V272" s="1"/>
      <c r="W272" s="1"/>
      <c r="X272" s="1"/>
      <c r="Y272" s="1"/>
      <c r="Z272" s="1"/>
      <c r="AA272" s="1"/>
      <c r="AB272" s="1"/>
      <c r="AC272" s="1"/>
      <c r="AD272" s="1"/>
      <c r="AE272" s="1"/>
      <c r="AF272" s="1"/>
    </row>
    <row r="273" spans="1:32" ht="12.75">
      <c r="A273" s="1"/>
      <c r="B273" s="16"/>
      <c r="C273" s="3"/>
      <c r="D273" s="3"/>
      <c r="E273" s="3"/>
      <c r="F273" s="3"/>
      <c r="G273" s="137"/>
      <c r="H273" s="137"/>
      <c r="I273" s="137"/>
      <c r="J273" s="137"/>
      <c r="K273" s="137"/>
      <c r="L273" s="137"/>
      <c r="M273" s="137"/>
      <c r="N273" s="137"/>
      <c r="O273" s="137"/>
      <c r="P273" s="137"/>
      <c r="Q273" s="137"/>
      <c r="R273" s="137"/>
      <c r="S273" s="137"/>
      <c r="T273" s="137"/>
      <c r="U273" s="137"/>
      <c r="V273" s="1"/>
      <c r="W273" s="1"/>
      <c r="X273" s="1"/>
      <c r="Y273" s="1"/>
      <c r="Z273" s="1"/>
      <c r="AA273" s="1"/>
      <c r="AB273" s="1"/>
      <c r="AC273" s="1"/>
      <c r="AD273" s="1"/>
      <c r="AE273" s="1"/>
      <c r="AF273" s="1"/>
    </row>
    <row r="274" spans="1:32" ht="12.75">
      <c r="A274" s="1"/>
      <c r="B274" s="16"/>
      <c r="C274" s="3"/>
      <c r="D274" s="3"/>
      <c r="E274" s="3"/>
      <c r="F274" s="3"/>
      <c r="G274" s="137"/>
      <c r="H274" s="137"/>
      <c r="I274" s="137"/>
      <c r="J274" s="137"/>
      <c r="K274" s="137"/>
      <c r="L274" s="137"/>
      <c r="M274" s="137"/>
      <c r="N274" s="137"/>
      <c r="O274" s="137"/>
      <c r="P274" s="137"/>
      <c r="Q274" s="137"/>
      <c r="R274" s="137"/>
      <c r="S274" s="137"/>
      <c r="T274" s="137"/>
      <c r="U274" s="137"/>
      <c r="V274" s="1"/>
      <c r="W274" s="1"/>
      <c r="X274" s="1"/>
      <c r="Y274" s="1"/>
      <c r="Z274" s="1"/>
      <c r="AA274" s="1"/>
      <c r="AB274" s="1"/>
      <c r="AC274" s="1"/>
      <c r="AD274" s="1"/>
      <c r="AE274" s="1"/>
      <c r="AF274" s="1"/>
    </row>
    <row r="275" spans="1:32" ht="12.75">
      <c r="A275" s="1"/>
      <c r="B275" s="16"/>
      <c r="C275" s="3"/>
      <c r="D275" s="3"/>
      <c r="E275" s="3"/>
      <c r="F275" s="3"/>
      <c r="G275" s="137"/>
      <c r="H275" s="137"/>
      <c r="I275" s="137"/>
      <c r="J275" s="137"/>
      <c r="K275" s="137"/>
      <c r="L275" s="137"/>
      <c r="M275" s="137"/>
      <c r="N275" s="137"/>
      <c r="O275" s="137"/>
      <c r="P275" s="137"/>
      <c r="Q275" s="137"/>
      <c r="R275" s="137"/>
      <c r="S275" s="137"/>
      <c r="T275" s="137"/>
      <c r="U275" s="137"/>
      <c r="V275" s="1"/>
      <c r="W275" s="1"/>
      <c r="X275" s="1"/>
      <c r="Y275" s="1"/>
      <c r="Z275" s="1"/>
      <c r="AA275" s="1"/>
      <c r="AB275" s="1"/>
      <c r="AC275" s="1"/>
      <c r="AD275" s="1"/>
      <c r="AE275" s="1"/>
      <c r="AF275" s="1"/>
    </row>
    <row r="276" spans="1:32" ht="12.75">
      <c r="A276" s="1"/>
      <c r="B276" s="16"/>
      <c r="C276" s="3"/>
      <c r="D276" s="3"/>
      <c r="E276" s="3"/>
      <c r="F276" s="3"/>
      <c r="G276" s="137"/>
      <c r="H276" s="137"/>
      <c r="I276" s="137"/>
      <c r="J276" s="137"/>
      <c r="K276" s="137"/>
      <c r="L276" s="137"/>
      <c r="M276" s="137"/>
      <c r="N276" s="137"/>
      <c r="O276" s="137"/>
      <c r="P276" s="137"/>
      <c r="Q276" s="137"/>
      <c r="R276" s="137"/>
      <c r="S276" s="137"/>
      <c r="T276" s="137"/>
      <c r="U276" s="137"/>
      <c r="V276" s="1"/>
      <c r="W276" s="1"/>
      <c r="X276" s="1"/>
      <c r="Y276" s="1"/>
      <c r="Z276" s="1"/>
      <c r="AA276" s="1"/>
      <c r="AB276" s="1"/>
      <c r="AC276" s="1"/>
      <c r="AD276" s="1"/>
      <c r="AE276" s="1"/>
      <c r="AF276" s="1"/>
    </row>
    <row r="277" spans="1:32" ht="12.75">
      <c r="A277" s="1"/>
      <c r="B277" s="16"/>
      <c r="C277" s="3"/>
      <c r="D277" s="3"/>
      <c r="E277" s="3"/>
      <c r="F277" s="3"/>
      <c r="G277" s="137"/>
      <c r="H277" s="137"/>
      <c r="I277" s="137"/>
      <c r="J277" s="137"/>
      <c r="K277" s="137"/>
      <c r="L277" s="137"/>
      <c r="M277" s="137"/>
      <c r="N277" s="137"/>
      <c r="O277" s="137"/>
      <c r="P277" s="137"/>
      <c r="Q277" s="137"/>
      <c r="R277" s="137"/>
      <c r="S277" s="137"/>
      <c r="T277" s="137"/>
      <c r="U277" s="137"/>
      <c r="V277" s="1"/>
      <c r="W277" s="1"/>
      <c r="X277" s="1"/>
      <c r="Y277" s="1"/>
      <c r="Z277" s="1"/>
      <c r="AA277" s="1"/>
      <c r="AB277" s="1"/>
      <c r="AC277" s="1"/>
      <c r="AD277" s="1"/>
      <c r="AE277" s="1"/>
      <c r="AF277" s="1"/>
    </row>
    <row r="278" spans="1:32" ht="12.75">
      <c r="A278" s="1"/>
      <c r="B278" s="16"/>
      <c r="C278" s="3"/>
      <c r="D278" s="3"/>
      <c r="E278" s="3"/>
      <c r="F278" s="3"/>
      <c r="G278" s="137"/>
      <c r="H278" s="137"/>
      <c r="I278" s="137"/>
      <c r="J278" s="137"/>
      <c r="K278" s="137"/>
      <c r="L278" s="137"/>
      <c r="M278" s="137"/>
      <c r="N278" s="137"/>
      <c r="O278" s="137"/>
      <c r="P278" s="137"/>
      <c r="Q278" s="137"/>
      <c r="R278" s="137"/>
      <c r="S278" s="137"/>
      <c r="T278" s="137"/>
      <c r="U278" s="137"/>
      <c r="V278" s="1"/>
      <c r="W278" s="1"/>
      <c r="X278" s="1"/>
      <c r="Y278" s="1"/>
      <c r="Z278" s="1"/>
      <c r="AA278" s="1"/>
      <c r="AB278" s="1"/>
      <c r="AC278" s="1"/>
      <c r="AD278" s="1"/>
      <c r="AE278" s="1"/>
      <c r="AF278" s="1"/>
    </row>
    <row r="279" spans="1:32" ht="12.75">
      <c r="A279" s="1"/>
      <c r="B279" s="16"/>
      <c r="C279" s="3"/>
      <c r="D279" s="3"/>
      <c r="E279" s="3"/>
      <c r="F279" s="3"/>
      <c r="G279" s="137"/>
      <c r="H279" s="137"/>
      <c r="I279" s="137"/>
      <c r="J279" s="137"/>
      <c r="K279" s="137"/>
      <c r="L279" s="137"/>
      <c r="M279" s="137"/>
      <c r="N279" s="137"/>
      <c r="O279" s="137"/>
      <c r="P279" s="137"/>
      <c r="Q279" s="137"/>
      <c r="R279" s="137"/>
      <c r="S279" s="137"/>
      <c r="T279" s="137"/>
      <c r="U279" s="137"/>
      <c r="V279" s="1"/>
      <c r="W279" s="1"/>
      <c r="X279" s="1"/>
      <c r="Y279" s="1"/>
      <c r="Z279" s="1"/>
      <c r="AA279" s="1"/>
      <c r="AB279" s="1"/>
      <c r="AC279" s="1"/>
      <c r="AD279" s="1"/>
      <c r="AE279" s="1"/>
      <c r="AF279" s="1"/>
    </row>
    <row r="280" spans="1:32" ht="12.75">
      <c r="A280" s="1"/>
      <c r="B280" s="16"/>
      <c r="C280" s="3"/>
      <c r="D280" s="3"/>
      <c r="E280" s="3"/>
      <c r="F280" s="3"/>
      <c r="G280" s="137"/>
      <c r="H280" s="137"/>
      <c r="I280" s="137"/>
      <c r="J280" s="137"/>
      <c r="K280" s="137"/>
      <c r="L280" s="137"/>
      <c r="M280" s="137"/>
      <c r="N280" s="137"/>
      <c r="O280" s="137"/>
      <c r="P280" s="137"/>
      <c r="Q280" s="137"/>
      <c r="R280" s="137"/>
      <c r="S280" s="137"/>
      <c r="T280" s="137"/>
      <c r="U280" s="137"/>
      <c r="V280" s="1"/>
      <c r="W280" s="1"/>
      <c r="X280" s="1"/>
      <c r="Y280" s="1"/>
      <c r="Z280" s="1"/>
      <c r="AA280" s="1"/>
      <c r="AB280" s="1"/>
      <c r="AC280" s="1"/>
      <c r="AD280" s="1"/>
      <c r="AE280" s="1"/>
      <c r="AF280" s="1"/>
    </row>
    <row r="281" spans="1:32" ht="12.75">
      <c r="A281" s="1"/>
      <c r="B281" s="16"/>
      <c r="C281" s="3"/>
      <c r="D281" s="3"/>
      <c r="E281" s="3"/>
      <c r="F281" s="3"/>
      <c r="G281" s="137"/>
      <c r="H281" s="137"/>
      <c r="I281" s="137"/>
      <c r="J281" s="137"/>
      <c r="K281" s="137"/>
      <c r="L281" s="137"/>
      <c r="M281" s="137"/>
      <c r="N281" s="137"/>
      <c r="O281" s="137"/>
      <c r="P281" s="137"/>
      <c r="Q281" s="137"/>
      <c r="R281" s="137"/>
      <c r="S281" s="137"/>
      <c r="T281" s="137"/>
      <c r="U281" s="137"/>
      <c r="V281" s="1"/>
      <c r="W281" s="1"/>
      <c r="X281" s="1"/>
      <c r="Y281" s="1"/>
      <c r="Z281" s="1"/>
      <c r="AA281" s="1"/>
      <c r="AB281" s="1"/>
      <c r="AC281" s="1"/>
      <c r="AD281" s="1"/>
      <c r="AE281" s="1"/>
      <c r="AF281" s="1"/>
    </row>
    <row r="282" spans="1:32" ht="12.75">
      <c r="A282" s="1"/>
      <c r="B282" s="16"/>
      <c r="C282" s="3"/>
      <c r="D282" s="3"/>
      <c r="E282" s="3"/>
      <c r="F282" s="3"/>
      <c r="G282" s="137"/>
      <c r="H282" s="137"/>
      <c r="I282" s="137"/>
      <c r="J282" s="137"/>
      <c r="K282" s="137"/>
      <c r="L282" s="137"/>
      <c r="M282" s="137"/>
      <c r="N282" s="137"/>
      <c r="O282" s="137"/>
      <c r="P282" s="137"/>
      <c r="Q282" s="137"/>
      <c r="R282" s="137"/>
      <c r="S282" s="137"/>
      <c r="T282" s="137"/>
      <c r="U282" s="137"/>
      <c r="V282" s="1"/>
      <c r="W282" s="1"/>
      <c r="X282" s="1"/>
      <c r="Y282" s="1"/>
      <c r="Z282" s="1"/>
      <c r="AA282" s="1"/>
      <c r="AB282" s="1"/>
      <c r="AC282" s="1"/>
      <c r="AD282" s="1"/>
      <c r="AE282" s="1"/>
      <c r="AF282" s="1"/>
    </row>
    <row r="283" spans="1:32" ht="12.75">
      <c r="A283" s="1"/>
      <c r="B283" s="16"/>
      <c r="C283" s="3"/>
      <c r="D283" s="3"/>
      <c r="E283" s="3"/>
      <c r="F283" s="3"/>
      <c r="G283" s="137"/>
      <c r="H283" s="137"/>
      <c r="I283" s="137"/>
      <c r="J283" s="137"/>
      <c r="K283" s="137"/>
      <c r="L283" s="137"/>
      <c r="M283" s="137"/>
      <c r="N283" s="137"/>
      <c r="O283" s="137"/>
      <c r="P283" s="137"/>
      <c r="Q283" s="137"/>
      <c r="R283" s="137"/>
      <c r="S283" s="137"/>
      <c r="T283" s="137"/>
      <c r="U283" s="137"/>
      <c r="V283" s="1"/>
      <c r="W283" s="1"/>
      <c r="X283" s="1"/>
      <c r="Y283" s="1"/>
      <c r="Z283" s="1"/>
      <c r="AA283" s="1"/>
      <c r="AB283" s="1"/>
      <c r="AC283" s="1"/>
      <c r="AD283" s="1"/>
      <c r="AE283" s="1"/>
      <c r="AF283" s="1"/>
    </row>
    <row r="284" spans="1:32" ht="12.75">
      <c r="A284" s="1"/>
      <c r="B284" s="16"/>
      <c r="C284" s="3"/>
      <c r="D284" s="3"/>
      <c r="E284" s="3"/>
      <c r="F284" s="3"/>
      <c r="G284" s="137"/>
      <c r="H284" s="137"/>
      <c r="I284" s="137"/>
      <c r="J284" s="137"/>
      <c r="K284" s="137"/>
      <c r="L284" s="137"/>
      <c r="M284" s="137"/>
      <c r="N284" s="137"/>
      <c r="O284" s="137"/>
      <c r="P284" s="137"/>
      <c r="Q284" s="137"/>
      <c r="R284" s="137"/>
      <c r="S284" s="137"/>
      <c r="T284" s="137"/>
      <c r="U284" s="137"/>
      <c r="V284" s="1"/>
      <c r="W284" s="1"/>
      <c r="X284" s="1"/>
      <c r="Y284" s="1"/>
      <c r="Z284" s="1"/>
      <c r="AA284" s="1"/>
      <c r="AB284" s="1"/>
      <c r="AC284" s="1"/>
      <c r="AD284" s="1"/>
      <c r="AE284" s="1"/>
      <c r="AF284" s="1"/>
    </row>
    <row r="285" spans="1:32" ht="12.75">
      <c r="A285" s="1"/>
      <c r="B285" s="16"/>
      <c r="C285" s="3"/>
      <c r="D285" s="3"/>
      <c r="E285" s="3"/>
      <c r="F285" s="3"/>
      <c r="G285" s="137"/>
      <c r="H285" s="137"/>
      <c r="I285" s="137"/>
      <c r="J285" s="137"/>
      <c r="K285" s="137"/>
      <c r="L285" s="137"/>
      <c r="M285" s="137"/>
      <c r="N285" s="137"/>
      <c r="O285" s="137"/>
      <c r="P285" s="137"/>
      <c r="Q285" s="137"/>
      <c r="R285" s="137"/>
      <c r="S285" s="137"/>
      <c r="T285" s="137"/>
      <c r="U285" s="137"/>
      <c r="V285" s="1"/>
      <c r="W285" s="1"/>
      <c r="X285" s="1"/>
      <c r="Y285" s="1"/>
      <c r="Z285" s="1"/>
      <c r="AA285" s="1"/>
      <c r="AB285" s="1"/>
      <c r="AC285" s="1"/>
      <c r="AD285" s="1"/>
      <c r="AE285" s="1"/>
      <c r="AF285" s="1"/>
    </row>
    <row r="286" spans="1:32" ht="12.75">
      <c r="A286" s="1"/>
      <c r="B286" s="16"/>
      <c r="C286" s="3"/>
      <c r="D286" s="3"/>
      <c r="E286" s="3"/>
      <c r="F286" s="3"/>
      <c r="G286" s="137"/>
      <c r="H286" s="137"/>
      <c r="I286" s="137"/>
      <c r="J286" s="137"/>
      <c r="K286" s="137"/>
      <c r="L286" s="137"/>
      <c r="M286" s="137"/>
      <c r="N286" s="137"/>
      <c r="O286" s="137"/>
      <c r="P286" s="137"/>
      <c r="Q286" s="137"/>
      <c r="R286" s="137"/>
      <c r="S286" s="137"/>
      <c r="T286" s="137"/>
      <c r="U286" s="137"/>
      <c r="V286" s="1"/>
      <c r="W286" s="1"/>
      <c r="X286" s="1"/>
      <c r="Y286" s="1"/>
      <c r="Z286" s="1"/>
      <c r="AA286" s="1"/>
      <c r="AB286" s="1"/>
      <c r="AC286" s="1"/>
      <c r="AD286" s="1"/>
      <c r="AE286" s="1"/>
      <c r="AF286" s="1"/>
    </row>
    <row r="287" spans="1:32" ht="12.75">
      <c r="A287" s="1"/>
      <c r="B287" s="16"/>
      <c r="C287" s="3"/>
      <c r="D287" s="3"/>
      <c r="E287" s="3"/>
      <c r="F287" s="3"/>
      <c r="G287" s="137"/>
      <c r="H287" s="137"/>
      <c r="I287" s="137"/>
      <c r="J287" s="137"/>
      <c r="K287" s="137"/>
      <c r="L287" s="137"/>
      <c r="M287" s="137"/>
      <c r="N287" s="137"/>
      <c r="O287" s="137"/>
      <c r="P287" s="137"/>
      <c r="Q287" s="137"/>
      <c r="R287" s="137"/>
      <c r="S287" s="137"/>
      <c r="T287" s="137"/>
      <c r="U287" s="137"/>
      <c r="V287" s="1"/>
      <c r="W287" s="1"/>
      <c r="X287" s="1"/>
      <c r="Y287" s="1"/>
      <c r="Z287" s="1"/>
      <c r="AA287" s="1"/>
      <c r="AB287" s="1"/>
      <c r="AC287" s="1"/>
      <c r="AD287" s="1"/>
      <c r="AE287" s="1"/>
      <c r="AF287" s="1"/>
    </row>
    <row r="288" spans="1:32" ht="12.75">
      <c r="A288" s="1"/>
      <c r="B288" s="16"/>
      <c r="C288" s="3"/>
      <c r="D288" s="3"/>
      <c r="E288" s="3"/>
      <c r="F288" s="3"/>
      <c r="G288" s="137"/>
      <c r="H288" s="137"/>
      <c r="I288" s="137"/>
      <c r="J288" s="137"/>
      <c r="K288" s="137"/>
      <c r="L288" s="137"/>
      <c r="M288" s="137"/>
      <c r="N288" s="137"/>
      <c r="O288" s="137"/>
      <c r="P288" s="137"/>
      <c r="Q288" s="137"/>
      <c r="R288" s="137"/>
      <c r="S288" s="137"/>
      <c r="T288" s="137"/>
      <c r="U288" s="137"/>
      <c r="V288" s="1"/>
      <c r="W288" s="1"/>
      <c r="X288" s="1"/>
      <c r="Y288" s="1"/>
      <c r="Z288" s="1"/>
      <c r="AA288" s="1"/>
      <c r="AB288" s="1"/>
      <c r="AC288" s="1"/>
      <c r="AD288" s="1"/>
      <c r="AE288" s="1"/>
      <c r="AF288" s="1"/>
    </row>
    <row r="289" spans="1:32" ht="12.75">
      <c r="A289" s="1"/>
      <c r="B289" s="16"/>
      <c r="C289" s="3"/>
      <c r="D289" s="3"/>
      <c r="E289" s="3"/>
      <c r="F289" s="3"/>
      <c r="G289" s="137"/>
      <c r="H289" s="137"/>
      <c r="I289" s="137"/>
      <c r="J289" s="137"/>
      <c r="K289" s="137"/>
      <c r="L289" s="137"/>
      <c r="M289" s="137"/>
      <c r="N289" s="137"/>
      <c r="O289" s="137"/>
      <c r="P289" s="137"/>
      <c r="Q289" s="137"/>
      <c r="R289" s="137"/>
      <c r="S289" s="137"/>
      <c r="T289" s="137"/>
      <c r="U289" s="137"/>
      <c r="V289" s="1"/>
      <c r="W289" s="1"/>
      <c r="X289" s="1"/>
      <c r="Y289" s="1"/>
      <c r="Z289" s="1"/>
      <c r="AA289" s="1"/>
      <c r="AB289" s="1"/>
      <c r="AC289" s="1"/>
      <c r="AD289" s="1"/>
      <c r="AE289" s="1"/>
      <c r="AF289" s="1"/>
    </row>
    <row r="290" spans="1:32" ht="12.75">
      <c r="A290" s="1"/>
      <c r="B290" s="16"/>
      <c r="C290" s="3"/>
      <c r="D290" s="3"/>
      <c r="E290" s="3"/>
      <c r="F290" s="3"/>
      <c r="G290" s="137"/>
      <c r="H290" s="137"/>
      <c r="I290" s="137"/>
      <c r="J290" s="137"/>
      <c r="K290" s="137"/>
      <c r="L290" s="137"/>
      <c r="M290" s="137"/>
      <c r="N290" s="137"/>
      <c r="O290" s="137"/>
      <c r="P290" s="137"/>
      <c r="Q290" s="137"/>
      <c r="R290" s="137"/>
      <c r="S290" s="137"/>
      <c r="T290" s="137"/>
      <c r="U290" s="137"/>
      <c r="V290" s="1"/>
      <c r="W290" s="1"/>
      <c r="X290" s="1"/>
      <c r="Y290" s="1"/>
      <c r="Z290" s="1"/>
      <c r="AA290" s="1"/>
      <c r="AB290" s="1"/>
      <c r="AC290" s="1"/>
      <c r="AD290" s="1"/>
      <c r="AE290" s="1"/>
      <c r="AF290" s="1"/>
    </row>
    <row r="291" spans="1:32" ht="12.75">
      <c r="A291" s="1"/>
      <c r="B291" s="16"/>
      <c r="C291" s="3"/>
      <c r="D291" s="3"/>
      <c r="E291" s="3"/>
      <c r="F291" s="3"/>
      <c r="G291" s="137"/>
      <c r="H291" s="137"/>
      <c r="I291" s="137"/>
      <c r="J291" s="137"/>
      <c r="K291" s="137"/>
      <c r="L291" s="137"/>
      <c r="M291" s="137"/>
      <c r="N291" s="137"/>
      <c r="O291" s="137"/>
      <c r="P291" s="137"/>
      <c r="Q291" s="137"/>
      <c r="R291" s="137"/>
      <c r="S291" s="137"/>
      <c r="T291" s="137"/>
      <c r="U291" s="137"/>
      <c r="V291" s="1"/>
      <c r="W291" s="1"/>
      <c r="X291" s="1"/>
      <c r="Y291" s="1"/>
      <c r="Z291" s="1"/>
      <c r="AA291" s="1"/>
      <c r="AB291" s="1"/>
      <c r="AC291" s="1"/>
      <c r="AD291" s="1"/>
      <c r="AE291" s="1"/>
      <c r="AF291" s="1"/>
    </row>
    <row r="292" spans="1:32" ht="12.75">
      <c r="A292" s="1"/>
      <c r="B292" s="16"/>
      <c r="C292" s="3"/>
      <c r="D292" s="3"/>
      <c r="E292" s="3"/>
      <c r="F292" s="3"/>
      <c r="G292" s="137"/>
      <c r="H292" s="137"/>
      <c r="I292" s="137"/>
      <c r="J292" s="137"/>
      <c r="K292" s="137"/>
      <c r="L292" s="137"/>
      <c r="M292" s="137"/>
      <c r="N292" s="137"/>
      <c r="O292" s="137"/>
      <c r="P292" s="137"/>
      <c r="Q292" s="137"/>
      <c r="R292" s="137"/>
      <c r="S292" s="137"/>
      <c r="T292" s="137"/>
      <c r="U292" s="137"/>
      <c r="V292" s="1"/>
      <c r="W292" s="1"/>
      <c r="X292" s="1"/>
      <c r="Y292" s="1"/>
      <c r="Z292" s="1"/>
      <c r="AA292" s="1"/>
      <c r="AB292" s="1"/>
      <c r="AC292" s="1"/>
      <c r="AD292" s="1"/>
      <c r="AE292" s="1"/>
      <c r="AF292" s="1"/>
    </row>
    <row r="293" spans="1:32" ht="12.75">
      <c r="A293" s="1"/>
      <c r="B293" s="16"/>
      <c r="C293" s="3"/>
      <c r="D293" s="3"/>
      <c r="E293" s="3"/>
      <c r="F293" s="3"/>
      <c r="G293" s="137"/>
      <c r="H293" s="137"/>
      <c r="I293" s="137"/>
      <c r="J293" s="137"/>
      <c r="K293" s="137"/>
      <c r="L293" s="137"/>
      <c r="M293" s="137"/>
      <c r="N293" s="137"/>
      <c r="O293" s="137"/>
      <c r="P293" s="137"/>
      <c r="Q293" s="137"/>
      <c r="R293" s="137"/>
      <c r="S293" s="137"/>
      <c r="T293" s="137"/>
      <c r="U293" s="137"/>
      <c r="V293" s="1"/>
      <c r="W293" s="1"/>
      <c r="X293" s="1"/>
      <c r="Y293" s="1"/>
      <c r="Z293" s="1"/>
      <c r="AA293" s="1"/>
      <c r="AB293" s="1"/>
      <c r="AC293" s="1"/>
      <c r="AD293" s="1"/>
      <c r="AE293" s="1"/>
      <c r="AF293" s="1"/>
    </row>
    <row r="294" spans="1:32" ht="12.75">
      <c r="A294" s="1"/>
      <c r="B294" s="16"/>
      <c r="C294" s="3"/>
      <c r="D294" s="3"/>
      <c r="E294" s="3"/>
      <c r="F294" s="3"/>
      <c r="G294" s="137"/>
      <c r="H294" s="137"/>
      <c r="I294" s="137"/>
      <c r="J294" s="137"/>
      <c r="K294" s="137"/>
      <c r="L294" s="137"/>
      <c r="M294" s="137"/>
      <c r="N294" s="137"/>
      <c r="O294" s="137"/>
      <c r="P294" s="137"/>
      <c r="Q294" s="137"/>
      <c r="R294" s="137"/>
      <c r="S294" s="137"/>
      <c r="T294" s="137"/>
      <c r="U294" s="137"/>
      <c r="V294" s="1"/>
      <c r="W294" s="1"/>
      <c r="X294" s="1"/>
      <c r="Y294" s="1"/>
      <c r="Z294" s="1"/>
      <c r="AA294" s="1"/>
      <c r="AB294" s="1"/>
      <c r="AC294" s="1"/>
      <c r="AD294" s="1"/>
      <c r="AE294" s="1"/>
      <c r="AF294" s="1"/>
    </row>
    <row r="295" spans="1:32" ht="12.75">
      <c r="A295" s="1"/>
      <c r="B295" s="16"/>
      <c r="C295" s="3"/>
      <c r="D295" s="3"/>
      <c r="E295" s="3"/>
      <c r="F295" s="3"/>
      <c r="G295" s="137"/>
      <c r="H295" s="137"/>
      <c r="I295" s="137"/>
      <c r="J295" s="137"/>
      <c r="K295" s="137"/>
      <c r="L295" s="137"/>
      <c r="M295" s="137"/>
      <c r="N295" s="137"/>
      <c r="O295" s="137"/>
      <c r="P295" s="137"/>
      <c r="Q295" s="137"/>
      <c r="R295" s="137"/>
      <c r="S295" s="137"/>
      <c r="T295" s="137"/>
      <c r="U295" s="137"/>
      <c r="V295" s="1"/>
      <c r="W295" s="1"/>
      <c r="X295" s="1"/>
      <c r="Y295" s="1"/>
      <c r="Z295" s="1"/>
      <c r="AA295" s="1"/>
      <c r="AB295" s="1"/>
      <c r="AC295" s="1"/>
      <c r="AD295" s="1"/>
      <c r="AE295" s="1"/>
      <c r="AF295" s="1"/>
    </row>
    <row r="296" spans="1:32" ht="12.75">
      <c r="A296" s="1"/>
      <c r="B296" s="16"/>
      <c r="C296" s="3"/>
      <c r="D296" s="3"/>
      <c r="E296" s="3"/>
      <c r="F296" s="3"/>
      <c r="G296" s="137"/>
      <c r="H296" s="137"/>
      <c r="I296" s="137"/>
      <c r="J296" s="137"/>
      <c r="K296" s="137"/>
      <c r="L296" s="137"/>
      <c r="M296" s="137"/>
      <c r="N296" s="137"/>
      <c r="O296" s="137"/>
      <c r="P296" s="137"/>
      <c r="Q296" s="137"/>
      <c r="R296" s="137"/>
      <c r="S296" s="137"/>
      <c r="T296" s="137"/>
      <c r="U296" s="137"/>
      <c r="V296" s="1"/>
      <c r="W296" s="1"/>
      <c r="X296" s="1"/>
      <c r="Y296" s="1"/>
      <c r="Z296" s="1"/>
      <c r="AA296" s="1"/>
      <c r="AB296" s="1"/>
      <c r="AC296" s="1"/>
      <c r="AD296" s="1"/>
      <c r="AE296" s="1"/>
      <c r="AF296" s="1"/>
    </row>
    <row r="297" spans="1:32" ht="12.75">
      <c r="A297" s="1"/>
      <c r="B297" s="16"/>
      <c r="C297" s="3"/>
      <c r="D297" s="3"/>
      <c r="E297" s="3"/>
      <c r="F297" s="3"/>
      <c r="G297" s="137"/>
      <c r="H297" s="137"/>
      <c r="I297" s="137"/>
      <c r="J297" s="137"/>
      <c r="K297" s="137"/>
      <c r="L297" s="137"/>
      <c r="M297" s="137"/>
      <c r="N297" s="137"/>
      <c r="O297" s="137"/>
      <c r="P297" s="137"/>
      <c r="Q297" s="137"/>
      <c r="R297" s="137"/>
      <c r="S297" s="137"/>
      <c r="T297" s="137"/>
      <c r="U297" s="137"/>
      <c r="V297" s="1"/>
      <c r="W297" s="1"/>
      <c r="X297" s="1"/>
      <c r="Y297" s="1"/>
      <c r="Z297" s="1"/>
      <c r="AA297" s="1"/>
      <c r="AB297" s="1"/>
      <c r="AC297" s="1"/>
      <c r="AD297" s="1"/>
      <c r="AE297" s="1"/>
      <c r="AF297" s="1"/>
    </row>
    <row r="298" spans="1:32" ht="12.75">
      <c r="A298" s="1"/>
      <c r="B298" s="16"/>
      <c r="C298" s="3"/>
      <c r="D298" s="3"/>
      <c r="E298" s="3"/>
      <c r="F298" s="3"/>
      <c r="G298" s="137"/>
      <c r="H298" s="137"/>
      <c r="I298" s="137"/>
      <c r="J298" s="137"/>
      <c r="K298" s="137"/>
      <c r="L298" s="137"/>
      <c r="M298" s="137"/>
      <c r="N298" s="137"/>
      <c r="O298" s="137"/>
      <c r="P298" s="137"/>
      <c r="Q298" s="137"/>
      <c r="R298" s="137"/>
      <c r="S298" s="137"/>
      <c r="T298" s="137"/>
      <c r="U298" s="137"/>
      <c r="V298" s="1"/>
      <c r="W298" s="1"/>
      <c r="X298" s="1"/>
      <c r="Y298" s="1"/>
      <c r="Z298" s="1"/>
      <c r="AA298" s="1"/>
      <c r="AB298" s="1"/>
      <c r="AC298" s="1"/>
      <c r="AD298" s="1"/>
      <c r="AE298" s="1"/>
      <c r="AF298" s="1"/>
    </row>
    <row r="299" spans="1:32" ht="12.75">
      <c r="A299" s="1"/>
      <c r="B299" s="16"/>
      <c r="C299" s="3"/>
      <c r="D299" s="3"/>
      <c r="E299" s="3"/>
      <c r="F299" s="3"/>
      <c r="G299" s="137"/>
      <c r="H299" s="137"/>
      <c r="I299" s="137"/>
      <c r="J299" s="137"/>
      <c r="K299" s="137"/>
      <c r="L299" s="137"/>
      <c r="M299" s="137"/>
      <c r="N299" s="137"/>
      <c r="O299" s="137"/>
      <c r="P299" s="137"/>
      <c r="Q299" s="137"/>
      <c r="R299" s="137"/>
      <c r="S299" s="137"/>
      <c r="T299" s="137"/>
      <c r="U299" s="137"/>
      <c r="V299" s="1"/>
      <c r="W299" s="1"/>
      <c r="X299" s="1"/>
      <c r="Y299" s="1"/>
      <c r="Z299" s="1"/>
      <c r="AA299" s="1"/>
      <c r="AB299" s="1"/>
      <c r="AC299" s="1"/>
      <c r="AD299" s="1"/>
      <c r="AE299" s="1"/>
      <c r="AF299" s="1"/>
    </row>
    <row r="300" spans="1:32" ht="12.75">
      <c r="A300" s="1"/>
      <c r="B300" s="16"/>
      <c r="C300" s="3"/>
      <c r="D300" s="3"/>
      <c r="E300" s="3"/>
      <c r="F300" s="3"/>
      <c r="G300" s="137"/>
      <c r="H300" s="137"/>
      <c r="I300" s="137"/>
      <c r="J300" s="137"/>
      <c r="K300" s="137"/>
      <c r="L300" s="137"/>
      <c r="M300" s="137"/>
      <c r="N300" s="137"/>
      <c r="O300" s="137"/>
      <c r="P300" s="137"/>
      <c r="Q300" s="137"/>
      <c r="R300" s="137"/>
      <c r="S300" s="137"/>
      <c r="T300" s="137"/>
      <c r="U300" s="137"/>
      <c r="V300" s="1"/>
      <c r="W300" s="1"/>
      <c r="X300" s="1"/>
      <c r="Y300" s="1"/>
      <c r="Z300" s="1"/>
      <c r="AA300" s="1"/>
      <c r="AB300" s="1"/>
      <c r="AC300" s="1"/>
      <c r="AD300" s="1"/>
      <c r="AE300" s="1"/>
      <c r="AF300" s="1"/>
    </row>
    <row r="301" spans="1:32" ht="12.75">
      <c r="A301" s="1"/>
      <c r="B301" s="16"/>
      <c r="C301" s="3"/>
      <c r="D301" s="3"/>
      <c r="E301" s="3"/>
      <c r="F301" s="3"/>
      <c r="G301" s="137"/>
      <c r="H301" s="137"/>
      <c r="I301" s="137"/>
      <c r="J301" s="137"/>
      <c r="K301" s="137"/>
      <c r="L301" s="137"/>
      <c r="M301" s="137"/>
      <c r="N301" s="137"/>
      <c r="O301" s="137"/>
      <c r="P301" s="137"/>
      <c r="Q301" s="137"/>
      <c r="R301" s="137"/>
      <c r="S301" s="137"/>
      <c r="T301" s="137"/>
      <c r="U301" s="137"/>
      <c r="V301" s="1"/>
      <c r="W301" s="1"/>
      <c r="X301" s="1"/>
      <c r="Y301" s="1"/>
      <c r="Z301" s="1"/>
      <c r="AA301" s="1"/>
      <c r="AB301" s="1"/>
      <c r="AC301" s="1"/>
      <c r="AD301" s="1"/>
      <c r="AE301" s="1"/>
      <c r="AF301" s="1"/>
    </row>
    <row r="302" spans="1:32" ht="12.75">
      <c r="A302" s="1"/>
      <c r="B302" s="16"/>
      <c r="C302" s="3"/>
      <c r="D302" s="3"/>
      <c r="E302" s="3"/>
      <c r="F302" s="3"/>
      <c r="G302" s="137"/>
      <c r="H302" s="137"/>
      <c r="I302" s="137"/>
      <c r="J302" s="137"/>
      <c r="K302" s="137"/>
      <c r="L302" s="137"/>
      <c r="M302" s="137"/>
      <c r="N302" s="137"/>
      <c r="O302" s="137"/>
      <c r="P302" s="137"/>
      <c r="Q302" s="137"/>
      <c r="R302" s="137"/>
      <c r="S302" s="137"/>
      <c r="T302" s="137"/>
      <c r="U302" s="137"/>
      <c r="V302" s="1"/>
      <c r="W302" s="1"/>
      <c r="X302" s="1"/>
      <c r="Y302" s="1"/>
      <c r="Z302" s="1"/>
      <c r="AA302" s="1"/>
      <c r="AB302" s="1"/>
      <c r="AC302" s="1"/>
      <c r="AD302" s="1"/>
      <c r="AE302" s="1"/>
      <c r="AF302" s="1"/>
    </row>
    <row r="303" spans="1:32" ht="12.75">
      <c r="A303" s="1"/>
      <c r="B303" s="16"/>
      <c r="C303" s="3"/>
      <c r="D303" s="3"/>
      <c r="E303" s="3"/>
      <c r="F303" s="3"/>
      <c r="G303" s="137"/>
      <c r="H303" s="137"/>
      <c r="I303" s="137"/>
      <c r="J303" s="137"/>
      <c r="K303" s="137"/>
      <c r="L303" s="137"/>
      <c r="M303" s="137"/>
      <c r="N303" s="137"/>
      <c r="O303" s="137"/>
      <c r="P303" s="137"/>
      <c r="Q303" s="137"/>
      <c r="R303" s="137"/>
      <c r="S303" s="137"/>
      <c r="T303" s="137"/>
      <c r="U303" s="137"/>
      <c r="V303" s="1"/>
      <c r="W303" s="1"/>
      <c r="X303" s="1"/>
      <c r="Y303" s="1"/>
      <c r="Z303" s="1"/>
      <c r="AA303" s="1"/>
      <c r="AB303" s="1"/>
      <c r="AC303" s="1"/>
      <c r="AD303" s="1"/>
      <c r="AE303" s="1"/>
      <c r="AF303" s="1"/>
    </row>
    <row r="304" spans="1:32" ht="12.75">
      <c r="A304" s="1"/>
      <c r="B304" s="16"/>
      <c r="C304" s="3"/>
      <c r="D304" s="3"/>
      <c r="E304" s="3"/>
      <c r="F304" s="3"/>
      <c r="G304" s="137"/>
      <c r="H304" s="137"/>
      <c r="I304" s="137"/>
      <c r="J304" s="137"/>
      <c r="K304" s="137"/>
      <c r="L304" s="137"/>
      <c r="M304" s="137"/>
      <c r="N304" s="137"/>
      <c r="O304" s="137"/>
      <c r="P304" s="137"/>
      <c r="Q304" s="137"/>
      <c r="R304" s="137"/>
      <c r="S304" s="137"/>
      <c r="T304" s="137"/>
      <c r="U304" s="137"/>
      <c r="V304" s="1"/>
      <c r="W304" s="1"/>
      <c r="X304" s="1"/>
      <c r="Y304" s="1"/>
      <c r="Z304" s="1"/>
      <c r="AA304" s="1"/>
      <c r="AB304" s="1"/>
      <c r="AC304" s="1"/>
      <c r="AD304" s="1"/>
      <c r="AE304" s="1"/>
      <c r="AF304" s="1"/>
    </row>
    <row r="305" spans="1:32" ht="12.75">
      <c r="A305" s="1"/>
      <c r="B305" s="16"/>
      <c r="C305" s="3"/>
      <c r="D305" s="3"/>
      <c r="E305" s="3"/>
      <c r="F305" s="3"/>
      <c r="G305" s="137"/>
      <c r="H305" s="137"/>
      <c r="I305" s="137"/>
      <c r="J305" s="137"/>
      <c r="K305" s="137"/>
      <c r="L305" s="137"/>
      <c r="M305" s="137"/>
      <c r="N305" s="137"/>
      <c r="O305" s="137"/>
      <c r="P305" s="137"/>
      <c r="Q305" s="137"/>
      <c r="R305" s="137"/>
      <c r="S305" s="137"/>
      <c r="T305" s="137"/>
      <c r="U305" s="137"/>
      <c r="V305" s="1"/>
      <c r="W305" s="1"/>
      <c r="X305" s="1"/>
      <c r="Y305" s="1"/>
      <c r="Z305" s="1"/>
      <c r="AA305" s="1"/>
      <c r="AB305" s="1"/>
      <c r="AC305" s="1"/>
      <c r="AD305" s="1"/>
      <c r="AE305" s="1"/>
      <c r="AF305" s="1"/>
    </row>
    <row r="306" spans="1:32" ht="12.75">
      <c r="A306" s="1"/>
      <c r="B306" s="16"/>
      <c r="C306" s="3"/>
      <c r="D306" s="3"/>
      <c r="E306" s="3"/>
      <c r="F306" s="3"/>
      <c r="G306" s="137"/>
      <c r="H306" s="137"/>
      <c r="I306" s="137"/>
      <c r="J306" s="137"/>
      <c r="K306" s="137"/>
      <c r="L306" s="137"/>
      <c r="M306" s="137"/>
      <c r="N306" s="137"/>
      <c r="O306" s="137"/>
      <c r="P306" s="137"/>
      <c r="Q306" s="137"/>
      <c r="R306" s="137"/>
      <c r="S306" s="137"/>
      <c r="T306" s="137"/>
      <c r="U306" s="137"/>
      <c r="V306" s="1"/>
      <c r="W306" s="1"/>
      <c r="X306" s="1"/>
      <c r="Y306" s="1"/>
      <c r="Z306" s="1"/>
      <c r="AA306" s="1"/>
      <c r="AB306" s="1"/>
      <c r="AC306" s="1"/>
      <c r="AD306" s="1"/>
      <c r="AE306" s="1"/>
      <c r="AF306" s="1"/>
    </row>
    <row r="307" spans="1:32" ht="12.75">
      <c r="A307" s="1"/>
      <c r="B307" s="16"/>
      <c r="C307" s="3"/>
      <c r="D307" s="3"/>
      <c r="E307" s="3"/>
      <c r="F307" s="3"/>
      <c r="G307" s="137"/>
      <c r="H307" s="137"/>
      <c r="I307" s="137"/>
      <c r="J307" s="137"/>
      <c r="K307" s="137"/>
      <c r="L307" s="137"/>
      <c r="M307" s="137"/>
      <c r="N307" s="137"/>
      <c r="O307" s="137"/>
      <c r="P307" s="137"/>
      <c r="Q307" s="137"/>
      <c r="R307" s="137"/>
      <c r="S307" s="137"/>
      <c r="T307" s="137"/>
      <c r="U307" s="137"/>
      <c r="V307" s="1"/>
      <c r="W307" s="1"/>
      <c r="X307" s="1"/>
      <c r="Y307" s="1"/>
      <c r="Z307" s="1"/>
      <c r="AA307" s="1"/>
      <c r="AB307" s="1"/>
      <c r="AC307" s="1"/>
      <c r="AD307" s="1"/>
      <c r="AE307" s="1"/>
      <c r="AF307" s="1"/>
    </row>
    <row r="308" spans="1:32" ht="12.75">
      <c r="A308" s="1"/>
      <c r="B308" s="16"/>
      <c r="C308" s="3"/>
      <c r="D308" s="3"/>
      <c r="E308" s="3"/>
      <c r="F308" s="3"/>
      <c r="G308" s="137"/>
      <c r="H308" s="137"/>
      <c r="I308" s="137"/>
      <c r="J308" s="137"/>
      <c r="K308" s="137"/>
      <c r="L308" s="137"/>
      <c r="M308" s="137"/>
      <c r="N308" s="137"/>
      <c r="O308" s="137"/>
      <c r="P308" s="137"/>
      <c r="Q308" s="137"/>
      <c r="R308" s="137"/>
      <c r="S308" s="137"/>
      <c r="T308" s="137"/>
      <c r="U308" s="137"/>
      <c r="V308" s="1"/>
      <c r="W308" s="1"/>
      <c r="X308" s="1"/>
      <c r="Y308" s="1"/>
      <c r="Z308" s="1"/>
      <c r="AA308" s="1"/>
      <c r="AB308" s="1"/>
      <c r="AC308" s="1"/>
      <c r="AD308" s="1"/>
      <c r="AE308" s="1"/>
      <c r="AF308" s="1"/>
    </row>
    <row r="309" spans="1:32" ht="12.75">
      <c r="A309" s="1"/>
      <c r="B309" s="16"/>
      <c r="C309" s="3"/>
      <c r="D309" s="3"/>
      <c r="E309" s="3"/>
      <c r="F309" s="3"/>
      <c r="G309" s="137"/>
      <c r="H309" s="137"/>
      <c r="I309" s="137"/>
      <c r="J309" s="137"/>
      <c r="K309" s="137"/>
      <c r="L309" s="137"/>
      <c r="M309" s="137"/>
      <c r="N309" s="137"/>
      <c r="O309" s="137"/>
      <c r="P309" s="137"/>
      <c r="Q309" s="137"/>
      <c r="R309" s="137"/>
      <c r="S309" s="137"/>
      <c r="T309" s="137"/>
      <c r="U309" s="137"/>
      <c r="V309" s="1"/>
      <c r="W309" s="1"/>
      <c r="X309" s="1"/>
      <c r="Y309" s="1"/>
      <c r="Z309" s="1"/>
      <c r="AA309" s="1"/>
      <c r="AB309" s="1"/>
      <c r="AC309" s="1"/>
      <c r="AD309" s="1"/>
      <c r="AE309" s="1"/>
      <c r="AF309" s="1"/>
    </row>
    <row r="310" spans="1:32" ht="12.75">
      <c r="A310" s="1"/>
      <c r="B310" s="16"/>
      <c r="C310" s="3"/>
      <c r="D310" s="3"/>
      <c r="E310" s="3"/>
      <c r="F310" s="3"/>
      <c r="G310" s="137"/>
      <c r="H310" s="137"/>
      <c r="I310" s="137"/>
      <c r="J310" s="137"/>
      <c r="K310" s="137"/>
      <c r="L310" s="137"/>
      <c r="M310" s="137"/>
      <c r="N310" s="137"/>
      <c r="O310" s="137"/>
      <c r="P310" s="137"/>
      <c r="Q310" s="137"/>
      <c r="R310" s="137"/>
      <c r="S310" s="137"/>
      <c r="T310" s="137"/>
      <c r="U310" s="137"/>
      <c r="V310" s="1"/>
      <c r="W310" s="1"/>
      <c r="X310" s="1"/>
      <c r="Y310" s="1"/>
      <c r="Z310" s="1"/>
      <c r="AA310" s="1"/>
      <c r="AB310" s="1"/>
      <c r="AC310" s="1"/>
      <c r="AD310" s="1"/>
      <c r="AE310" s="1"/>
      <c r="AF310" s="1"/>
    </row>
    <row r="311" spans="1:32" ht="12.75">
      <c r="A311" s="1"/>
      <c r="B311" s="16"/>
      <c r="C311" s="3"/>
      <c r="D311" s="3"/>
      <c r="E311" s="3"/>
      <c r="F311" s="3"/>
      <c r="G311" s="137"/>
      <c r="H311" s="137"/>
      <c r="I311" s="137"/>
      <c r="J311" s="137"/>
      <c r="K311" s="137"/>
      <c r="L311" s="137"/>
      <c r="M311" s="137"/>
      <c r="N311" s="137"/>
      <c r="O311" s="137"/>
      <c r="P311" s="137"/>
      <c r="Q311" s="137"/>
      <c r="R311" s="137"/>
      <c r="S311" s="137"/>
      <c r="T311" s="137"/>
      <c r="U311" s="137"/>
      <c r="V311" s="1"/>
      <c r="W311" s="1"/>
      <c r="X311" s="1"/>
      <c r="Y311" s="1"/>
      <c r="Z311" s="1"/>
      <c r="AA311" s="1"/>
      <c r="AB311" s="1"/>
      <c r="AC311" s="1"/>
      <c r="AD311" s="1"/>
      <c r="AE311" s="1"/>
      <c r="AF311" s="1"/>
    </row>
    <row r="312" spans="1:32" ht="12.75">
      <c r="A312" s="1"/>
      <c r="B312" s="16"/>
      <c r="C312" s="3"/>
      <c r="D312" s="3"/>
      <c r="E312" s="3"/>
      <c r="F312" s="3"/>
      <c r="G312" s="137"/>
      <c r="H312" s="137"/>
      <c r="I312" s="137"/>
      <c r="J312" s="137"/>
      <c r="K312" s="137"/>
      <c r="L312" s="137"/>
      <c r="M312" s="137"/>
      <c r="N312" s="137"/>
      <c r="O312" s="137"/>
      <c r="P312" s="137"/>
      <c r="Q312" s="137"/>
      <c r="R312" s="137"/>
      <c r="S312" s="137"/>
      <c r="T312" s="137"/>
      <c r="U312" s="137"/>
      <c r="V312" s="1"/>
      <c r="W312" s="1"/>
      <c r="X312" s="1"/>
      <c r="Y312" s="1"/>
      <c r="Z312" s="1"/>
      <c r="AA312" s="1"/>
      <c r="AB312" s="1"/>
      <c r="AC312" s="1"/>
      <c r="AD312" s="1"/>
      <c r="AE312" s="1"/>
      <c r="AF312" s="1"/>
    </row>
    <row r="313" spans="1:32" ht="12.75">
      <c r="A313" s="1"/>
      <c r="B313" s="16"/>
      <c r="C313" s="3"/>
      <c r="D313" s="3"/>
      <c r="E313" s="3"/>
      <c r="F313" s="3"/>
      <c r="G313" s="137"/>
      <c r="H313" s="137"/>
      <c r="I313" s="137"/>
      <c r="J313" s="137"/>
      <c r="K313" s="137"/>
      <c r="L313" s="137"/>
      <c r="M313" s="137"/>
      <c r="N313" s="137"/>
      <c r="O313" s="137"/>
      <c r="P313" s="137"/>
      <c r="Q313" s="137"/>
      <c r="R313" s="137"/>
      <c r="S313" s="137"/>
      <c r="T313" s="137"/>
      <c r="U313" s="137"/>
      <c r="V313" s="1"/>
      <c r="W313" s="1"/>
      <c r="X313" s="1"/>
      <c r="Y313" s="1"/>
      <c r="Z313" s="1"/>
      <c r="AA313" s="1"/>
      <c r="AB313" s="1"/>
      <c r="AC313" s="1"/>
      <c r="AD313" s="1"/>
      <c r="AE313" s="1"/>
      <c r="AF313" s="1"/>
    </row>
    <row r="314" spans="1:32" ht="12.75">
      <c r="A314" s="1"/>
      <c r="B314" s="16"/>
      <c r="C314" s="3"/>
      <c r="D314" s="3"/>
      <c r="E314" s="3"/>
      <c r="F314" s="3"/>
      <c r="G314" s="137"/>
      <c r="H314" s="137"/>
      <c r="I314" s="137"/>
      <c r="J314" s="137"/>
      <c r="K314" s="137"/>
      <c r="L314" s="137"/>
      <c r="M314" s="137"/>
      <c r="N314" s="137"/>
      <c r="O314" s="137"/>
      <c r="P314" s="137"/>
      <c r="Q314" s="137"/>
      <c r="R314" s="137"/>
      <c r="S314" s="137"/>
      <c r="T314" s="137"/>
      <c r="U314" s="137"/>
      <c r="V314" s="1"/>
      <c r="W314" s="1"/>
      <c r="X314" s="1"/>
      <c r="Y314" s="1"/>
      <c r="Z314" s="1"/>
      <c r="AA314" s="1"/>
      <c r="AB314" s="1"/>
      <c r="AC314" s="1"/>
      <c r="AD314" s="1"/>
      <c r="AE314" s="1"/>
      <c r="AF314" s="1"/>
    </row>
    <row r="315" spans="1:32" ht="12.75">
      <c r="A315" s="1"/>
      <c r="B315" s="16"/>
      <c r="C315" s="3"/>
      <c r="D315" s="3"/>
      <c r="E315" s="3"/>
      <c r="F315" s="3"/>
      <c r="G315" s="137"/>
      <c r="H315" s="137"/>
      <c r="I315" s="137"/>
      <c r="J315" s="137"/>
      <c r="K315" s="137"/>
      <c r="L315" s="137"/>
      <c r="M315" s="137"/>
      <c r="N315" s="137"/>
      <c r="O315" s="137"/>
      <c r="P315" s="137"/>
      <c r="Q315" s="137"/>
      <c r="R315" s="137"/>
      <c r="S315" s="137"/>
      <c r="T315" s="137"/>
      <c r="U315" s="137"/>
      <c r="V315" s="1"/>
      <c r="W315" s="1"/>
      <c r="X315" s="1"/>
      <c r="Y315" s="1"/>
      <c r="Z315" s="1"/>
      <c r="AA315" s="1"/>
      <c r="AB315" s="1"/>
      <c r="AC315" s="1"/>
      <c r="AD315" s="1"/>
      <c r="AE315" s="1"/>
      <c r="AF315" s="1"/>
    </row>
    <row r="316" spans="1:32" ht="12.75">
      <c r="A316" s="1"/>
      <c r="B316" s="16"/>
      <c r="C316" s="3"/>
      <c r="D316" s="3"/>
      <c r="E316" s="3"/>
      <c r="F316" s="3"/>
      <c r="G316" s="137"/>
      <c r="H316" s="137"/>
      <c r="I316" s="137"/>
      <c r="J316" s="137"/>
      <c r="K316" s="137"/>
      <c r="L316" s="137"/>
      <c r="M316" s="137"/>
      <c r="N316" s="137"/>
      <c r="O316" s="137"/>
      <c r="P316" s="137"/>
      <c r="Q316" s="137"/>
      <c r="R316" s="137"/>
      <c r="S316" s="137"/>
      <c r="T316" s="137"/>
      <c r="U316" s="137"/>
      <c r="V316" s="1"/>
      <c r="W316" s="1"/>
      <c r="X316" s="1"/>
      <c r="Y316" s="1"/>
      <c r="Z316" s="1"/>
      <c r="AA316" s="1"/>
      <c r="AB316" s="1"/>
      <c r="AC316" s="1"/>
      <c r="AD316" s="1"/>
      <c r="AE316" s="1"/>
      <c r="AF316" s="1"/>
    </row>
    <row r="317" spans="1:32" ht="12.75">
      <c r="A317" s="1"/>
      <c r="B317" s="16"/>
      <c r="C317" s="3"/>
      <c r="D317" s="3"/>
      <c r="E317" s="3"/>
      <c r="F317" s="3"/>
      <c r="G317" s="137"/>
      <c r="H317" s="137"/>
      <c r="I317" s="137"/>
      <c r="J317" s="137"/>
      <c r="K317" s="137"/>
      <c r="L317" s="137"/>
      <c r="M317" s="137"/>
      <c r="N317" s="137"/>
      <c r="O317" s="137"/>
      <c r="P317" s="137"/>
      <c r="Q317" s="137"/>
      <c r="R317" s="137"/>
      <c r="S317" s="137"/>
      <c r="T317" s="137"/>
      <c r="U317" s="137"/>
      <c r="V317" s="1"/>
      <c r="W317" s="1"/>
      <c r="X317" s="1"/>
      <c r="Y317" s="1"/>
      <c r="Z317" s="1"/>
      <c r="AA317" s="1"/>
      <c r="AB317" s="1"/>
      <c r="AC317" s="1"/>
      <c r="AD317" s="1"/>
      <c r="AE317" s="1"/>
      <c r="AF317" s="1"/>
    </row>
    <row r="318" spans="1:32" ht="12.75">
      <c r="A318" s="1"/>
      <c r="B318" s="16"/>
      <c r="C318" s="3"/>
      <c r="D318" s="3"/>
      <c r="E318" s="3"/>
      <c r="F318" s="3"/>
      <c r="G318" s="137"/>
      <c r="H318" s="137"/>
      <c r="I318" s="137"/>
      <c r="J318" s="137"/>
      <c r="K318" s="137"/>
      <c r="L318" s="137"/>
      <c r="M318" s="137"/>
      <c r="N318" s="137"/>
      <c r="O318" s="137"/>
      <c r="P318" s="137"/>
      <c r="Q318" s="137"/>
      <c r="R318" s="137"/>
      <c r="S318" s="137"/>
      <c r="T318" s="137"/>
      <c r="U318" s="137"/>
      <c r="V318" s="1"/>
      <c r="W318" s="1"/>
      <c r="X318" s="1"/>
      <c r="Y318" s="1"/>
      <c r="Z318" s="1"/>
      <c r="AA318" s="1"/>
      <c r="AB318" s="1"/>
      <c r="AC318" s="1"/>
      <c r="AD318" s="1"/>
      <c r="AE318" s="1"/>
      <c r="AF318" s="1"/>
    </row>
    <row r="319" spans="1:32" ht="12.75">
      <c r="A319" s="1"/>
      <c r="B319" s="16"/>
      <c r="C319" s="3"/>
      <c r="D319" s="3"/>
      <c r="E319" s="3"/>
      <c r="F319" s="3"/>
      <c r="G319" s="137"/>
      <c r="H319" s="137"/>
      <c r="I319" s="137"/>
      <c r="J319" s="137"/>
      <c r="K319" s="137"/>
      <c r="L319" s="137"/>
      <c r="M319" s="137"/>
      <c r="N319" s="137"/>
      <c r="O319" s="137"/>
      <c r="P319" s="137"/>
      <c r="Q319" s="137"/>
      <c r="R319" s="137"/>
      <c r="S319" s="137"/>
      <c r="T319" s="137"/>
      <c r="U319" s="137"/>
      <c r="V319" s="1"/>
      <c r="W319" s="1"/>
      <c r="X319" s="1"/>
      <c r="Y319" s="1"/>
      <c r="Z319" s="1"/>
      <c r="AA319" s="1"/>
      <c r="AB319" s="1"/>
      <c r="AC319" s="1"/>
      <c r="AD319" s="1"/>
      <c r="AE319" s="1"/>
      <c r="AF319" s="1"/>
    </row>
    <row r="320" spans="1:32" ht="12.75">
      <c r="A320" s="1"/>
      <c r="B320" s="16"/>
      <c r="C320" s="3"/>
      <c r="D320" s="3"/>
      <c r="E320" s="3"/>
      <c r="F320" s="3"/>
      <c r="G320" s="137"/>
      <c r="H320" s="137"/>
      <c r="I320" s="137"/>
      <c r="J320" s="137"/>
      <c r="K320" s="137"/>
      <c r="L320" s="137"/>
      <c r="M320" s="137"/>
      <c r="N320" s="137"/>
      <c r="O320" s="137"/>
      <c r="P320" s="137"/>
      <c r="Q320" s="137"/>
      <c r="R320" s="137"/>
      <c r="S320" s="137"/>
      <c r="T320" s="137"/>
      <c r="U320" s="137"/>
      <c r="V320" s="1"/>
      <c r="W320" s="1"/>
      <c r="X320" s="1"/>
      <c r="Y320" s="1"/>
      <c r="Z320" s="1"/>
      <c r="AA320" s="1"/>
      <c r="AB320" s="1"/>
      <c r="AC320" s="1"/>
      <c r="AD320" s="1"/>
      <c r="AE320" s="1"/>
      <c r="AF320" s="1"/>
    </row>
    <row r="321" spans="1:32" ht="12.75">
      <c r="A321" s="1"/>
      <c r="B321" s="16"/>
      <c r="C321" s="3"/>
      <c r="D321" s="3"/>
      <c r="E321" s="3"/>
      <c r="F321" s="3"/>
      <c r="G321" s="137"/>
      <c r="H321" s="137"/>
      <c r="I321" s="137"/>
      <c r="J321" s="137"/>
      <c r="K321" s="137"/>
      <c r="L321" s="137"/>
      <c r="M321" s="137"/>
      <c r="N321" s="137"/>
      <c r="O321" s="137"/>
      <c r="P321" s="137"/>
      <c r="Q321" s="137"/>
      <c r="R321" s="137"/>
      <c r="S321" s="137"/>
      <c r="T321" s="137"/>
      <c r="U321" s="137"/>
      <c r="V321" s="1"/>
      <c r="W321" s="1"/>
      <c r="X321" s="1"/>
      <c r="Y321" s="1"/>
      <c r="Z321" s="1"/>
      <c r="AA321" s="1"/>
      <c r="AB321" s="1"/>
      <c r="AC321" s="1"/>
      <c r="AD321" s="1"/>
      <c r="AE321" s="1"/>
      <c r="AF321" s="1"/>
    </row>
    <row r="322" spans="1:32" ht="12.75">
      <c r="A322" s="1"/>
      <c r="B322" s="16"/>
      <c r="C322" s="3"/>
      <c r="D322" s="3"/>
      <c r="E322" s="3"/>
      <c r="F322" s="3"/>
      <c r="G322" s="137"/>
      <c r="H322" s="137"/>
      <c r="I322" s="137"/>
      <c r="J322" s="137"/>
      <c r="K322" s="137"/>
      <c r="L322" s="137"/>
      <c r="M322" s="137"/>
      <c r="N322" s="137"/>
      <c r="O322" s="137"/>
      <c r="P322" s="137"/>
      <c r="Q322" s="137"/>
      <c r="R322" s="137"/>
      <c r="S322" s="137"/>
      <c r="T322" s="137"/>
      <c r="U322" s="137"/>
      <c r="V322" s="1"/>
      <c r="W322" s="1"/>
      <c r="X322" s="1"/>
      <c r="Y322" s="1"/>
      <c r="Z322" s="1"/>
      <c r="AA322" s="1"/>
      <c r="AB322" s="1"/>
      <c r="AC322" s="1"/>
      <c r="AD322" s="1"/>
      <c r="AE322" s="1"/>
      <c r="AF322" s="1"/>
    </row>
    <row r="323" spans="1:32" ht="12.75">
      <c r="A323" s="1"/>
      <c r="B323" s="16"/>
      <c r="C323" s="3"/>
      <c r="D323" s="3"/>
      <c r="E323" s="3"/>
      <c r="F323" s="3"/>
      <c r="G323" s="137"/>
      <c r="H323" s="137"/>
      <c r="I323" s="137"/>
      <c r="J323" s="137"/>
      <c r="K323" s="137"/>
      <c r="L323" s="137"/>
      <c r="M323" s="137"/>
      <c r="N323" s="137"/>
      <c r="O323" s="137"/>
      <c r="P323" s="137"/>
      <c r="Q323" s="137"/>
      <c r="R323" s="137"/>
      <c r="S323" s="137"/>
      <c r="T323" s="137"/>
      <c r="U323" s="137"/>
      <c r="V323" s="1"/>
      <c r="W323" s="1"/>
      <c r="X323" s="1"/>
      <c r="Y323" s="1"/>
      <c r="Z323" s="1"/>
      <c r="AA323" s="1"/>
      <c r="AB323" s="1"/>
      <c r="AC323" s="1"/>
      <c r="AD323" s="1"/>
      <c r="AE323" s="1"/>
      <c r="AF323" s="1"/>
    </row>
    <row r="324" spans="1:32" ht="12.75">
      <c r="A324" s="1"/>
      <c r="B324" s="16"/>
      <c r="C324" s="3"/>
      <c r="D324" s="3"/>
      <c r="E324" s="3"/>
      <c r="F324" s="3"/>
      <c r="G324" s="137"/>
      <c r="H324" s="137"/>
      <c r="I324" s="137"/>
      <c r="J324" s="137"/>
      <c r="K324" s="137"/>
      <c r="L324" s="137"/>
      <c r="M324" s="137"/>
      <c r="N324" s="137"/>
      <c r="O324" s="137"/>
      <c r="P324" s="137"/>
      <c r="Q324" s="137"/>
      <c r="R324" s="137"/>
      <c r="S324" s="137"/>
      <c r="T324" s="137"/>
      <c r="U324" s="137"/>
      <c r="V324" s="1"/>
      <c r="W324" s="1"/>
      <c r="X324" s="1"/>
      <c r="Y324" s="1"/>
      <c r="Z324" s="1"/>
      <c r="AA324" s="1"/>
      <c r="AB324" s="1"/>
      <c r="AC324" s="1"/>
      <c r="AD324" s="1"/>
      <c r="AE324" s="1"/>
      <c r="AF324" s="1"/>
    </row>
    <row r="325" spans="1:32" ht="12.75">
      <c r="A325" s="1"/>
      <c r="B325" s="16"/>
      <c r="C325" s="3"/>
      <c r="D325" s="3"/>
      <c r="E325" s="3"/>
      <c r="F325" s="3"/>
      <c r="G325" s="137"/>
      <c r="H325" s="137"/>
      <c r="I325" s="137"/>
      <c r="J325" s="137"/>
      <c r="K325" s="137"/>
      <c r="L325" s="137"/>
      <c r="M325" s="137"/>
      <c r="N325" s="137"/>
      <c r="O325" s="137"/>
      <c r="P325" s="137"/>
      <c r="Q325" s="137"/>
      <c r="R325" s="137"/>
      <c r="S325" s="137"/>
      <c r="T325" s="137"/>
      <c r="U325" s="137"/>
      <c r="V325" s="1"/>
      <c r="W325" s="1"/>
      <c r="X325" s="1"/>
      <c r="Y325" s="1"/>
      <c r="Z325" s="1"/>
      <c r="AA325" s="1"/>
      <c r="AB325" s="1"/>
      <c r="AC325" s="1"/>
      <c r="AD325" s="1"/>
      <c r="AE325" s="1"/>
      <c r="AF325" s="1"/>
    </row>
    <row r="326" spans="1:32" ht="12.75">
      <c r="A326" s="1"/>
      <c r="B326" s="16"/>
      <c r="C326" s="3"/>
      <c r="D326" s="3"/>
      <c r="E326" s="3"/>
      <c r="F326" s="3"/>
      <c r="G326" s="137"/>
      <c r="H326" s="137"/>
      <c r="I326" s="137"/>
      <c r="J326" s="137"/>
      <c r="K326" s="137"/>
      <c r="L326" s="137"/>
      <c r="M326" s="137"/>
      <c r="N326" s="137"/>
      <c r="O326" s="137"/>
      <c r="P326" s="137"/>
      <c r="Q326" s="137"/>
      <c r="R326" s="137"/>
      <c r="S326" s="137"/>
      <c r="T326" s="137"/>
      <c r="U326" s="137"/>
      <c r="V326" s="1"/>
      <c r="W326" s="1"/>
      <c r="X326" s="1"/>
      <c r="Y326" s="1"/>
      <c r="Z326" s="1"/>
      <c r="AA326" s="1"/>
      <c r="AB326" s="1"/>
      <c r="AC326" s="1"/>
      <c r="AD326" s="1"/>
      <c r="AE326" s="1"/>
      <c r="AF326" s="1"/>
    </row>
    <row r="327" spans="1:32" ht="12.75">
      <c r="A327" s="1"/>
      <c r="B327" s="16"/>
      <c r="C327" s="3"/>
      <c r="D327" s="3"/>
      <c r="E327" s="3"/>
      <c r="F327" s="3"/>
      <c r="G327" s="137"/>
      <c r="H327" s="137"/>
      <c r="I327" s="137"/>
      <c r="J327" s="137"/>
      <c r="K327" s="137"/>
      <c r="L327" s="137"/>
      <c r="M327" s="137"/>
      <c r="N327" s="137"/>
      <c r="O327" s="137"/>
      <c r="P327" s="137"/>
      <c r="Q327" s="137"/>
      <c r="R327" s="137"/>
      <c r="S327" s="137"/>
      <c r="T327" s="137"/>
      <c r="U327" s="137"/>
      <c r="V327" s="1"/>
      <c r="W327" s="1"/>
      <c r="X327" s="1"/>
      <c r="Y327" s="1"/>
      <c r="Z327" s="1"/>
      <c r="AA327" s="1"/>
      <c r="AB327" s="1"/>
      <c r="AC327" s="1"/>
      <c r="AD327" s="1"/>
      <c r="AE327" s="1"/>
      <c r="AF327" s="1"/>
    </row>
    <row r="328" spans="1:32" ht="12.75">
      <c r="A328" s="1"/>
      <c r="B328" s="16"/>
      <c r="C328" s="3"/>
      <c r="D328" s="3"/>
      <c r="E328" s="3"/>
      <c r="F328" s="3"/>
      <c r="G328" s="137"/>
      <c r="H328" s="137"/>
      <c r="I328" s="137"/>
      <c r="J328" s="137"/>
      <c r="K328" s="137"/>
      <c r="L328" s="137"/>
      <c r="M328" s="137"/>
      <c r="N328" s="137"/>
      <c r="O328" s="137"/>
      <c r="P328" s="137"/>
      <c r="Q328" s="137"/>
      <c r="R328" s="137"/>
      <c r="S328" s="137"/>
      <c r="T328" s="137"/>
      <c r="U328" s="137"/>
      <c r="V328" s="1"/>
      <c r="W328" s="1"/>
      <c r="X328" s="1"/>
      <c r="Y328" s="1"/>
      <c r="Z328" s="1"/>
      <c r="AA328" s="1"/>
      <c r="AB328" s="1"/>
      <c r="AC328" s="1"/>
      <c r="AD328" s="1"/>
      <c r="AE328" s="1"/>
      <c r="AF328" s="1"/>
    </row>
    <row r="329" spans="1:32" ht="12.75">
      <c r="A329" s="1"/>
      <c r="B329" s="16"/>
      <c r="C329" s="3"/>
      <c r="D329" s="3"/>
      <c r="E329" s="3"/>
      <c r="F329" s="3"/>
      <c r="G329" s="137"/>
      <c r="H329" s="137"/>
      <c r="I329" s="137"/>
      <c r="J329" s="137"/>
      <c r="K329" s="137"/>
      <c r="L329" s="137"/>
      <c r="M329" s="137"/>
      <c r="N329" s="137"/>
      <c r="O329" s="137"/>
      <c r="P329" s="137"/>
      <c r="Q329" s="137"/>
      <c r="R329" s="137"/>
      <c r="S329" s="137"/>
      <c r="T329" s="137"/>
      <c r="U329" s="137"/>
      <c r="V329" s="1"/>
      <c r="W329" s="1"/>
      <c r="X329" s="1"/>
      <c r="Y329" s="1"/>
      <c r="Z329" s="1"/>
      <c r="AA329" s="1"/>
      <c r="AB329" s="1"/>
      <c r="AC329" s="1"/>
      <c r="AD329" s="1"/>
      <c r="AE329" s="1"/>
      <c r="AF329" s="1"/>
    </row>
    <row r="330" spans="1:32" ht="12.75">
      <c r="A330" s="1"/>
      <c r="B330" s="16"/>
      <c r="C330" s="3"/>
      <c r="D330" s="3"/>
      <c r="E330" s="3"/>
      <c r="F330" s="3"/>
      <c r="G330" s="137"/>
      <c r="H330" s="137"/>
      <c r="I330" s="137"/>
      <c r="J330" s="137"/>
      <c r="K330" s="137"/>
      <c r="L330" s="137"/>
      <c r="M330" s="137"/>
      <c r="N330" s="137"/>
      <c r="O330" s="137"/>
      <c r="P330" s="137"/>
      <c r="Q330" s="137"/>
      <c r="R330" s="137"/>
      <c r="S330" s="137"/>
      <c r="T330" s="137"/>
      <c r="U330" s="137"/>
      <c r="V330" s="1"/>
      <c r="W330" s="1"/>
      <c r="X330" s="1"/>
      <c r="Y330" s="1"/>
      <c r="Z330" s="1"/>
      <c r="AA330" s="1"/>
      <c r="AB330" s="1"/>
      <c r="AC330" s="1"/>
      <c r="AD330" s="1"/>
      <c r="AE330" s="1"/>
      <c r="AF330" s="1"/>
    </row>
    <row r="331" spans="1:32" ht="12.75">
      <c r="A331" s="1"/>
      <c r="B331" s="16"/>
      <c r="C331" s="3"/>
      <c r="D331" s="3"/>
      <c r="E331" s="3"/>
      <c r="F331" s="3"/>
      <c r="G331" s="137"/>
      <c r="H331" s="137"/>
      <c r="I331" s="137"/>
      <c r="J331" s="137"/>
      <c r="K331" s="137"/>
      <c r="L331" s="137"/>
      <c r="M331" s="137"/>
      <c r="N331" s="137"/>
      <c r="O331" s="137"/>
      <c r="P331" s="137"/>
      <c r="Q331" s="137"/>
      <c r="R331" s="137"/>
      <c r="S331" s="137"/>
      <c r="T331" s="137"/>
      <c r="U331" s="137"/>
      <c r="V331" s="1"/>
      <c r="W331" s="1"/>
      <c r="X331" s="1"/>
      <c r="Y331" s="1"/>
      <c r="Z331" s="1"/>
      <c r="AA331" s="1"/>
      <c r="AB331" s="1"/>
      <c r="AC331" s="1"/>
      <c r="AD331" s="1"/>
      <c r="AE331" s="1"/>
      <c r="AF331" s="1"/>
    </row>
    <row r="332" spans="1:32" ht="12.75">
      <c r="A332" s="1"/>
      <c r="B332" s="16"/>
      <c r="C332" s="3"/>
      <c r="D332" s="3"/>
      <c r="E332" s="3"/>
      <c r="F332" s="3"/>
      <c r="G332" s="137"/>
      <c r="H332" s="137"/>
      <c r="I332" s="137"/>
      <c r="J332" s="137"/>
      <c r="K332" s="137"/>
      <c r="L332" s="137"/>
      <c r="M332" s="137"/>
      <c r="N332" s="137"/>
      <c r="O332" s="137"/>
      <c r="P332" s="137"/>
      <c r="Q332" s="137"/>
      <c r="R332" s="137"/>
      <c r="S332" s="137"/>
      <c r="T332" s="137"/>
      <c r="U332" s="137"/>
      <c r="V332" s="1"/>
      <c r="W332" s="1"/>
      <c r="X332" s="1"/>
      <c r="Y332" s="1"/>
      <c r="Z332" s="1"/>
      <c r="AA332" s="1"/>
      <c r="AB332" s="1"/>
      <c r="AC332" s="1"/>
      <c r="AD332" s="1"/>
      <c r="AE332" s="1"/>
      <c r="AF332" s="1"/>
    </row>
    <row r="333" spans="1:32" ht="12.75">
      <c r="A333" s="1"/>
      <c r="B333" s="16"/>
      <c r="C333" s="3"/>
      <c r="D333" s="3"/>
      <c r="E333" s="3"/>
      <c r="F333" s="3"/>
      <c r="G333" s="137"/>
      <c r="H333" s="137"/>
      <c r="I333" s="137"/>
      <c r="J333" s="137"/>
      <c r="K333" s="137"/>
      <c r="L333" s="137"/>
      <c r="M333" s="137"/>
      <c r="N333" s="137"/>
      <c r="O333" s="137"/>
      <c r="P333" s="137"/>
      <c r="Q333" s="137"/>
      <c r="R333" s="137"/>
      <c r="S333" s="137"/>
      <c r="T333" s="137"/>
      <c r="U333" s="137"/>
      <c r="V333" s="1"/>
      <c r="W333" s="1"/>
      <c r="X333" s="1"/>
      <c r="Y333" s="1"/>
      <c r="Z333" s="1"/>
      <c r="AA333" s="1"/>
      <c r="AB333" s="1"/>
      <c r="AC333" s="1"/>
      <c r="AD333" s="1"/>
      <c r="AE333" s="1"/>
      <c r="AF333" s="1"/>
    </row>
    <row r="334" spans="1:32" ht="12.75">
      <c r="A334" s="1"/>
      <c r="B334" s="16"/>
      <c r="C334" s="3"/>
      <c r="D334" s="3"/>
      <c r="E334" s="3"/>
      <c r="F334" s="3"/>
      <c r="G334" s="137"/>
      <c r="H334" s="137"/>
      <c r="I334" s="137"/>
      <c r="J334" s="137"/>
      <c r="K334" s="137"/>
      <c r="L334" s="137"/>
      <c r="M334" s="137"/>
      <c r="N334" s="137"/>
      <c r="O334" s="137"/>
      <c r="P334" s="137"/>
      <c r="Q334" s="137"/>
      <c r="R334" s="137"/>
      <c r="S334" s="137"/>
      <c r="T334" s="137"/>
      <c r="U334" s="137"/>
      <c r="V334" s="1"/>
      <c r="W334" s="1"/>
      <c r="X334" s="1"/>
      <c r="Y334" s="1"/>
      <c r="Z334" s="1"/>
      <c r="AA334" s="1"/>
      <c r="AB334" s="1"/>
      <c r="AC334" s="1"/>
      <c r="AD334" s="1"/>
      <c r="AE334" s="1"/>
      <c r="AF334" s="1"/>
    </row>
    <row r="335" spans="1:32" ht="12.75">
      <c r="A335" s="1"/>
      <c r="B335" s="16"/>
      <c r="C335" s="3"/>
      <c r="D335" s="3"/>
      <c r="E335" s="3"/>
      <c r="F335" s="3"/>
      <c r="G335" s="137"/>
      <c r="H335" s="137"/>
      <c r="I335" s="137"/>
      <c r="J335" s="137"/>
      <c r="K335" s="137"/>
      <c r="L335" s="137"/>
      <c r="M335" s="137"/>
      <c r="N335" s="137"/>
      <c r="O335" s="137"/>
      <c r="P335" s="137"/>
      <c r="Q335" s="137"/>
      <c r="R335" s="137"/>
      <c r="S335" s="137"/>
      <c r="T335" s="137"/>
      <c r="U335" s="137"/>
      <c r="V335" s="1"/>
      <c r="W335" s="1"/>
      <c r="X335" s="1"/>
      <c r="Y335" s="1"/>
      <c r="Z335" s="1"/>
      <c r="AA335" s="1"/>
      <c r="AB335" s="1"/>
      <c r="AC335" s="1"/>
      <c r="AD335" s="1"/>
      <c r="AE335" s="1"/>
      <c r="AF335" s="1"/>
    </row>
    <row r="336" spans="1:32" ht="12.75">
      <c r="A336" s="1"/>
      <c r="B336" s="16"/>
      <c r="C336" s="3"/>
      <c r="D336" s="3"/>
      <c r="E336" s="3"/>
      <c r="F336" s="3"/>
      <c r="G336" s="137"/>
      <c r="H336" s="137"/>
      <c r="I336" s="137"/>
      <c r="J336" s="137"/>
      <c r="K336" s="137"/>
      <c r="L336" s="137"/>
      <c r="M336" s="137"/>
      <c r="N336" s="137"/>
      <c r="O336" s="137"/>
      <c r="P336" s="137"/>
      <c r="Q336" s="137"/>
      <c r="R336" s="137"/>
      <c r="S336" s="137"/>
      <c r="T336" s="137"/>
      <c r="U336" s="137"/>
      <c r="V336" s="1"/>
      <c r="W336" s="1"/>
      <c r="X336" s="1"/>
      <c r="Y336" s="1"/>
      <c r="Z336" s="1"/>
      <c r="AA336" s="1"/>
      <c r="AB336" s="1"/>
      <c r="AC336" s="1"/>
      <c r="AD336" s="1"/>
      <c r="AE336" s="1"/>
      <c r="AF336" s="1"/>
    </row>
    <row r="337" spans="1:32" ht="12.75">
      <c r="A337" s="1"/>
      <c r="B337" s="16"/>
      <c r="C337" s="3"/>
      <c r="D337" s="3"/>
      <c r="E337" s="3"/>
      <c r="F337" s="3"/>
      <c r="G337" s="137"/>
      <c r="H337" s="137"/>
      <c r="I337" s="137"/>
      <c r="J337" s="137"/>
      <c r="K337" s="137"/>
      <c r="L337" s="137"/>
      <c r="M337" s="137"/>
      <c r="N337" s="137"/>
      <c r="O337" s="137"/>
      <c r="P337" s="137"/>
      <c r="Q337" s="137"/>
      <c r="R337" s="137"/>
      <c r="S337" s="137"/>
      <c r="T337" s="137"/>
      <c r="U337" s="137"/>
      <c r="V337" s="1"/>
      <c r="W337" s="1"/>
      <c r="X337" s="1"/>
      <c r="Y337" s="1"/>
      <c r="Z337" s="1"/>
      <c r="AA337" s="1"/>
      <c r="AB337" s="1"/>
      <c r="AC337" s="1"/>
      <c r="AD337" s="1"/>
      <c r="AE337" s="1"/>
      <c r="AF337" s="1"/>
    </row>
    <row r="338" spans="1:32" ht="12.75">
      <c r="A338" s="1"/>
      <c r="B338" s="16"/>
      <c r="C338" s="3"/>
      <c r="D338" s="3"/>
      <c r="E338" s="3"/>
      <c r="F338" s="3"/>
      <c r="G338" s="137"/>
      <c r="H338" s="137"/>
      <c r="I338" s="137"/>
      <c r="J338" s="137"/>
      <c r="K338" s="137"/>
      <c r="L338" s="137"/>
      <c r="M338" s="137"/>
      <c r="N338" s="137"/>
      <c r="O338" s="137"/>
      <c r="P338" s="137"/>
      <c r="Q338" s="137"/>
      <c r="R338" s="137"/>
      <c r="S338" s="137"/>
      <c r="T338" s="137"/>
      <c r="U338" s="137"/>
      <c r="V338" s="1"/>
      <c r="W338" s="1"/>
      <c r="X338" s="1"/>
      <c r="Y338" s="1"/>
      <c r="Z338" s="1"/>
      <c r="AA338" s="1"/>
      <c r="AB338" s="1"/>
      <c r="AC338" s="1"/>
      <c r="AD338" s="1"/>
      <c r="AE338" s="1"/>
      <c r="AF338" s="1"/>
    </row>
    <row r="339" spans="1:32" ht="12.75">
      <c r="A339" s="1"/>
      <c r="B339" s="16"/>
      <c r="C339" s="3"/>
      <c r="D339" s="3"/>
      <c r="E339" s="3"/>
      <c r="F339" s="3"/>
      <c r="G339" s="137"/>
      <c r="H339" s="137"/>
      <c r="I339" s="137"/>
      <c r="J339" s="137"/>
      <c r="K339" s="137"/>
      <c r="L339" s="137"/>
      <c r="M339" s="137"/>
      <c r="N339" s="137"/>
      <c r="O339" s="137"/>
      <c r="P339" s="137"/>
      <c r="Q339" s="137"/>
      <c r="R339" s="137"/>
      <c r="S339" s="137"/>
      <c r="T339" s="137"/>
      <c r="U339" s="137"/>
      <c r="V339" s="1"/>
      <c r="W339" s="1"/>
      <c r="X339" s="1"/>
      <c r="Y339" s="1"/>
      <c r="Z339" s="1"/>
      <c r="AA339" s="1"/>
      <c r="AB339" s="1"/>
      <c r="AC339" s="1"/>
      <c r="AD339" s="1"/>
      <c r="AE339" s="1"/>
      <c r="AF339" s="1"/>
    </row>
    <row r="340" spans="1:32" ht="12.75">
      <c r="A340" s="1"/>
      <c r="B340" s="16"/>
      <c r="C340" s="3"/>
      <c r="D340" s="3"/>
      <c r="E340" s="3"/>
      <c r="F340" s="3"/>
      <c r="G340" s="137"/>
      <c r="H340" s="137"/>
      <c r="I340" s="137"/>
      <c r="J340" s="137"/>
      <c r="K340" s="137"/>
      <c r="L340" s="137"/>
      <c r="M340" s="137"/>
      <c r="N340" s="137"/>
      <c r="O340" s="137"/>
      <c r="P340" s="137"/>
      <c r="Q340" s="137"/>
      <c r="R340" s="137"/>
      <c r="S340" s="137"/>
      <c r="T340" s="137"/>
      <c r="U340" s="137"/>
      <c r="V340" s="1"/>
      <c r="W340" s="1"/>
      <c r="X340" s="1"/>
      <c r="Y340" s="1"/>
      <c r="Z340" s="1"/>
      <c r="AA340" s="1"/>
      <c r="AB340" s="1"/>
      <c r="AC340" s="1"/>
      <c r="AD340" s="1"/>
      <c r="AE340" s="1"/>
      <c r="AF340" s="1"/>
    </row>
    <row r="341" spans="1:32" ht="12.75">
      <c r="A341" s="1"/>
      <c r="B341" s="16"/>
      <c r="C341" s="3"/>
      <c r="D341" s="3"/>
      <c r="E341" s="3"/>
      <c r="F341" s="3"/>
      <c r="G341" s="137"/>
      <c r="H341" s="137"/>
      <c r="I341" s="137"/>
      <c r="J341" s="137"/>
      <c r="K341" s="137"/>
      <c r="L341" s="137"/>
      <c r="M341" s="137"/>
      <c r="N341" s="137"/>
      <c r="O341" s="137"/>
      <c r="P341" s="137"/>
      <c r="Q341" s="137"/>
      <c r="R341" s="137"/>
      <c r="S341" s="137"/>
      <c r="T341" s="137"/>
      <c r="U341" s="137"/>
      <c r="V341" s="1"/>
      <c r="W341" s="1"/>
      <c r="X341" s="1"/>
      <c r="Y341" s="1"/>
      <c r="Z341" s="1"/>
      <c r="AA341" s="1"/>
      <c r="AB341" s="1"/>
      <c r="AC341" s="1"/>
      <c r="AD341" s="1"/>
      <c r="AE341" s="1"/>
      <c r="AF341" s="1"/>
    </row>
    <row r="342" spans="1:32" ht="12.75">
      <c r="A342" s="1"/>
      <c r="B342" s="16"/>
      <c r="C342" s="3"/>
      <c r="D342" s="3"/>
      <c r="E342" s="3"/>
      <c r="F342" s="3"/>
      <c r="G342" s="137"/>
      <c r="H342" s="137"/>
      <c r="I342" s="137"/>
      <c r="J342" s="137"/>
      <c r="K342" s="137"/>
      <c r="L342" s="137"/>
      <c r="M342" s="137"/>
      <c r="N342" s="137"/>
      <c r="O342" s="137"/>
      <c r="P342" s="137"/>
      <c r="Q342" s="137"/>
      <c r="R342" s="137"/>
      <c r="S342" s="137"/>
      <c r="T342" s="137"/>
      <c r="U342" s="137"/>
      <c r="V342" s="1"/>
      <c r="W342" s="1"/>
      <c r="X342" s="1"/>
      <c r="Y342" s="1"/>
      <c r="Z342" s="1"/>
      <c r="AA342" s="1"/>
      <c r="AB342" s="1"/>
      <c r="AC342" s="1"/>
      <c r="AD342" s="1"/>
      <c r="AE342" s="1"/>
      <c r="AF342" s="1"/>
    </row>
  </sheetData>
  <mergeCells count="557">
    <mergeCell ref="E140:E143"/>
    <mergeCell ref="F140:F143"/>
    <mergeCell ref="E144:E147"/>
    <mergeCell ref="F144:F147"/>
    <mergeCell ref="E120:E123"/>
    <mergeCell ref="F120:F123"/>
    <mergeCell ref="E124:E127"/>
    <mergeCell ref="F124:F127"/>
    <mergeCell ref="E128:E131"/>
    <mergeCell ref="F128:F131"/>
    <mergeCell ref="E132:E135"/>
    <mergeCell ref="F132:F135"/>
    <mergeCell ref="E136:E139"/>
    <mergeCell ref="F136:F139"/>
    <mergeCell ref="F100:F103"/>
    <mergeCell ref="E104:E107"/>
    <mergeCell ref="F104:F107"/>
    <mergeCell ref="E108:E111"/>
    <mergeCell ref="F108:F111"/>
    <mergeCell ref="E112:E115"/>
    <mergeCell ref="F112:F115"/>
    <mergeCell ref="E116:E119"/>
    <mergeCell ref="F116:F119"/>
    <mergeCell ref="D88:D99"/>
    <mergeCell ref="D100:D111"/>
    <mergeCell ref="D112:D123"/>
    <mergeCell ref="D124:D135"/>
    <mergeCell ref="D136:D147"/>
    <mergeCell ref="E64:E67"/>
    <mergeCell ref="F64:F67"/>
    <mergeCell ref="E68:E71"/>
    <mergeCell ref="F68:F71"/>
    <mergeCell ref="E72:E75"/>
    <mergeCell ref="F72:F75"/>
    <mergeCell ref="E76:E79"/>
    <mergeCell ref="F76:F79"/>
    <mergeCell ref="E80:E83"/>
    <mergeCell ref="F80:F83"/>
    <mergeCell ref="E84:E87"/>
    <mergeCell ref="F84:F87"/>
    <mergeCell ref="E88:E91"/>
    <mergeCell ref="F88:F91"/>
    <mergeCell ref="E92:E95"/>
    <mergeCell ref="F92:F95"/>
    <mergeCell ref="E96:E99"/>
    <mergeCell ref="F96:F99"/>
    <mergeCell ref="E100:E103"/>
    <mergeCell ref="D52:D63"/>
    <mergeCell ref="E52:E55"/>
    <mergeCell ref="F52:F55"/>
    <mergeCell ref="E56:E59"/>
    <mergeCell ref="F56:F59"/>
    <mergeCell ref="E60:E63"/>
    <mergeCell ref="F60:F63"/>
    <mergeCell ref="D64:D75"/>
    <mergeCell ref="D76:D87"/>
    <mergeCell ref="E20:E23"/>
    <mergeCell ref="F20:F23"/>
    <mergeCell ref="E24:E27"/>
    <mergeCell ref="F24:F27"/>
    <mergeCell ref="D28:D39"/>
    <mergeCell ref="D40:D51"/>
    <mergeCell ref="E28:E31"/>
    <mergeCell ref="F28:F31"/>
    <mergeCell ref="E32:E35"/>
    <mergeCell ref="F32:F35"/>
    <mergeCell ref="E36:E39"/>
    <mergeCell ref="F36:F39"/>
    <mergeCell ref="E40:E43"/>
    <mergeCell ref="F40:F43"/>
    <mergeCell ref="E44:E47"/>
    <mergeCell ref="F44:F47"/>
    <mergeCell ref="E48:E51"/>
    <mergeCell ref="F48:F51"/>
    <mergeCell ref="B2:C2"/>
    <mergeCell ref="C100:C111"/>
    <mergeCell ref="C112:C123"/>
    <mergeCell ref="C124:C135"/>
    <mergeCell ref="B52:B87"/>
    <mergeCell ref="B88:B123"/>
    <mergeCell ref="B124:B147"/>
    <mergeCell ref="B4:B51"/>
    <mergeCell ref="G16:G27"/>
    <mergeCell ref="G28:G39"/>
    <mergeCell ref="G40:G51"/>
    <mergeCell ref="G52:G63"/>
    <mergeCell ref="G64:G75"/>
    <mergeCell ref="G76:G87"/>
    <mergeCell ref="D4:D15"/>
    <mergeCell ref="E4:E7"/>
    <mergeCell ref="F4:F7"/>
    <mergeCell ref="E8:E11"/>
    <mergeCell ref="F8:F11"/>
    <mergeCell ref="E12:E15"/>
    <mergeCell ref="F12:F15"/>
    <mergeCell ref="D16:D27"/>
    <mergeCell ref="E16:E19"/>
    <mergeCell ref="F16:F19"/>
    <mergeCell ref="U4:U7"/>
    <mergeCell ref="C136:C147"/>
    <mergeCell ref="G4:G15"/>
    <mergeCell ref="H4:H7"/>
    <mergeCell ref="I4:I7"/>
    <mergeCell ref="J4:J15"/>
    <mergeCell ref="K4:K7"/>
    <mergeCell ref="L4:L7"/>
    <mergeCell ref="M4:M15"/>
    <mergeCell ref="N4:N7"/>
    <mergeCell ref="O4:O7"/>
    <mergeCell ref="P4:P15"/>
    <mergeCell ref="Q4:Q7"/>
    <mergeCell ref="R4:R7"/>
    <mergeCell ref="S4:S15"/>
    <mergeCell ref="T4:T7"/>
    <mergeCell ref="C4:C15"/>
    <mergeCell ref="C16:C27"/>
    <mergeCell ref="C28:C39"/>
    <mergeCell ref="C40:C51"/>
    <mergeCell ref="C52:C63"/>
    <mergeCell ref="C64:C75"/>
    <mergeCell ref="C76:C87"/>
    <mergeCell ref="C88:C99"/>
    <mergeCell ref="R12:R15"/>
    <mergeCell ref="T12:T15"/>
    <mergeCell ref="U12:U15"/>
    <mergeCell ref="O8:O11"/>
    <mergeCell ref="Q8:Q11"/>
    <mergeCell ref="R8:R11"/>
    <mergeCell ref="T8:T11"/>
    <mergeCell ref="U8:U11"/>
    <mergeCell ref="H8:H11"/>
    <mergeCell ref="I8:I11"/>
    <mergeCell ref="K8:K11"/>
    <mergeCell ref="L8:L11"/>
    <mergeCell ref="N8:N11"/>
    <mergeCell ref="K20:K23"/>
    <mergeCell ref="L20:L23"/>
    <mergeCell ref="H12:H15"/>
    <mergeCell ref="I12:I15"/>
    <mergeCell ref="K12:K15"/>
    <mergeCell ref="L12:L15"/>
    <mergeCell ref="N12:N15"/>
    <mergeCell ref="O12:O15"/>
    <mergeCell ref="Q12:Q15"/>
    <mergeCell ref="R24:R27"/>
    <mergeCell ref="T24:T27"/>
    <mergeCell ref="U24:U27"/>
    <mergeCell ref="V24:V27"/>
    <mergeCell ref="R16:R19"/>
    <mergeCell ref="S16:S27"/>
    <mergeCell ref="T16:T19"/>
    <mergeCell ref="U16:U19"/>
    <mergeCell ref="R20:R23"/>
    <mergeCell ref="T20:T23"/>
    <mergeCell ref="U20:U23"/>
    <mergeCell ref="K32:K35"/>
    <mergeCell ref="L32:L35"/>
    <mergeCell ref="H24:H27"/>
    <mergeCell ref="I24:I27"/>
    <mergeCell ref="K24:K27"/>
    <mergeCell ref="L24:L27"/>
    <mergeCell ref="N24:N27"/>
    <mergeCell ref="O24:O27"/>
    <mergeCell ref="Q24:Q27"/>
    <mergeCell ref="M16:M27"/>
    <mergeCell ref="N16:N19"/>
    <mergeCell ref="O16:O19"/>
    <mergeCell ref="P16:P27"/>
    <mergeCell ref="Q16:Q19"/>
    <mergeCell ref="N20:N23"/>
    <mergeCell ref="O20:O23"/>
    <mergeCell ref="Q20:Q23"/>
    <mergeCell ref="H16:H19"/>
    <mergeCell ref="I16:I19"/>
    <mergeCell ref="J16:J27"/>
    <mergeCell ref="K16:K19"/>
    <mergeCell ref="L16:L19"/>
    <mergeCell ref="H20:H23"/>
    <mergeCell ref="I20:I23"/>
    <mergeCell ref="R36:R39"/>
    <mergeCell ref="T36:T39"/>
    <mergeCell ref="U36:U39"/>
    <mergeCell ref="V32:V35"/>
    <mergeCell ref="V28:V31"/>
    <mergeCell ref="R28:R31"/>
    <mergeCell ref="S28:S39"/>
    <mergeCell ref="T28:T31"/>
    <mergeCell ref="U28:U31"/>
    <mergeCell ref="R32:R35"/>
    <mergeCell ref="T32:T35"/>
    <mergeCell ref="U32:U35"/>
    <mergeCell ref="V36:V39"/>
    <mergeCell ref="K44:K47"/>
    <mergeCell ref="L44:L47"/>
    <mergeCell ref="H36:H39"/>
    <mergeCell ref="I36:I39"/>
    <mergeCell ref="K36:K39"/>
    <mergeCell ref="L36:L39"/>
    <mergeCell ref="N36:N39"/>
    <mergeCell ref="O36:O39"/>
    <mergeCell ref="Q36:Q39"/>
    <mergeCell ref="M28:M39"/>
    <mergeCell ref="N28:N31"/>
    <mergeCell ref="O28:O31"/>
    <mergeCell ref="P28:P39"/>
    <mergeCell ref="Q28:Q31"/>
    <mergeCell ref="N32:N35"/>
    <mergeCell ref="O32:O35"/>
    <mergeCell ref="Q32:Q35"/>
    <mergeCell ref="H28:H31"/>
    <mergeCell ref="I28:I31"/>
    <mergeCell ref="J28:J39"/>
    <mergeCell ref="K28:K31"/>
    <mergeCell ref="L28:L31"/>
    <mergeCell ref="H32:H35"/>
    <mergeCell ref="I32:I35"/>
    <mergeCell ref="R48:R51"/>
    <mergeCell ref="T48:T51"/>
    <mergeCell ref="U48:U51"/>
    <mergeCell ref="R40:R43"/>
    <mergeCell ref="S40:S51"/>
    <mergeCell ref="T40:T43"/>
    <mergeCell ref="U40:U43"/>
    <mergeCell ref="R44:R47"/>
    <mergeCell ref="T44:T47"/>
    <mergeCell ref="U44:U47"/>
    <mergeCell ref="K56:K59"/>
    <mergeCell ref="L56:L59"/>
    <mergeCell ref="H48:H51"/>
    <mergeCell ref="I48:I51"/>
    <mergeCell ref="K48:K51"/>
    <mergeCell ref="L48:L51"/>
    <mergeCell ref="N48:N51"/>
    <mergeCell ref="O48:O51"/>
    <mergeCell ref="Q48:Q51"/>
    <mergeCell ref="M40:M51"/>
    <mergeCell ref="N40:N43"/>
    <mergeCell ref="O40:O43"/>
    <mergeCell ref="P40:P51"/>
    <mergeCell ref="Q40:Q43"/>
    <mergeCell ref="N44:N47"/>
    <mergeCell ref="O44:O47"/>
    <mergeCell ref="Q44:Q47"/>
    <mergeCell ref="H40:H43"/>
    <mergeCell ref="I40:I43"/>
    <mergeCell ref="J40:J51"/>
    <mergeCell ref="K40:K43"/>
    <mergeCell ref="L40:L43"/>
    <mergeCell ref="H44:H47"/>
    <mergeCell ref="I44:I47"/>
    <mergeCell ref="R60:R63"/>
    <mergeCell ref="T60:T63"/>
    <mergeCell ref="U60:U63"/>
    <mergeCell ref="V56:V59"/>
    <mergeCell ref="R52:R55"/>
    <mergeCell ref="S52:S63"/>
    <mergeCell ref="T52:T55"/>
    <mergeCell ref="U52:U55"/>
    <mergeCell ref="R56:R59"/>
    <mergeCell ref="T56:T59"/>
    <mergeCell ref="U56:U59"/>
    <mergeCell ref="V60:V63"/>
    <mergeCell ref="K68:K71"/>
    <mergeCell ref="L68:L71"/>
    <mergeCell ref="H60:H63"/>
    <mergeCell ref="I60:I63"/>
    <mergeCell ref="K60:K63"/>
    <mergeCell ref="L60:L63"/>
    <mergeCell ref="N60:N63"/>
    <mergeCell ref="O60:O63"/>
    <mergeCell ref="Q60:Q63"/>
    <mergeCell ref="M52:M63"/>
    <mergeCell ref="N52:N55"/>
    <mergeCell ref="O52:O55"/>
    <mergeCell ref="P52:P63"/>
    <mergeCell ref="Q52:Q55"/>
    <mergeCell ref="N56:N59"/>
    <mergeCell ref="O56:O59"/>
    <mergeCell ref="Q56:Q59"/>
    <mergeCell ref="H52:H55"/>
    <mergeCell ref="I52:I55"/>
    <mergeCell ref="J52:J63"/>
    <mergeCell ref="K52:K55"/>
    <mergeCell ref="L52:L55"/>
    <mergeCell ref="H56:H59"/>
    <mergeCell ref="I56:I59"/>
    <mergeCell ref="R72:R75"/>
    <mergeCell ref="T72:T75"/>
    <mergeCell ref="U72:U75"/>
    <mergeCell ref="R64:R67"/>
    <mergeCell ref="S64:S75"/>
    <mergeCell ref="T64:T67"/>
    <mergeCell ref="U64:U67"/>
    <mergeCell ref="R68:R71"/>
    <mergeCell ref="T68:T71"/>
    <mergeCell ref="U68:U71"/>
    <mergeCell ref="K80:K83"/>
    <mergeCell ref="L80:L83"/>
    <mergeCell ref="H72:H75"/>
    <mergeCell ref="I72:I75"/>
    <mergeCell ref="K72:K75"/>
    <mergeCell ref="L72:L75"/>
    <mergeCell ref="N72:N75"/>
    <mergeCell ref="O72:O75"/>
    <mergeCell ref="Q72:Q75"/>
    <mergeCell ref="M64:M75"/>
    <mergeCell ref="N64:N67"/>
    <mergeCell ref="O64:O67"/>
    <mergeCell ref="P64:P75"/>
    <mergeCell ref="Q64:Q67"/>
    <mergeCell ref="N68:N71"/>
    <mergeCell ref="O68:O71"/>
    <mergeCell ref="Q68:Q71"/>
    <mergeCell ref="H64:H67"/>
    <mergeCell ref="I64:I67"/>
    <mergeCell ref="J64:J75"/>
    <mergeCell ref="K64:K67"/>
    <mergeCell ref="L64:L67"/>
    <mergeCell ref="H68:H71"/>
    <mergeCell ref="I68:I71"/>
    <mergeCell ref="U84:U87"/>
    <mergeCell ref="V80:V83"/>
    <mergeCell ref="R76:R79"/>
    <mergeCell ref="S76:S87"/>
    <mergeCell ref="T76:T79"/>
    <mergeCell ref="U76:U79"/>
    <mergeCell ref="R80:R83"/>
    <mergeCell ref="T80:T83"/>
    <mergeCell ref="U80:U83"/>
    <mergeCell ref="V84:V87"/>
    <mergeCell ref="H84:H87"/>
    <mergeCell ref="I84:I87"/>
    <mergeCell ref="K84:K87"/>
    <mergeCell ref="L84:L87"/>
    <mergeCell ref="N84:N87"/>
    <mergeCell ref="O84:O87"/>
    <mergeCell ref="Q84:Q87"/>
    <mergeCell ref="R84:R87"/>
    <mergeCell ref="T84:T87"/>
    <mergeCell ref="M76:M87"/>
    <mergeCell ref="N76:N79"/>
    <mergeCell ref="O76:O79"/>
    <mergeCell ref="P76:P87"/>
    <mergeCell ref="Q76:Q79"/>
    <mergeCell ref="N80:N83"/>
    <mergeCell ref="O80:O83"/>
    <mergeCell ref="Q80:Q83"/>
    <mergeCell ref="H76:H79"/>
    <mergeCell ref="I76:I79"/>
    <mergeCell ref="J76:J87"/>
    <mergeCell ref="K76:K79"/>
    <mergeCell ref="L76:L79"/>
    <mergeCell ref="H80:H83"/>
    <mergeCell ref="I80:I83"/>
    <mergeCell ref="L88:L91"/>
    <mergeCell ref="M88:M99"/>
    <mergeCell ref="N88:N91"/>
    <mergeCell ref="O88:O91"/>
    <mergeCell ref="P88:P99"/>
    <mergeCell ref="L92:L95"/>
    <mergeCell ref="N92:N95"/>
    <mergeCell ref="O92:O95"/>
    <mergeCell ref="G88:G99"/>
    <mergeCell ref="H88:H91"/>
    <mergeCell ref="I88:I91"/>
    <mergeCell ref="J88:J99"/>
    <mergeCell ref="K88:K91"/>
    <mergeCell ref="H92:H95"/>
    <mergeCell ref="I92:I95"/>
    <mergeCell ref="K92:K95"/>
    <mergeCell ref="H96:H99"/>
    <mergeCell ref="I96:I99"/>
    <mergeCell ref="K96:K99"/>
    <mergeCell ref="L96:L99"/>
    <mergeCell ref="N96:N99"/>
    <mergeCell ref="O96:O99"/>
    <mergeCell ref="U96:U99"/>
    <mergeCell ref="Q88:Q91"/>
    <mergeCell ref="R88:R91"/>
    <mergeCell ref="S88:S99"/>
    <mergeCell ref="T88:T91"/>
    <mergeCell ref="U88:U91"/>
    <mergeCell ref="Q92:Q95"/>
    <mergeCell ref="R92:R95"/>
    <mergeCell ref="T92:T95"/>
    <mergeCell ref="U92:U95"/>
    <mergeCell ref="Q96:Q99"/>
    <mergeCell ref="R96:R99"/>
    <mergeCell ref="T96:T99"/>
    <mergeCell ref="L100:L103"/>
    <mergeCell ref="M100:M111"/>
    <mergeCell ref="N100:N103"/>
    <mergeCell ref="O100:O103"/>
    <mergeCell ref="P100:P111"/>
    <mergeCell ref="L104:L107"/>
    <mergeCell ref="N104:N107"/>
    <mergeCell ref="O104:O107"/>
    <mergeCell ref="G100:G111"/>
    <mergeCell ref="H100:H103"/>
    <mergeCell ref="I100:I103"/>
    <mergeCell ref="J100:J111"/>
    <mergeCell ref="K100:K103"/>
    <mergeCell ref="H104:H107"/>
    <mergeCell ref="I104:I107"/>
    <mergeCell ref="K104:K107"/>
    <mergeCell ref="H108:H111"/>
    <mergeCell ref="I108:I111"/>
    <mergeCell ref="K108:K111"/>
    <mergeCell ref="L108:L111"/>
    <mergeCell ref="N108:N111"/>
    <mergeCell ref="O108:O111"/>
    <mergeCell ref="U108:U111"/>
    <mergeCell ref="V104:V107"/>
    <mergeCell ref="Q100:Q103"/>
    <mergeCell ref="R100:R103"/>
    <mergeCell ref="S100:S111"/>
    <mergeCell ref="T100:T103"/>
    <mergeCell ref="U100:U103"/>
    <mergeCell ref="Q104:Q107"/>
    <mergeCell ref="R104:R107"/>
    <mergeCell ref="T104:T107"/>
    <mergeCell ref="U104:U107"/>
    <mergeCell ref="Q108:Q111"/>
    <mergeCell ref="R108:R111"/>
    <mergeCell ref="T108:T111"/>
    <mergeCell ref="L112:L115"/>
    <mergeCell ref="M112:M123"/>
    <mergeCell ref="N112:N115"/>
    <mergeCell ref="O112:O115"/>
    <mergeCell ref="P112:P123"/>
    <mergeCell ref="L116:L119"/>
    <mergeCell ref="N116:N119"/>
    <mergeCell ref="O116:O119"/>
    <mergeCell ref="G112:G123"/>
    <mergeCell ref="H112:H115"/>
    <mergeCell ref="I112:I115"/>
    <mergeCell ref="J112:J123"/>
    <mergeCell ref="K112:K115"/>
    <mergeCell ref="H116:H119"/>
    <mergeCell ref="I116:I119"/>
    <mergeCell ref="K116:K119"/>
    <mergeCell ref="H120:H123"/>
    <mergeCell ref="I120:I123"/>
    <mergeCell ref="K120:K123"/>
    <mergeCell ref="L120:L123"/>
    <mergeCell ref="N120:N123"/>
    <mergeCell ref="O120:O123"/>
    <mergeCell ref="U120:U123"/>
    <mergeCell ref="Q112:Q115"/>
    <mergeCell ref="R112:R115"/>
    <mergeCell ref="S112:S123"/>
    <mergeCell ref="T112:T115"/>
    <mergeCell ref="U112:U115"/>
    <mergeCell ref="Q116:Q119"/>
    <mergeCell ref="R116:R119"/>
    <mergeCell ref="T116:T119"/>
    <mergeCell ref="U116:U119"/>
    <mergeCell ref="Q120:Q123"/>
    <mergeCell ref="R120:R123"/>
    <mergeCell ref="T120:T123"/>
    <mergeCell ref="L124:L127"/>
    <mergeCell ref="M124:M135"/>
    <mergeCell ref="N124:N127"/>
    <mergeCell ref="O124:O127"/>
    <mergeCell ref="P124:P135"/>
    <mergeCell ref="L128:L131"/>
    <mergeCell ref="N128:N131"/>
    <mergeCell ref="O128:O131"/>
    <mergeCell ref="G124:G135"/>
    <mergeCell ref="H124:H127"/>
    <mergeCell ref="I124:I127"/>
    <mergeCell ref="J124:J135"/>
    <mergeCell ref="K124:K127"/>
    <mergeCell ref="H128:H131"/>
    <mergeCell ref="I128:I131"/>
    <mergeCell ref="K128:K131"/>
    <mergeCell ref="H132:H135"/>
    <mergeCell ref="I132:I135"/>
    <mergeCell ref="K132:K135"/>
    <mergeCell ref="L132:L135"/>
    <mergeCell ref="N132:N135"/>
    <mergeCell ref="O132:O135"/>
    <mergeCell ref="U124:U127"/>
    <mergeCell ref="Q128:Q131"/>
    <mergeCell ref="R128:R131"/>
    <mergeCell ref="T128:T131"/>
    <mergeCell ref="U128:U131"/>
    <mergeCell ref="Q132:Q135"/>
    <mergeCell ref="R132:R135"/>
    <mergeCell ref="T132:T135"/>
    <mergeCell ref="V132:V135"/>
    <mergeCell ref="L136:L139"/>
    <mergeCell ref="M136:M147"/>
    <mergeCell ref="N136:N139"/>
    <mergeCell ref="O136:O139"/>
    <mergeCell ref="P136:P147"/>
    <mergeCell ref="L140:L143"/>
    <mergeCell ref="N140:N143"/>
    <mergeCell ref="O140:O143"/>
    <mergeCell ref="G136:G147"/>
    <mergeCell ref="H136:H139"/>
    <mergeCell ref="I136:I139"/>
    <mergeCell ref="J136:J147"/>
    <mergeCell ref="K136:K139"/>
    <mergeCell ref="H140:H143"/>
    <mergeCell ref="I140:I143"/>
    <mergeCell ref="K140:K143"/>
    <mergeCell ref="H144:H147"/>
    <mergeCell ref="I144:I147"/>
    <mergeCell ref="K144:K147"/>
    <mergeCell ref="L144:L147"/>
    <mergeCell ref="N144:N147"/>
    <mergeCell ref="O144:O147"/>
    <mergeCell ref="V4:V7"/>
    <mergeCell ref="V8:V11"/>
    <mergeCell ref="V12:V15"/>
    <mergeCell ref="V16:V19"/>
    <mergeCell ref="V20:V23"/>
    <mergeCell ref="U144:U147"/>
    <mergeCell ref="Q136:Q139"/>
    <mergeCell ref="R136:R139"/>
    <mergeCell ref="S136:S147"/>
    <mergeCell ref="T136:T139"/>
    <mergeCell ref="U136:U139"/>
    <mergeCell ref="Q140:Q143"/>
    <mergeCell ref="R140:R143"/>
    <mergeCell ref="T140:T143"/>
    <mergeCell ref="U140:U143"/>
    <mergeCell ref="Q144:Q147"/>
    <mergeCell ref="R144:R147"/>
    <mergeCell ref="T144:T147"/>
    <mergeCell ref="U132:U135"/>
    <mergeCell ref="V128:V131"/>
    <mergeCell ref="Q124:Q127"/>
    <mergeCell ref="R124:R127"/>
    <mergeCell ref="S124:S135"/>
    <mergeCell ref="T124:T127"/>
    <mergeCell ref="V64:V67"/>
    <mergeCell ref="V68:V71"/>
    <mergeCell ref="V72:V75"/>
    <mergeCell ref="V76:V79"/>
    <mergeCell ref="V40:V43"/>
    <mergeCell ref="V44:V47"/>
    <mergeCell ref="V48:V51"/>
    <mergeCell ref="V52:V55"/>
    <mergeCell ref="V136:V139"/>
    <mergeCell ref="V140:V143"/>
    <mergeCell ref="V144:V147"/>
    <mergeCell ref="V108:V111"/>
    <mergeCell ref="V112:V115"/>
    <mergeCell ref="V116:V119"/>
    <mergeCell ref="V120:V123"/>
    <mergeCell ref="V124:V127"/>
    <mergeCell ref="V88:V91"/>
    <mergeCell ref="V92:V95"/>
    <mergeCell ref="V96:V99"/>
    <mergeCell ref="V100:V103"/>
  </mergeCells>
  <dataValidations count="2">
    <dataValidation type="custom" allowBlank="1" showInputMessage="1" showErrorMessage="1" sqref="G4:G147 J4:J147 M4:M147 P4:P147 S4:S147">
      <formula1>""</formula1>
    </dataValidation>
    <dataValidation type="custom" allowBlank="1" showInputMessage="1" showErrorMessage="1" sqref="D4:D147">
      <formula1>" "</formula1>
    </dataValidation>
  </dataValidations>
  <hyperlinks>
    <hyperlink ref="V4" r:id="rId1" display="www.google.com"/>
  </hyperlinks>
  <pageMargins left="0.75" right="0.75" top="1" bottom="1" header="0.5" footer="0.5"/>
  <pageSetup paperSize="9" orientation="portrait"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342"/>
  <sheetViews>
    <sheetView zoomScaleNormal="100" workbookViewId="0">
      <pane xSplit="3" ySplit="2" topLeftCell="N3" activePane="bottomRight" state="frozen"/>
      <selection pane="topRight" activeCell="D1" sqref="D1"/>
      <selection pane="bottomLeft" activeCell="A3" sqref="A3"/>
      <selection pane="bottomRight" activeCell="U4" sqref="U4:U7"/>
    </sheetView>
  </sheetViews>
  <sheetFormatPr defaultColWidth="14.42578125" defaultRowHeight="15.75" customHeight="1"/>
  <cols>
    <col min="1" max="1" width="1.7109375" style="136" customWidth="1"/>
    <col min="2" max="2" width="11.7109375" style="136" customWidth="1"/>
    <col min="3" max="3" width="16.42578125" style="136" customWidth="1"/>
    <col min="4" max="4" width="33.85546875" style="136" customWidth="1"/>
    <col min="5" max="5" width="6.85546875" style="136" customWidth="1"/>
    <col min="6" max="7" width="33.85546875" style="136" customWidth="1"/>
    <col min="8" max="8" width="5.85546875" style="136" customWidth="1"/>
    <col min="9" max="10" width="33.85546875" style="136" customWidth="1"/>
    <col min="11" max="11" width="6.140625" style="136" customWidth="1"/>
    <col min="12" max="13" width="33.85546875" style="136" customWidth="1"/>
    <col min="14" max="14" width="6" style="136" customWidth="1"/>
    <col min="15" max="16" width="33.85546875" style="136" customWidth="1"/>
    <col min="17" max="17" width="6.5703125" style="136" customWidth="1"/>
    <col min="18" max="18" width="33.85546875" style="136" customWidth="1"/>
    <col min="19" max="19" width="43.5703125" style="136" customWidth="1"/>
    <col min="20" max="20" width="14.42578125" style="136"/>
    <col min="21" max="21" width="42.42578125" style="136" customWidth="1"/>
    <col min="22" max="16384" width="14.42578125" style="136"/>
  </cols>
  <sheetData>
    <row r="1" spans="1:29" ht="6" customHeight="1">
      <c r="A1" s="1"/>
      <c r="B1" s="16"/>
      <c r="C1" s="3"/>
      <c r="D1" s="137"/>
      <c r="E1" s="137"/>
      <c r="F1" s="137"/>
      <c r="G1" s="137"/>
      <c r="H1" s="137"/>
      <c r="I1" s="137"/>
      <c r="J1" s="137"/>
      <c r="K1" s="137"/>
      <c r="L1" s="137"/>
      <c r="M1" s="137"/>
      <c r="N1" s="137"/>
      <c r="O1" s="137"/>
      <c r="P1" s="137"/>
      <c r="Q1" s="137"/>
      <c r="R1" s="137"/>
      <c r="S1" s="1"/>
      <c r="T1" s="1"/>
      <c r="U1" s="1"/>
      <c r="V1" s="1"/>
      <c r="W1" s="1"/>
      <c r="X1" s="1"/>
      <c r="Y1" s="1"/>
      <c r="Z1" s="1"/>
      <c r="AA1" s="1"/>
      <c r="AB1" s="1"/>
      <c r="AC1" s="1"/>
    </row>
    <row r="2" spans="1:29" ht="18">
      <c r="A2" s="5"/>
      <c r="B2" s="292" t="str">
        <f>Refs!A4</f>
        <v>English</v>
      </c>
      <c r="C2" s="293"/>
      <c r="D2" s="178"/>
      <c r="E2" s="139"/>
      <c r="F2" s="139"/>
      <c r="G2" s="139"/>
      <c r="H2" s="139"/>
      <c r="I2" s="139"/>
      <c r="J2" s="139"/>
      <c r="K2" s="139"/>
      <c r="L2" s="139"/>
      <c r="M2" s="139"/>
      <c r="N2" s="139"/>
      <c r="O2" s="139"/>
      <c r="P2" s="139"/>
      <c r="Q2" s="139"/>
      <c r="R2" s="139"/>
      <c r="S2" s="1"/>
      <c r="T2" s="1"/>
      <c r="U2" s="1"/>
      <c r="V2" s="1"/>
      <c r="W2" s="1"/>
      <c r="X2" s="1"/>
      <c r="Y2" s="1"/>
      <c r="Z2" s="1"/>
      <c r="AA2" s="1"/>
      <c r="AB2" s="1"/>
      <c r="AC2" s="1"/>
    </row>
    <row r="3" spans="1:29" ht="14.25" customHeight="1">
      <c r="A3" s="1"/>
      <c r="B3" s="16"/>
      <c r="C3" s="3"/>
      <c r="D3" s="160" t="str">
        <f>IF(Refs!$B$29=1,"Datganiadau Blwyddyn 6", "Year 6 Descriptors")</f>
        <v>Year 6 Descriptors</v>
      </c>
      <c r="E3" s="160" t="str">
        <f>IF(Refs!$B$29=1,"Tymor", "Term")</f>
        <v>Term</v>
      </c>
      <c r="F3" s="176"/>
      <c r="G3" s="160" t="str">
        <f>IF(Refs!$B$29=1,"Blwyddyn 7", "Year 7")</f>
        <v>Year 7</v>
      </c>
      <c r="H3" s="160" t="str">
        <f>IF(Refs!$B$29=1,"Tymor", "Term")</f>
        <v>Term</v>
      </c>
      <c r="I3" s="176"/>
      <c r="J3" s="160" t="str">
        <f>IF(Refs!$B$29=1,"Blwyddyn 8", "Year 8")</f>
        <v>Year 8</v>
      </c>
      <c r="K3" s="160" t="str">
        <f>IF(Refs!$B$29=1,"Tymor", "Term")</f>
        <v>Term</v>
      </c>
      <c r="L3" s="176"/>
      <c r="M3" s="160" t="str">
        <f>IF(Refs!$B$29=1,"Blwyddyn 9", "Year 9")</f>
        <v>Year 9</v>
      </c>
      <c r="N3" s="160" t="str">
        <f>IF(Refs!$B$29=1,"Tymor", "Term")</f>
        <v>Term</v>
      </c>
      <c r="O3" s="176"/>
      <c r="P3" s="160" t="str">
        <f>IF(Refs!$B$29=1,"Blwyddyn 10", "Year 10")</f>
        <v>Year 10</v>
      </c>
      <c r="Q3" s="160" t="str">
        <f>IF(Refs!$B$29=1,"Tymor", "Term")</f>
        <v>Term</v>
      </c>
      <c r="R3" s="176"/>
      <c r="S3" s="160" t="str">
        <f>IF(Refs!$B$29=1,"Blwyddyn 11", "Year 11")</f>
        <v>Year 11</v>
      </c>
      <c r="T3" s="160" t="str">
        <f>IF(Refs!$B$29=1,"Tymor", "Term")</f>
        <v>Term</v>
      </c>
      <c r="U3" s="176"/>
      <c r="V3" s="177" t="s">
        <v>708</v>
      </c>
      <c r="W3" s="1"/>
      <c r="X3" s="1"/>
      <c r="Y3" s="1"/>
      <c r="Z3" s="1"/>
      <c r="AA3" s="1"/>
      <c r="AB3" s="1"/>
      <c r="AC3" s="1"/>
    </row>
    <row r="4" spans="1:29" ht="15" customHeight="1">
      <c r="A4" s="8"/>
      <c r="B4" s="288" t="str">
        <f ca="1">OFFSET(INDIRECT($B200),3,0)</f>
        <v>1. Citizenship</v>
      </c>
      <c r="C4" s="278" t="str">
        <f ca="1">OFFSET(INDIRECT($B200),4,2)</f>
        <v>Identity, image and reputation</v>
      </c>
      <c r="D4" s="289" t="str">
        <f ca="1">OFFSET(INDIRECT($B200),4,14)</f>
        <v xml:space="preserve">explain what metadata of a photograph can include, e.g. date, time and location
identify benefits and risks of mobile devices broadcasting the location of the user/device, e.g. apps accessing location 
identify secure sites by looking for privacy seals of approval, e.g. https, padlock icon
identify the benefits and risks of giving personal information and device access to different software
understand how and why people use their information and online presence to create a virtual image of themselves as a user.    
</v>
      </c>
      <c r="E4" s="241">
        <v>1</v>
      </c>
      <c r="F4" s="237"/>
      <c r="G4" s="268" t="str">
        <f ca="1">OFFSET(INDIRECT($B200),4,15)</f>
        <v>explain how their digital usage is tracked, e.g. know basic data protection laws and how organisations are responsible for the security of collected data
use strategies for guarding against identity theft and scams that try to access their private information online, e.g. safely manage browser history and cookies.</v>
      </c>
      <c r="H4" s="241">
        <v>1</v>
      </c>
      <c r="I4" s="237"/>
      <c r="J4" s="268" t="str">
        <f ca="1">OFFSET(INDIRECT($B200),4,16)</f>
        <v xml:space="preserve">discuss the benefits and risks of presenting themselves in different ways online, e.g. professionally and personally. 
</v>
      </c>
      <c r="K4" s="241">
        <v>1</v>
      </c>
      <c r="L4" s="237"/>
      <c r="M4" s="270" t="str">
        <f ca="1">OFFSET(INDIRECT($B200),4,17)</f>
        <v xml:space="preserve">understand that they have a digital footprint and that this information can be searched, copied and passed on, e.g. know how to check the security configurations of their devices and/or the software they use. 
</v>
      </c>
      <c r="N4" s="241">
        <v>1</v>
      </c>
      <c r="O4" s="267"/>
      <c r="P4" s="273" t="str">
        <f ca="1">OFFSET(INDIRECT($B200),4,18)</f>
        <v xml:space="preserve">build a positive reputation in the context of their employment prospects, e.g. use social media responsibly
understand the ways websites and companies collect data online and utilise it to personalise content for their users, e.g. personal data being shared
recognise the risks and the uses of data/services on personal devices within the terms and conditions of a range of software and web services.
</v>
      </c>
      <c r="Q4" s="241">
        <v>1</v>
      </c>
      <c r="R4" s="267"/>
      <c r="S4" s="276" t="str">
        <f ca="1">OFFSET(INDIRECT($B200),4,19)</f>
        <v xml:space="preserve">explain the ethical issues of corporate encryption, e.g building in a bypass system
identify and describe the data protection policies of a variety of organisations located in different countries, and how this affects the way that they work
identify how organisations become data compliant when using multi-national products.
</v>
      </c>
      <c r="T4" s="241">
        <v>1</v>
      </c>
      <c r="U4" s="267"/>
      <c r="V4" s="237"/>
      <c r="W4" s="1"/>
      <c r="X4" s="1"/>
      <c r="Y4" s="1"/>
      <c r="Z4" s="1"/>
      <c r="AA4" s="1"/>
      <c r="AB4" s="1"/>
      <c r="AC4" s="1"/>
    </row>
    <row r="5" spans="1:29" ht="15" customHeight="1">
      <c r="A5" s="8"/>
      <c r="B5" s="282"/>
      <c r="C5" s="222"/>
      <c r="D5" s="290"/>
      <c r="E5" s="242"/>
      <c r="F5" s="247"/>
      <c r="G5" s="269"/>
      <c r="H5" s="242"/>
      <c r="I5" s="247"/>
      <c r="J5" s="269"/>
      <c r="K5" s="242"/>
      <c r="L5" s="247"/>
      <c r="M5" s="271"/>
      <c r="N5" s="242"/>
      <c r="O5" s="240"/>
      <c r="P5" s="274"/>
      <c r="Q5" s="242"/>
      <c r="R5" s="240"/>
      <c r="S5" s="277"/>
      <c r="T5" s="242"/>
      <c r="U5" s="240"/>
      <c r="V5" s="238"/>
      <c r="W5" s="1"/>
      <c r="X5" s="1"/>
      <c r="Y5" s="1"/>
      <c r="Z5" s="1"/>
      <c r="AA5" s="1"/>
      <c r="AB5" s="1"/>
      <c r="AC5" s="1"/>
    </row>
    <row r="6" spans="1:29" ht="15" customHeight="1">
      <c r="A6" s="8"/>
      <c r="B6" s="282"/>
      <c r="C6" s="222"/>
      <c r="D6" s="290"/>
      <c r="E6" s="242"/>
      <c r="F6" s="247"/>
      <c r="G6" s="269"/>
      <c r="H6" s="242"/>
      <c r="I6" s="247"/>
      <c r="J6" s="269"/>
      <c r="K6" s="242"/>
      <c r="L6" s="247"/>
      <c r="M6" s="271"/>
      <c r="N6" s="242"/>
      <c r="O6" s="240"/>
      <c r="P6" s="274"/>
      <c r="Q6" s="242"/>
      <c r="R6" s="240"/>
      <c r="S6" s="277"/>
      <c r="T6" s="242"/>
      <c r="U6" s="240"/>
      <c r="V6" s="238"/>
      <c r="W6" s="1"/>
      <c r="X6" s="1"/>
      <c r="Y6" s="1"/>
      <c r="Z6" s="1"/>
      <c r="AA6" s="1"/>
      <c r="AB6" s="1"/>
      <c r="AC6" s="1"/>
    </row>
    <row r="7" spans="1:29" ht="15" customHeight="1">
      <c r="A7" s="8"/>
      <c r="B7" s="282"/>
      <c r="C7" s="222"/>
      <c r="D7" s="290"/>
      <c r="E7" s="243"/>
      <c r="F7" s="247"/>
      <c r="G7" s="269"/>
      <c r="H7" s="243"/>
      <c r="I7" s="247"/>
      <c r="J7" s="269"/>
      <c r="K7" s="243"/>
      <c r="L7" s="247"/>
      <c r="M7" s="271"/>
      <c r="N7" s="243"/>
      <c r="O7" s="240"/>
      <c r="P7" s="274"/>
      <c r="Q7" s="243"/>
      <c r="R7" s="240"/>
      <c r="S7" s="277"/>
      <c r="T7" s="243"/>
      <c r="U7" s="240"/>
      <c r="V7" s="238"/>
      <c r="W7" s="1"/>
      <c r="X7" s="1"/>
      <c r="Y7" s="1"/>
      <c r="Z7" s="1"/>
      <c r="AA7" s="1"/>
      <c r="AB7" s="1"/>
      <c r="AC7" s="1"/>
    </row>
    <row r="8" spans="1:29" ht="15" customHeight="1">
      <c r="A8" s="8"/>
      <c r="B8" s="282"/>
      <c r="C8" s="222"/>
      <c r="D8" s="290"/>
      <c r="E8" s="241">
        <v>2</v>
      </c>
      <c r="F8" s="266"/>
      <c r="G8" s="269"/>
      <c r="H8" s="241">
        <v>2</v>
      </c>
      <c r="I8" s="266"/>
      <c r="J8" s="269"/>
      <c r="K8" s="241">
        <v>2</v>
      </c>
      <c r="L8" s="247"/>
      <c r="M8" s="271"/>
      <c r="N8" s="241">
        <v>2</v>
      </c>
      <c r="O8" s="240"/>
      <c r="P8" s="274"/>
      <c r="Q8" s="241">
        <v>2</v>
      </c>
      <c r="R8" s="240"/>
      <c r="S8" s="277"/>
      <c r="T8" s="241">
        <v>2</v>
      </c>
      <c r="U8" s="240"/>
      <c r="V8" s="237"/>
      <c r="W8" s="1"/>
      <c r="X8" s="1"/>
      <c r="Y8" s="1"/>
      <c r="Z8" s="1"/>
      <c r="AA8" s="1"/>
      <c r="AB8" s="1"/>
      <c r="AC8" s="1"/>
    </row>
    <row r="9" spans="1:29" ht="15" customHeight="1">
      <c r="A9" s="8"/>
      <c r="B9" s="282"/>
      <c r="C9" s="222"/>
      <c r="D9" s="290"/>
      <c r="E9" s="242"/>
      <c r="F9" s="247"/>
      <c r="G9" s="269"/>
      <c r="H9" s="242"/>
      <c r="I9" s="247"/>
      <c r="J9" s="269"/>
      <c r="K9" s="242"/>
      <c r="L9" s="247"/>
      <c r="M9" s="271"/>
      <c r="N9" s="242"/>
      <c r="O9" s="240"/>
      <c r="P9" s="274"/>
      <c r="Q9" s="242"/>
      <c r="R9" s="240"/>
      <c r="S9" s="277"/>
      <c r="T9" s="242"/>
      <c r="U9" s="240"/>
      <c r="V9" s="238"/>
      <c r="W9" s="1"/>
      <c r="X9" s="1"/>
      <c r="Y9" s="1"/>
      <c r="Z9" s="1"/>
      <c r="AA9" s="1"/>
      <c r="AB9" s="1"/>
      <c r="AC9" s="1"/>
    </row>
    <row r="10" spans="1:29" ht="15" customHeight="1">
      <c r="A10" s="8"/>
      <c r="B10" s="282"/>
      <c r="C10" s="222"/>
      <c r="D10" s="290"/>
      <c r="E10" s="242"/>
      <c r="F10" s="247"/>
      <c r="G10" s="269"/>
      <c r="H10" s="242"/>
      <c r="I10" s="247"/>
      <c r="J10" s="269"/>
      <c r="K10" s="242"/>
      <c r="L10" s="247"/>
      <c r="M10" s="271"/>
      <c r="N10" s="242"/>
      <c r="O10" s="240"/>
      <c r="P10" s="274"/>
      <c r="Q10" s="242"/>
      <c r="R10" s="240"/>
      <c r="S10" s="277"/>
      <c r="T10" s="242"/>
      <c r="U10" s="240"/>
      <c r="V10" s="238"/>
      <c r="W10" s="1"/>
      <c r="X10" s="1"/>
      <c r="Y10" s="1"/>
      <c r="Z10" s="1"/>
      <c r="AA10" s="1"/>
      <c r="AB10" s="1"/>
      <c r="AC10" s="1"/>
    </row>
    <row r="11" spans="1:29" ht="15" customHeight="1">
      <c r="A11" s="8"/>
      <c r="B11" s="282"/>
      <c r="C11" s="222"/>
      <c r="D11" s="290"/>
      <c r="E11" s="243"/>
      <c r="F11" s="247"/>
      <c r="G11" s="269"/>
      <c r="H11" s="243"/>
      <c r="I11" s="247"/>
      <c r="J11" s="269"/>
      <c r="K11" s="243"/>
      <c r="L11" s="247"/>
      <c r="M11" s="271"/>
      <c r="N11" s="243"/>
      <c r="O11" s="240"/>
      <c r="P11" s="274"/>
      <c r="Q11" s="243"/>
      <c r="R11" s="240"/>
      <c r="S11" s="277"/>
      <c r="T11" s="243"/>
      <c r="U11" s="240"/>
      <c r="V11" s="238"/>
      <c r="W11" s="1"/>
      <c r="X11" s="1"/>
      <c r="Y11" s="1"/>
      <c r="Z11" s="1"/>
      <c r="AA11" s="1"/>
      <c r="AB11" s="1"/>
      <c r="AC11" s="1"/>
    </row>
    <row r="12" spans="1:29" ht="15" customHeight="1">
      <c r="A12" s="8"/>
      <c r="B12" s="282"/>
      <c r="C12" s="222"/>
      <c r="D12" s="290"/>
      <c r="E12" s="241">
        <v>3</v>
      </c>
      <c r="F12" s="266"/>
      <c r="G12" s="269"/>
      <c r="H12" s="241">
        <v>3</v>
      </c>
      <c r="I12" s="266"/>
      <c r="J12" s="269"/>
      <c r="K12" s="241">
        <v>3</v>
      </c>
      <c r="L12" s="247"/>
      <c r="M12" s="271"/>
      <c r="N12" s="241">
        <v>3</v>
      </c>
      <c r="O12" s="240"/>
      <c r="P12" s="274"/>
      <c r="Q12" s="241">
        <v>3</v>
      </c>
      <c r="R12" s="240"/>
      <c r="S12" s="277"/>
      <c r="T12" s="241">
        <v>3</v>
      </c>
      <c r="U12" s="240"/>
      <c r="V12" s="237"/>
      <c r="W12" s="1"/>
      <c r="X12" s="1"/>
      <c r="Y12" s="1"/>
      <c r="Z12" s="1"/>
      <c r="AA12" s="1"/>
      <c r="AB12" s="1"/>
      <c r="AC12" s="1"/>
    </row>
    <row r="13" spans="1:29" ht="15" customHeight="1">
      <c r="A13" s="8"/>
      <c r="B13" s="282"/>
      <c r="C13" s="222"/>
      <c r="D13" s="290"/>
      <c r="E13" s="242"/>
      <c r="F13" s="247"/>
      <c r="G13" s="269"/>
      <c r="H13" s="242"/>
      <c r="I13" s="247"/>
      <c r="J13" s="269"/>
      <c r="K13" s="242"/>
      <c r="L13" s="247"/>
      <c r="M13" s="271"/>
      <c r="N13" s="242"/>
      <c r="O13" s="240"/>
      <c r="P13" s="274"/>
      <c r="Q13" s="242"/>
      <c r="R13" s="240"/>
      <c r="S13" s="277"/>
      <c r="T13" s="242"/>
      <c r="U13" s="240"/>
      <c r="V13" s="238"/>
      <c r="W13" s="1"/>
      <c r="X13" s="1"/>
      <c r="Y13" s="1"/>
      <c r="Z13" s="1"/>
      <c r="AA13" s="1"/>
      <c r="AB13" s="1"/>
      <c r="AC13" s="1"/>
    </row>
    <row r="14" spans="1:29" ht="15" customHeight="1">
      <c r="A14" s="8"/>
      <c r="B14" s="282"/>
      <c r="C14" s="222"/>
      <c r="D14" s="290"/>
      <c r="E14" s="242"/>
      <c r="F14" s="247"/>
      <c r="G14" s="269"/>
      <c r="H14" s="242"/>
      <c r="I14" s="247"/>
      <c r="J14" s="269"/>
      <c r="K14" s="242"/>
      <c r="L14" s="247"/>
      <c r="M14" s="271"/>
      <c r="N14" s="242"/>
      <c r="O14" s="240"/>
      <c r="P14" s="274"/>
      <c r="Q14" s="242"/>
      <c r="R14" s="240"/>
      <c r="S14" s="277"/>
      <c r="T14" s="242"/>
      <c r="U14" s="240"/>
      <c r="V14" s="238"/>
      <c r="W14" s="1"/>
      <c r="X14" s="1"/>
      <c r="Y14" s="1"/>
      <c r="Z14" s="1"/>
      <c r="AA14" s="1"/>
      <c r="AB14" s="1"/>
      <c r="AC14" s="1"/>
    </row>
    <row r="15" spans="1:29" ht="15" customHeight="1">
      <c r="A15" s="8"/>
      <c r="B15" s="282"/>
      <c r="C15" s="220"/>
      <c r="D15" s="290"/>
      <c r="E15" s="243"/>
      <c r="F15" s="247"/>
      <c r="G15" s="269"/>
      <c r="H15" s="243"/>
      <c r="I15" s="247"/>
      <c r="J15" s="269"/>
      <c r="K15" s="243"/>
      <c r="L15" s="247"/>
      <c r="M15" s="272"/>
      <c r="N15" s="243"/>
      <c r="O15" s="240"/>
      <c r="P15" s="275"/>
      <c r="Q15" s="243"/>
      <c r="R15" s="240"/>
      <c r="S15" s="277"/>
      <c r="T15" s="243"/>
      <c r="U15" s="240"/>
      <c r="V15" s="238"/>
      <c r="W15" s="1"/>
      <c r="X15" s="1"/>
      <c r="Y15" s="1"/>
      <c r="Z15" s="1"/>
      <c r="AA15" s="1"/>
      <c r="AB15" s="1"/>
      <c r="AC15" s="1"/>
    </row>
    <row r="16" spans="1:29" ht="15" customHeight="1">
      <c r="A16" s="8"/>
      <c r="B16" s="282"/>
      <c r="C16" s="278" t="str">
        <f ca="1">OFFSET(INDIRECT($B200),6,2)</f>
        <v>Health and well-being</v>
      </c>
      <c r="D16" s="268" t="str">
        <f ca="1">OFFSET(INDIRECT($B200),6,14)</f>
        <v>understand the importance of balancing game and screen time with other parts of their lives, e.g. explore the reasons why they may be tempted to spend more time playing games or find it difficult to stop playing and the effect this has on their health.</v>
      </c>
      <c r="E16" s="241">
        <v>1</v>
      </c>
      <c r="F16" s="237"/>
      <c r="G16" s="244" t="str">
        <f ca="1">OFFSET(INDIRECT($B200),6,15)</f>
        <v>reflect on the role of digital media in their lives and their media habits, e.g. explore how the media can play a powerful role in shaping our ideas about stereotypes.</v>
      </c>
      <c r="H16" s="241">
        <v>1</v>
      </c>
      <c r="I16" s="246"/>
      <c r="J16" s="263" t="str">
        <f ca="1">OFFSET(INDIRECT($B200),6,16)</f>
        <v>demonstrate healthy online behaviours (physical and psychological) and identify unacceptable behaviour, e.g. in relation to cyberstalking, harassment, abuse of trust and radicalisation.</v>
      </c>
      <c r="K16" s="241">
        <v>1</v>
      </c>
      <c r="L16" s="246"/>
      <c r="M16" s="260" t="str">
        <f ca="1">OFFSET(INDIRECT($B200),6,17)</f>
        <v>identify stereotypes and their impact in a range of media forms, e.g. critically reflect upon stereotypes in mass media, social media and gaming.</v>
      </c>
      <c r="N16" s="241">
        <v>1</v>
      </c>
      <c r="O16" s="244"/>
      <c r="P16" s="244" t="str">
        <f ca="1">OFFSET(INDIRECT($B200),6,18)</f>
        <v>think critically about the different purposes and contexts of digital image editing, e.g. explore the benefits and negative points of photograph manipulation; evaluate digitally edited images in terms of context and purpose
take reasonable steps to avoid health problems (physical and psychological) caused by the use of technology
understand the legal responsibilities for disposal of technology and the environmental impact of doing so.</v>
      </c>
      <c r="Q16" s="241">
        <v>1</v>
      </c>
      <c r="R16" s="244"/>
      <c r="S16" s="244" t="str">
        <f ca="1">OFFSET(INDIRECT($B200),6,19)</f>
        <v>think critically about the different purposes and contexts of digital image editing
take reasonable steps to avoid health problems caused by the use of technology and suggest strategies to prevent or reduce the problems (physical and psychological) 
explain how to access support from professionals and organisations
understand the legal responsibilities for disposal of technology and the environmental impact of doing so.</v>
      </c>
      <c r="T16" s="241">
        <v>1</v>
      </c>
      <c r="U16" s="244"/>
      <c r="V16" s="237"/>
      <c r="W16" s="1"/>
      <c r="X16" s="1"/>
      <c r="Y16" s="1"/>
      <c r="Z16" s="1"/>
      <c r="AA16" s="1"/>
      <c r="AB16" s="1"/>
      <c r="AC16" s="1"/>
    </row>
    <row r="17" spans="1:29" ht="15" customHeight="1">
      <c r="A17" s="8"/>
      <c r="B17" s="282"/>
      <c r="C17" s="222"/>
      <c r="D17" s="291"/>
      <c r="E17" s="242"/>
      <c r="F17" s="247"/>
      <c r="G17" s="239"/>
      <c r="H17" s="242"/>
      <c r="I17" s="247"/>
      <c r="J17" s="264"/>
      <c r="K17" s="242"/>
      <c r="L17" s="247"/>
      <c r="M17" s="261"/>
      <c r="N17" s="242"/>
      <c r="O17" s="240"/>
      <c r="P17" s="240"/>
      <c r="Q17" s="242"/>
      <c r="R17" s="240"/>
      <c r="S17" s="240"/>
      <c r="T17" s="242"/>
      <c r="U17" s="240"/>
      <c r="V17" s="238"/>
      <c r="W17" s="1"/>
      <c r="X17" s="1"/>
      <c r="Y17" s="1"/>
      <c r="Z17" s="1"/>
      <c r="AA17" s="1"/>
      <c r="AB17" s="1"/>
      <c r="AC17" s="1"/>
    </row>
    <row r="18" spans="1:29" ht="15" customHeight="1">
      <c r="A18" s="8"/>
      <c r="B18" s="282"/>
      <c r="C18" s="222"/>
      <c r="D18" s="291"/>
      <c r="E18" s="242"/>
      <c r="F18" s="247"/>
      <c r="G18" s="239"/>
      <c r="H18" s="242"/>
      <c r="I18" s="247"/>
      <c r="J18" s="264"/>
      <c r="K18" s="242"/>
      <c r="L18" s="247"/>
      <c r="M18" s="261"/>
      <c r="N18" s="242"/>
      <c r="O18" s="240"/>
      <c r="P18" s="240"/>
      <c r="Q18" s="242"/>
      <c r="R18" s="240"/>
      <c r="S18" s="240"/>
      <c r="T18" s="242"/>
      <c r="U18" s="240"/>
      <c r="V18" s="238"/>
      <c r="W18" s="1"/>
      <c r="X18" s="1"/>
      <c r="Y18" s="1"/>
      <c r="Z18" s="1"/>
      <c r="AA18" s="1"/>
      <c r="AB18" s="1"/>
      <c r="AC18" s="1"/>
    </row>
    <row r="19" spans="1:29" ht="15" customHeight="1">
      <c r="A19" s="8"/>
      <c r="B19" s="282"/>
      <c r="C19" s="222"/>
      <c r="D19" s="291"/>
      <c r="E19" s="243"/>
      <c r="F19" s="247"/>
      <c r="G19" s="239"/>
      <c r="H19" s="243"/>
      <c r="I19" s="247"/>
      <c r="J19" s="264"/>
      <c r="K19" s="243"/>
      <c r="L19" s="247"/>
      <c r="M19" s="261"/>
      <c r="N19" s="243"/>
      <c r="O19" s="240"/>
      <c r="P19" s="240"/>
      <c r="Q19" s="243"/>
      <c r="R19" s="240"/>
      <c r="S19" s="240"/>
      <c r="T19" s="243"/>
      <c r="U19" s="240"/>
      <c r="V19" s="238"/>
      <c r="W19" s="1"/>
      <c r="X19" s="1"/>
      <c r="Y19" s="1"/>
      <c r="Z19" s="1"/>
      <c r="AA19" s="1"/>
      <c r="AB19" s="1"/>
      <c r="AC19" s="1"/>
    </row>
    <row r="20" spans="1:29" ht="15" customHeight="1">
      <c r="A20" s="8"/>
      <c r="B20" s="282"/>
      <c r="C20" s="222"/>
      <c r="D20" s="291"/>
      <c r="E20" s="241">
        <v>2</v>
      </c>
      <c r="F20" s="266"/>
      <c r="G20" s="239"/>
      <c r="H20" s="241">
        <v>2</v>
      </c>
      <c r="I20" s="248"/>
      <c r="J20" s="264"/>
      <c r="K20" s="241">
        <v>2</v>
      </c>
      <c r="L20" s="248"/>
      <c r="M20" s="261"/>
      <c r="N20" s="241">
        <v>2</v>
      </c>
      <c r="O20" s="239"/>
      <c r="P20" s="240"/>
      <c r="Q20" s="241">
        <v>2</v>
      </c>
      <c r="R20" s="239"/>
      <c r="S20" s="240"/>
      <c r="T20" s="241">
        <v>2</v>
      </c>
      <c r="U20" s="239"/>
      <c r="V20" s="237"/>
      <c r="W20" s="1"/>
      <c r="X20" s="1"/>
      <c r="Y20" s="1"/>
      <c r="Z20" s="1"/>
      <c r="AA20" s="1"/>
      <c r="AB20" s="1"/>
      <c r="AC20" s="1"/>
    </row>
    <row r="21" spans="1:29" ht="15" customHeight="1">
      <c r="A21" s="8"/>
      <c r="B21" s="282"/>
      <c r="C21" s="222"/>
      <c r="D21" s="291"/>
      <c r="E21" s="242"/>
      <c r="F21" s="247"/>
      <c r="G21" s="239"/>
      <c r="H21" s="242"/>
      <c r="I21" s="247"/>
      <c r="J21" s="264"/>
      <c r="K21" s="242"/>
      <c r="L21" s="247"/>
      <c r="M21" s="261"/>
      <c r="N21" s="242"/>
      <c r="O21" s="240"/>
      <c r="P21" s="240"/>
      <c r="Q21" s="242"/>
      <c r="R21" s="240"/>
      <c r="S21" s="240"/>
      <c r="T21" s="242"/>
      <c r="U21" s="240"/>
      <c r="V21" s="238"/>
      <c r="W21" s="1"/>
      <c r="X21" s="1"/>
      <c r="Y21" s="1"/>
      <c r="Z21" s="1"/>
      <c r="AA21" s="1"/>
      <c r="AB21" s="1"/>
      <c r="AC21" s="1"/>
    </row>
    <row r="22" spans="1:29" ht="15" customHeight="1">
      <c r="A22" s="8"/>
      <c r="B22" s="282"/>
      <c r="C22" s="222"/>
      <c r="D22" s="291"/>
      <c r="E22" s="242"/>
      <c r="F22" s="247"/>
      <c r="G22" s="239"/>
      <c r="H22" s="242"/>
      <c r="I22" s="247"/>
      <c r="J22" s="264"/>
      <c r="K22" s="242"/>
      <c r="L22" s="247"/>
      <c r="M22" s="261"/>
      <c r="N22" s="242"/>
      <c r="O22" s="240"/>
      <c r="P22" s="240"/>
      <c r="Q22" s="242"/>
      <c r="R22" s="240"/>
      <c r="S22" s="240"/>
      <c r="T22" s="242"/>
      <c r="U22" s="240"/>
      <c r="V22" s="238"/>
      <c r="W22" s="1"/>
      <c r="X22" s="1"/>
      <c r="Y22" s="1"/>
      <c r="Z22" s="1"/>
      <c r="AA22" s="1"/>
      <c r="AB22" s="1"/>
      <c r="AC22" s="1"/>
    </row>
    <row r="23" spans="1:29" ht="15" customHeight="1">
      <c r="A23" s="8"/>
      <c r="B23" s="282"/>
      <c r="C23" s="222"/>
      <c r="D23" s="291"/>
      <c r="E23" s="243"/>
      <c r="F23" s="247"/>
      <c r="G23" s="239"/>
      <c r="H23" s="243"/>
      <c r="I23" s="247"/>
      <c r="J23" s="264"/>
      <c r="K23" s="243"/>
      <c r="L23" s="247"/>
      <c r="M23" s="261"/>
      <c r="N23" s="243"/>
      <c r="O23" s="240"/>
      <c r="P23" s="240"/>
      <c r="Q23" s="243"/>
      <c r="R23" s="240"/>
      <c r="S23" s="240"/>
      <c r="T23" s="243"/>
      <c r="U23" s="240"/>
      <c r="V23" s="238"/>
      <c r="W23" s="1"/>
      <c r="X23" s="1"/>
      <c r="Y23" s="1"/>
      <c r="Z23" s="1"/>
      <c r="AA23" s="1"/>
      <c r="AB23" s="1"/>
      <c r="AC23" s="1"/>
    </row>
    <row r="24" spans="1:29" ht="15" customHeight="1">
      <c r="A24" s="8"/>
      <c r="B24" s="282"/>
      <c r="C24" s="222"/>
      <c r="D24" s="291"/>
      <c r="E24" s="241">
        <v>3</v>
      </c>
      <c r="F24" s="266"/>
      <c r="G24" s="239"/>
      <c r="H24" s="241">
        <v>3</v>
      </c>
      <c r="I24" s="248"/>
      <c r="J24" s="264"/>
      <c r="K24" s="241">
        <v>3</v>
      </c>
      <c r="L24" s="248"/>
      <c r="M24" s="261"/>
      <c r="N24" s="241">
        <v>3</v>
      </c>
      <c r="O24" s="239"/>
      <c r="P24" s="240"/>
      <c r="Q24" s="241">
        <v>3</v>
      </c>
      <c r="R24" s="239"/>
      <c r="S24" s="240"/>
      <c r="T24" s="241">
        <v>3</v>
      </c>
      <c r="U24" s="239"/>
      <c r="V24" s="237"/>
      <c r="W24" s="1"/>
      <c r="X24" s="1"/>
      <c r="Y24" s="1"/>
      <c r="Z24" s="1"/>
      <c r="AA24" s="1"/>
      <c r="AB24" s="1"/>
      <c r="AC24" s="1"/>
    </row>
    <row r="25" spans="1:29" ht="15" customHeight="1">
      <c r="A25" s="8"/>
      <c r="B25" s="282"/>
      <c r="C25" s="222"/>
      <c r="D25" s="291"/>
      <c r="E25" s="242"/>
      <c r="F25" s="247"/>
      <c r="G25" s="239"/>
      <c r="H25" s="242"/>
      <c r="I25" s="247"/>
      <c r="J25" s="264"/>
      <c r="K25" s="242"/>
      <c r="L25" s="247"/>
      <c r="M25" s="261"/>
      <c r="N25" s="242"/>
      <c r="O25" s="240"/>
      <c r="P25" s="240"/>
      <c r="Q25" s="242"/>
      <c r="R25" s="240"/>
      <c r="S25" s="240"/>
      <c r="T25" s="242"/>
      <c r="U25" s="240"/>
      <c r="V25" s="238"/>
      <c r="W25" s="1"/>
      <c r="X25" s="1"/>
      <c r="Y25" s="1"/>
      <c r="Z25" s="1"/>
      <c r="AA25" s="1"/>
      <c r="AB25" s="1"/>
      <c r="AC25" s="1"/>
    </row>
    <row r="26" spans="1:29" ht="15" customHeight="1">
      <c r="A26" s="8"/>
      <c r="B26" s="282"/>
      <c r="C26" s="222"/>
      <c r="D26" s="291"/>
      <c r="E26" s="242"/>
      <c r="F26" s="247"/>
      <c r="G26" s="239"/>
      <c r="H26" s="242"/>
      <c r="I26" s="247"/>
      <c r="J26" s="264"/>
      <c r="K26" s="242"/>
      <c r="L26" s="247"/>
      <c r="M26" s="261"/>
      <c r="N26" s="242"/>
      <c r="O26" s="240"/>
      <c r="P26" s="240"/>
      <c r="Q26" s="242"/>
      <c r="R26" s="240"/>
      <c r="S26" s="240"/>
      <c r="T26" s="242"/>
      <c r="U26" s="240"/>
      <c r="V26" s="238"/>
      <c r="W26" s="1"/>
      <c r="X26" s="1"/>
      <c r="Y26" s="1"/>
      <c r="Z26" s="1"/>
      <c r="AA26" s="1"/>
      <c r="AB26" s="1"/>
      <c r="AC26" s="1"/>
    </row>
    <row r="27" spans="1:29" ht="15" customHeight="1">
      <c r="A27" s="8"/>
      <c r="B27" s="282"/>
      <c r="C27" s="220"/>
      <c r="D27" s="291"/>
      <c r="E27" s="243"/>
      <c r="F27" s="247"/>
      <c r="G27" s="239"/>
      <c r="H27" s="243"/>
      <c r="I27" s="247"/>
      <c r="J27" s="265"/>
      <c r="K27" s="243"/>
      <c r="L27" s="247"/>
      <c r="M27" s="262"/>
      <c r="N27" s="243"/>
      <c r="O27" s="240"/>
      <c r="P27" s="240"/>
      <c r="Q27" s="243"/>
      <c r="R27" s="240"/>
      <c r="S27" s="240"/>
      <c r="T27" s="243"/>
      <c r="U27" s="240"/>
      <c r="V27" s="238"/>
      <c r="W27" s="1"/>
      <c r="X27" s="1"/>
      <c r="Y27" s="1"/>
      <c r="Z27" s="1"/>
      <c r="AA27" s="1"/>
      <c r="AB27" s="1"/>
      <c r="AC27" s="1"/>
    </row>
    <row r="28" spans="1:29" ht="15" customHeight="1">
      <c r="A28" s="8"/>
      <c r="B28" s="282"/>
      <c r="C28" s="233" t="str">
        <f ca="1">OFFSET(INDIRECT($B200),8,2)</f>
        <v>Digital rights, licensing and ownership</v>
      </c>
      <c r="D28" s="268" t="str">
        <f ca="1">OFFSET(INDIRECT($B200),8,14)</f>
        <v>cite all sources when researching and explain the importance of this, e.g. create simple lists for the referencing of digital and offline sources; discuss the rights and permissions associated with this
understand that photographs can be edited digitally and discuss rights and permissions associated with this.</v>
      </c>
      <c r="E28" s="241">
        <v>1</v>
      </c>
      <c r="F28" s="237"/>
      <c r="G28" s="257" t="str">
        <f ca="1">OFFSET(INDIRECT($B200),8,15)</f>
        <v xml:space="preserve">understand copyright, licensing, fair use, and the rights they have as creators, e.g. consider different ways people license their copyrighted work
explain basic copyright laws, e.g. learn that copyright is a legal system that protects their rights to creative work.
</v>
      </c>
      <c r="H28" s="241">
        <v>1</v>
      </c>
      <c r="I28" s="246"/>
      <c r="J28" s="249" t="str">
        <f ca="1">OFFSET(INDIRECT($B200),8,16)</f>
        <v>understand copyright, licensing, fair use, and the rights they have as creators
explain basic copyright laws, e.g. explore the ethical and legal ramifications of piracy and plagiarism, and know that they are irresponsible and disrespectful
act responsibly as creators and users of creative work, e.g. explore decisions that creators make when exercising their creative rights and responsibilities, giving consideration to ethical, real-life issues.  </v>
      </c>
      <c r="K28" s="241">
        <v>1</v>
      </c>
      <c r="L28" s="246"/>
      <c r="M28" s="245" t="str">
        <f ca="1">OFFSET(INDIRECT($B200),8,17)</f>
        <v xml:space="preserve">explain the legal and ethical dimensions of respecting creative work, e.g. explore the ethical and legal ramifications of piracy and plagiarism, and know that they are irresponsible and disrespectful; apply understanding of the rules to different scenarios.
</v>
      </c>
      <c r="N28" s="241">
        <v>1</v>
      </c>
      <c r="O28" s="244"/>
      <c r="P28" s="257" t="str">
        <f ca="1">OFFSET(INDIRECT($B200),8,18)</f>
        <v>identify the key points required for creative work to be considered fair use and comply with data protection laws, e.g. explore the legal and ethical considerations involved in using the creative work of others; understand individuals' rights and responsibilities as creators and consumers of content; think critically and make ethical decisions about the use of creative works in relation to fair use; reference using formal citation conventions, such as Harvard and Oxford.</v>
      </c>
      <c r="Q28" s="241">
        <v>1</v>
      </c>
      <c r="R28" s="244"/>
      <c r="S28" s="257" t="str">
        <f ca="1">OFFSET(INDIRECT($B200),8,19)</f>
        <v>understand and reflect on the differences between taking inspiration from the creative work of others and appropriating that work without permission, e.g. appreciate the key concepts of inspiration, appropriation, copyright and fair use, and examine how they apply to creative work; understand the legal and ethical debates that surround using other people’s creative work; consider the points of view of the original creator, potential audiences, and the broader community when using materials belonging to others.</v>
      </c>
      <c r="T28" s="241">
        <v>1</v>
      </c>
      <c r="U28" s="244"/>
      <c r="V28" s="237"/>
      <c r="W28" s="1"/>
      <c r="X28" s="1"/>
      <c r="Y28" s="1"/>
      <c r="Z28" s="1"/>
      <c r="AA28" s="1"/>
      <c r="AB28" s="1"/>
      <c r="AC28" s="1"/>
    </row>
    <row r="29" spans="1:29" ht="15" customHeight="1">
      <c r="A29" s="8"/>
      <c r="B29" s="282"/>
      <c r="C29" s="224"/>
      <c r="D29" s="291"/>
      <c r="E29" s="242"/>
      <c r="F29" s="247"/>
      <c r="G29" s="224"/>
      <c r="H29" s="242"/>
      <c r="I29" s="247"/>
      <c r="J29" s="250"/>
      <c r="K29" s="242"/>
      <c r="L29" s="247"/>
      <c r="M29" s="224"/>
      <c r="N29" s="242"/>
      <c r="O29" s="240"/>
      <c r="P29" s="224"/>
      <c r="Q29" s="242"/>
      <c r="R29" s="240"/>
      <c r="S29" s="258"/>
      <c r="T29" s="242"/>
      <c r="U29" s="240"/>
      <c r="V29" s="238"/>
      <c r="W29" s="1"/>
      <c r="X29" s="1"/>
      <c r="Y29" s="1"/>
      <c r="Z29" s="1"/>
      <c r="AA29" s="1"/>
      <c r="AB29" s="1"/>
      <c r="AC29" s="1"/>
    </row>
    <row r="30" spans="1:29" ht="15" customHeight="1">
      <c r="A30" s="8"/>
      <c r="B30" s="282"/>
      <c r="C30" s="224"/>
      <c r="D30" s="291"/>
      <c r="E30" s="242"/>
      <c r="F30" s="247"/>
      <c r="G30" s="224"/>
      <c r="H30" s="242"/>
      <c r="I30" s="247"/>
      <c r="J30" s="250"/>
      <c r="K30" s="242"/>
      <c r="L30" s="247"/>
      <c r="M30" s="224"/>
      <c r="N30" s="242"/>
      <c r="O30" s="240"/>
      <c r="P30" s="224"/>
      <c r="Q30" s="242"/>
      <c r="R30" s="240"/>
      <c r="S30" s="258"/>
      <c r="T30" s="242"/>
      <c r="U30" s="240"/>
      <c r="V30" s="238"/>
      <c r="W30" s="1"/>
      <c r="X30" s="1"/>
      <c r="Y30" s="1"/>
      <c r="Z30" s="1"/>
      <c r="AA30" s="1"/>
      <c r="AB30" s="1"/>
      <c r="AC30" s="1"/>
    </row>
    <row r="31" spans="1:29" ht="15" customHeight="1">
      <c r="A31" s="8"/>
      <c r="B31" s="282"/>
      <c r="C31" s="224"/>
      <c r="D31" s="291"/>
      <c r="E31" s="243"/>
      <c r="F31" s="247"/>
      <c r="G31" s="224"/>
      <c r="H31" s="243"/>
      <c r="I31" s="247"/>
      <c r="J31" s="250"/>
      <c r="K31" s="243"/>
      <c r="L31" s="247"/>
      <c r="M31" s="224"/>
      <c r="N31" s="243"/>
      <c r="O31" s="240"/>
      <c r="P31" s="224"/>
      <c r="Q31" s="243"/>
      <c r="R31" s="240"/>
      <c r="S31" s="258"/>
      <c r="T31" s="243"/>
      <c r="U31" s="240"/>
      <c r="V31" s="238"/>
      <c r="W31" s="1"/>
      <c r="X31" s="1"/>
      <c r="Y31" s="1"/>
      <c r="Z31" s="1"/>
      <c r="AA31" s="1"/>
      <c r="AB31" s="1"/>
      <c r="AC31" s="1"/>
    </row>
    <row r="32" spans="1:29" ht="15" customHeight="1">
      <c r="A32" s="8"/>
      <c r="B32" s="282"/>
      <c r="C32" s="224"/>
      <c r="D32" s="291"/>
      <c r="E32" s="241">
        <v>2</v>
      </c>
      <c r="F32" s="266"/>
      <c r="G32" s="224"/>
      <c r="H32" s="241">
        <v>2</v>
      </c>
      <c r="I32" s="248"/>
      <c r="J32" s="250"/>
      <c r="K32" s="241">
        <v>2</v>
      </c>
      <c r="L32" s="248"/>
      <c r="M32" s="224"/>
      <c r="N32" s="241">
        <v>2</v>
      </c>
      <c r="O32" s="239"/>
      <c r="P32" s="224"/>
      <c r="Q32" s="241">
        <v>2</v>
      </c>
      <c r="R32" s="239"/>
      <c r="S32" s="258"/>
      <c r="T32" s="241">
        <v>2</v>
      </c>
      <c r="U32" s="239"/>
      <c r="V32" s="237"/>
      <c r="W32" s="1"/>
      <c r="X32" s="1"/>
      <c r="Y32" s="1"/>
      <c r="Z32" s="1"/>
      <c r="AA32" s="1"/>
      <c r="AB32" s="1"/>
      <c r="AC32" s="1"/>
    </row>
    <row r="33" spans="1:29" ht="15" customHeight="1">
      <c r="A33" s="8"/>
      <c r="B33" s="282"/>
      <c r="C33" s="224"/>
      <c r="D33" s="291"/>
      <c r="E33" s="242"/>
      <c r="F33" s="247"/>
      <c r="G33" s="224"/>
      <c r="H33" s="242"/>
      <c r="I33" s="247"/>
      <c r="J33" s="250"/>
      <c r="K33" s="242"/>
      <c r="L33" s="247"/>
      <c r="M33" s="224"/>
      <c r="N33" s="242"/>
      <c r="O33" s="240"/>
      <c r="P33" s="224"/>
      <c r="Q33" s="242"/>
      <c r="R33" s="240"/>
      <c r="S33" s="258"/>
      <c r="T33" s="242"/>
      <c r="U33" s="240"/>
      <c r="V33" s="238"/>
      <c r="W33" s="1"/>
      <c r="X33" s="1"/>
      <c r="Y33" s="1"/>
      <c r="Z33" s="1"/>
      <c r="AA33" s="1"/>
      <c r="AB33" s="1"/>
      <c r="AC33" s="1"/>
    </row>
    <row r="34" spans="1:29" ht="15" customHeight="1">
      <c r="A34" s="8"/>
      <c r="B34" s="282"/>
      <c r="C34" s="224"/>
      <c r="D34" s="291"/>
      <c r="E34" s="242"/>
      <c r="F34" s="247"/>
      <c r="G34" s="224"/>
      <c r="H34" s="242"/>
      <c r="I34" s="247"/>
      <c r="J34" s="250"/>
      <c r="K34" s="242"/>
      <c r="L34" s="247"/>
      <c r="M34" s="224"/>
      <c r="N34" s="242"/>
      <c r="O34" s="240"/>
      <c r="P34" s="224"/>
      <c r="Q34" s="242"/>
      <c r="R34" s="240"/>
      <c r="S34" s="258"/>
      <c r="T34" s="242"/>
      <c r="U34" s="240"/>
      <c r="V34" s="238"/>
      <c r="W34" s="1"/>
      <c r="X34" s="1"/>
      <c r="Y34" s="1"/>
      <c r="Z34" s="1"/>
      <c r="AA34" s="1"/>
      <c r="AB34" s="1"/>
      <c r="AC34" s="1"/>
    </row>
    <row r="35" spans="1:29" ht="15" customHeight="1">
      <c r="A35" s="8"/>
      <c r="B35" s="282"/>
      <c r="C35" s="224"/>
      <c r="D35" s="291"/>
      <c r="E35" s="243"/>
      <c r="F35" s="247"/>
      <c r="G35" s="224"/>
      <c r="H35" s="243"/>
      <c r="I35" s="247"/>
      <c r="J35" s="250"/>
      <c r="K35" s="243"/>
      <c r="L35" s="247"/>
      <c r="M35" s="224"/>
      <c r="N35" s="243"/>
      <c r="O35" s="240"/>
      <c r="P35" s="224"/>
      <c r="Q35" s="243"/>
      <c r="R35" s="240"/>
      <c r="S35" s="258"/>
      <c r="T35" s="243"/>
      <c r="U35" s="240"/>
      <c r="V35" s="238"/>
      <c r="W35" s="1"/>
      <c r="X35" s="1"/>
      <c r="Y35" s="1"/>
      <c r="Z35" s="1"/>
      <c r="AA35" s="1"/>
      <c r="AB35" s="1"/>
      <c r="AC35" s="1"/>
    </row>
    <row r="36" spans="1:29" ht="15" customHeight="1">
      <c r="A36" s="8"/>
      <c r="B36" s="282"/>
      <c r="C36" s="224"/>
      <c r="D36" s="291"/>
      <c r="E36" s="241">
        <v>3</v>
      </c>
      <c r="F36" s="266"/>
      <c r="G36" s="224"/>
      <c r="H36" s="241">
        <v>3</v>
      </c>
      <c r="I36" s="248"/>
      <c r="J36" s="250"/>
      <c r="K36" s="241">
        <v>3</v>
      </c>
      <c r="L36" s="248"/>
      <c r="M36" s="224"/>
      <c r="N36" s="241">
        <v>3</v>
      </c>
      <c r="O36" s="239"/>
      <c r="P36" s="224"/>
      <c r="Q36" s="241">
        <v>3</v>
      </c>
      <c r="R36" s="239"/>
      <c r="S36" s="258"/>
      <c r="T36" s="241">
        <v>3</v>
      </c>
      <c r="U36" s="239"/>
      <c r="V36" s="237"/>
      <c r="W36" s="1"/>
      <c r="X36" s="1"/>
      <c r="Y36" s="1"/>
      <c r="Z36" s="1"/>
      <c r="AA36" s="1"/>
      <c r="AB36" s="1"/>
      <c r="AC36" s="1"/>
    </row>
    <row r="37" spans="1:29" ht="15" customHeight="1">
      <c r="A37" s="8"/>
      <c r="B37" s="282"/>
      <c r="C37" s="224"/>
      <c r="D37" s="291"/>
      <c r="E37" s="242"/>
      <c r="F37" s="247"/>
      <c r="G37" s="224"/>
      <c r="H37" s="242"/>
      <c r="I37" s="247"/>
      <c r="J37" s="250"/>
      <c r="K37" s="242"/>
      <c r="L37" s="247"/>
      <c r="M37" s="224"/>
      <c r="N37" s="242"/>
      <c r="O37" s="240"/>
      <c r="P37" s="224"/>
      <c r="Q37" s="242"/>
      <c r="R37" s="240"/>
      <c r="S37" s="258"/>
      <c r="T37" s="242"/>
      <c r="U37" s="240"/>
      <c r="V37" s="238"/>
      <c r="W37" s="1"/>
      <c r="X37" s="1"/>
      <c r="Y37" s="1"/>
      <c r="Z37" s="1"/>
      <c r="AA37" s="1"/>
      <c r="AB37" s="1"/>
      <c r="AC37" s="1"/>
    </row>
    <row r="38" spans="1:29" ht="15" customHeight="1">
      <c r="A38" s="8"/>
      <c r="B38" s="282"/>
      <c r="C38" s="224"/>
      <c r="D38" s="291"/>
      <c r="E38" s="242"/>
      <c r="F38" s="247"/>
      <c r="G38" s="224"/>
      <c r="H38" s="242"/>
      <c r="I38" s="247"/>
      <c r="J38" s="250"/>
      <c r="K38" s="242"/>
      <c r="L38" s="247"/>
      <c r="M38" s="224"/>
      <c r="N38" s="242"/>
      <c r="O38" s="240"/>
      <c r="P38" s="224"/>
      <c r="Q38" s="242"/>
      <c r="R38" s="240"/>
      <c r="S38" s="258"/>
      <c r="T38" s="242"/>
      <c r="U38" s="240"/>
      <c r="V38" s="238"/>
      <c r="W38" s="1"/>
      <c r="X38" s="1"/>
      <c r="Y38" s="1"/>
      <c r="Z38" s="1"/>
      <c r="AA38" s="1"/>
      <c r="AB38" s="1"/>
      <c r="AC38" s="1"/>
    </row>
    <row r="39" spans="1:29" ht="15" customHeight="1">
      <c r="A39" s="8"/>
      <c r="B39" s="282"/>
      <c r="C39" s="225"/>
      <c r="D39" s="291"/>
      <c r="E39" s="243"/>
      <c r="F39" s="247"/>
      <c r="G39" s="225"/>
      <c r="H39" s="243"/>
      <c r="I39" s="247"/>
      <c r="J39" s="251"/>
      <c r="K39" s="243"/>
      <c r="L39" s="247"/>
      <c r="M39" s="225"/>
      <c r="N39" s="243"/>
      <c r="O39" s="240"/>
      <c r="P39" s="225"/>
      <c r="Q39" s="243"/>
      <c r="R39" s="240"/>
      <c r="S39" s="259"/>
      <c r="T39" s="243"/>
      <c r="U39" s="240"/>
      <c r="V39" s="238"/>
      <c r="W39" s="1"/>
      <c r="X39" s="1"/>
      <c r="Y39" s="1"/>
      <c r="Z39" s="1"/>
      <c r="AA39" s="1"/>
      <c r="AB39" s="1"/>
      <c r="AC39" s="1"/>
    </row>
    <row r="40" spans="1:29" ht="15" customHeight="1">
      <c r="A40" s="8"/>
      <c r="B40" s="282"/>
      <c r="C40" s="233" t="str">
        <f ca="1">OFFSET(INDIRECT($B200),10,2)</f>
        <v>Online behaviour and cyberbullying</v>
      </c>
      <c r="D40" s="268" t="str">
        <f ca="1">OFFSET(INDIRECT($B200),10,14)</f>
        <v xml:space="preserve">demonstrate appropriate online behaviour and apply a range of strategies to protect themselves and others from possible online dangers, bullying and inappropriate behaviour, e.g. turn off comments on digital media, block users; identify the risks and legal consequences of sending intimate images and content/sexting; recognise language that could be deemed to be offensive (including racist, sexist, homophobic, transphobic) in online activities.  
</v>
      </c>
      <c r="E40" s="241">
        <v>1</v>
      </c>
      <c r="F40" s="237"/>
      <c r="G40" s="255" t="str">
        <f ca="1">OFFSET(INDIRECT($B200),10,15)</f>
        <v>refine strategies to protect themselves and others from possible online dangers, e.g. when communicating online show an active ability to deal with inappropriate behaviour/misuse while actively minimising risks
filter the communication received, e.g. sorting out e-mails, deciding whom to follow on social media, etc.; responsibly use digital tools to interact with others using more advanced features
demonstrate a basic knowledge of the legal aspects linked to online behaviour, e.g. cyberbullying, harassment, false statements and publishing inappropriate content/images without consent.</v>
      </c>
      <c r="H40" s="241">
        <v>1</v>
      </c>
      <c r="I40" s="246"/>
      <c r="J40" s="256" t="str">
        <f ca="1">OFFSET(INDIRECT($B200),10,16)</f>
        <v>identify high-risk situations and active strategies to avoid them, e.g. critically evaluate behaviour to limit exposure to high-risk situations         
define and identify advanced forms of cyberbullying, how to avoid it and the consequences of such actions  
critically evaluate the behaviours of others online and identify how they could be beneficial or damaging.</v>
      </c>
      <c r="K40" s="241">
        <v>1</v>
      </c>
      <c r="L40" s="246"/>
      <c r="M40" s="255" t="str">
        <f ca="1">OFFSET(INDIRECT($B200),10,17)</f>
        <v xml:space="preserve">adapt online behaviour and interactions for different audiences, considering global cultural values, e.g. critically evaluate behaviour and interactions taking into account global cultural values; consider how behaviour is perceived by others. </v>
      </c>
      <c r="N40" s="241">
        <v>1</v>
      </c>
      <c r="O40" s="244"/>
      <c r="P40" s="255" t="str">
        <f ca="1">OFFSET(INDIRECT($B200),10,18)</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Q40" s="241">
        <v>1</v>
      </c>
      <c r="R40" s="244"/>
      <c r="S40" s="255" t="str">
        <f ca="1">OFFSET(INDIRECT($B200),10,19)</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T40" s="241">
        <v>1</v>
      </c>
      <c r="U40" s="244"/>
      <c r="V40" s="237"/>
      <c r="W40" s="1"/>
      <c r="X40" s="1"/>
      <c r="Y40" s="1"/>
      <c r="Z40" s="1"/>
      <c r="AA40" s="1"/>
      <c r="AB40" s="1"/>
      <c r="AC40" s="1"/>
    </row>
    <row r="41" spans="1:29" ht="15" customHeight="1">
      <c r="A41" s="8"/>
      <c r="B41" s="282"/>
      <c r="C41" s="224"/>
      <c r="D41" s="291"/>
      <c r="E41" s="242"/>
      <c r="F41" s="247"/>
      <c r="G41" s="224"/>
      <c r="H41" s="242"/>
      <c r="I41" s="247"/>
      <c r="J41" s="250"/>
      <c r="K41" s="242"/>
      <c r="L41" s="247"/>
      <c r="M41" s="224"/>
      <c r="N41" s="242"/>
      <c r="O41" s="240"/>
      <c r="P41" s="224"/>
      <c r="Q41" s="242"/>
      <c r="R41" s="240"/>
      <c r="S41" s="224"/>
      <c r="T41" s="242"/>
      <c r="U41" s="240"/>
      <c r="V41" s="238"/>
      <c r="W41" s="1"/>
      <c r="X41" s="1"/>
      <c r="Y41" s="1"/>
      <c r="Z41" s="1"/>
      <c r="AA41" s="1"/>
      <c r="AB41" s="1"/>
      <c r="AC41" s="1"/>
    </row>
    <row r="42" spans="1:29" ht="15" customHeight="1">
      <c r="A42" s="8"/>
      <c r="B42" s="282"/>
      <c r="C42" s="224"/>
      <c r="D42" s="291"/>
      <c r="E42" s="242"/>
      <c r="F42" s="247"/>
      <c r="G42" s="224"/>
      <c r="H42" s="242"/>
      <c r="I42" s="247"/>
      <c r="J42" s="250"/>
      <c r="K42" s="242"/>
      <c r="L42" s="247"/>
      <c r="M42" s="224"/>
      <c r="N42" s="242"/>
      <c r="O42" s="240"/>
      <c r="P42" s="224"/>
      <c r="Q42" s="242"/>
      <c r="R42" s="240"/>
      <c r="S42" s="224"/>
      <c r="T42" s="242"/>
      <c r="U42" s="240"/>
      <c r="V42" s="238"/>
      <c r="W42" s="1"/>
      <c r="X42" s="1"/>
      <c r="Y42" s="1"/>
      <c r="Z42" s="1"/>
      <c r="AA42" s="1"/>
      <c r="AB42" s="1"/>
      <c r="AC42" s="1"/>
    </row>
    <row r="43" spans="1:29" ht="15" customHeight="1">
      <c r="A43" s="8"/>
      <c r="B43" s="282"/>
      <c r="C43" s="224"/>
      <c r="D43" s="291"/>
      <c r="E43" s="243"/>
      <c r="F43" s="247"/>
      <c r="G43" s="224"/>
      <c r="H43" s="243"/>
      <c r="I43" s="247"/>
      <c r="J43" s="250"/>
      <c r="K43" s="243"/>
      <c r="L43" s="247"/>
      <c r="M43" s="224"/>
      <c r="N43" s="243"/>
      <c r="O43" s="240"/>
      <c r="P43" s="224"/>
      <c r="Q43" s="243"/>
      <c r="R43" s="240"/>
      <c r="S43" s="224"/>
      <c r="T43" s="243"/>
      <c r="U43" s="240"/>
      <c r="V43" s="238"/>
      <c r="W43" s="1"/>
      <c r="X43" s="1"/>
      <c r="Y43" s="1"/>
      <c r="Z43" s="1"/>
      <c r="AA43" s="1"/>
      <c r="AB43" s="1"/>
      <c r="AC43" s="1"/>
    </row>
    <row r="44" spans="1:29" ht="15" customHeight="1">
      <c r="A44" s="8"/>
      <c r="B44" s="282"/>
      <c r="C44" s="224"/>
      <c r="D44" s="291"/>
      <c r="E44" s="241">
        <v>2</v>
      </c>
      <c r="F44" s="266"/>
      <c r="G44" s="224"/>
      <c r="H44" s="241">
        <v>2</v>
      </c>
      <c r="I44" s="248"/>
      <c r="J44" s="250"/>
      <c r="K44" s="241">
        <v>2</v>
      </c>
      <c r="L44" s="248"/>
      <c r="M44" s="224"/>
      <c r="N44" s="241">
        <v>2</v>
      </c>
      <c r="O44" s="239"/>
      <c r="P44" s="224"/>
      <c r="Q44" s="241">
        <v>2</v>
      </c>
      <c r="R44" s="239"/>
      <c r="S44" s="224"/>
      <c r="T44" s="241">
        <v>2</v>
      </c>
      <c r="U44" s="239"/>
      <c r="V44" s="237"/>
      <c r="W44" s="1"/>
      <c r="X44" s="1"/>
      <c r="Y44" s="1"/>
      <c r="Z44" s="1"/>
      <c r="AA44" s="1"/>
      <c r="AB44" s="1"/>
      <c r="AC44" s="1"/>
    </row>
    <row r="45" spans="1:29" ht="15" customHeight="1">
      <c r="A45" s="8"/>
      <c r="B45" s="282"/>
      <c r="C45" s="224"/>
      <c r="D45" s="291"/>
      <c r="E45" s="242"/>
      <c r="F45" s="247"/>
      <c r="G45" s="224"/>
      <c r="H45" s="242"/>
      <c r="I45" s="247"/>
      <c r="J45" s="250"/>
      <c r="K45" s="242"/>
      <c r="L45" s="247"/>
      <c r="M45" s="224"/>
      <c r="N45" s="242"/>
      <c r="O45" s="240"/>
      <c r="P45" s="224"/>
      <c r="Q45" s="242"/>
      <c r="R45" s="240"/>
      <c r="S45" s="224"/>
      <c r="T45" s="242"/>
      <c r="U45" s="240"/>
      <c r="V45" s="238"/>
      <c r="W45" s="1"/>
      <c r="X45" s="1"/>
      <c r="Y45" s="1"/>
      <c r="Z45" s="1"/>
      <c r="AA45" s="1"/>
      <c r="AB45" s="1"/>
      <c r="AC45" s="1"/>
    </row>
    <row r="46" spans="1:29" ht="15" customHeight="1">
      <c r="A46" s="8"/>
      <c r="B46" s="282"/>
      <c r="C46" s="224"/>
      <c r="D46" s="291"/>
      <c r="E46" s="242"/>
      <c r="F46" s="247"/>
      <c r="G46" s="224"/>
      <c r="H46" s="242"/>
      <c r="I46" s="247"/>
      <c r="J46" s="250"/>
      <c r="K46" s="242"/>
      <c r="L46" s="247"/>
      <c r="M46" s="224"/>
      <c r="N46" s="242"/>
      <c r="O46" s="240"/>
      <c r="P46" s="224"/>
      <c r="Q46" s="242"/>
      <c r="R46" s="240"/>
      <c r="S46" s="224"/>
      <c r="T46" s="242"/>
      <c r="U46" s="240"/>
      <c r="V46" s="238"/>
      <c r="W46" s="1"/>
      <c r="X46" s="1"/>
      <c r="Y46" s="1"/>
      <c r="Z46" s="1"/>
      <c r="AA46" s="1"/>
      <c r="AB46" s="1"/>
      <c r="AC46" s="1"/>
    </row>
    <row r="47" spans="1:29" ht="15" customHeight="1">
      <c r="A47" s="8"/>
      <c r="B47" s="282"/>
      <c r="C47" s="224"/>
      <c r="D47" s="291"/>
      <c r="E47" s="243"/>
      <c r="F47" s="247"/>
      <c r="G47" s="224"/>
      <c r="H47" s="243"/>
      <c r="I47" s="247"/>
      <c r="J47" s="250"/>
      <c r="K47" s="243"/>
      <c r="L47" s="247"/>
      <c r="M47" s="224"/>
      <c r="N47" s="243"/>
      <c r="O47" s="240"/>
      <c r="P47" s="224"/>
      <c r="Q47" s="243"/>
      <c r="R47" s="240"/>
      <c r="S47" s="224"/>
      <c r="T47" s="243"/>
      <c r="U47" s="240"/>
      <c r="V47" s="238"/>
      <c r="W47" s="1"/>
      <c r="X47" s="1"/>
      <c r="Y47" s="1"/>
      <c r="Z47" s="1"/>
      <c r="AA47" s="1"/>
      <c r="AB47" s="1"/>
      <c r="AC47" s="1"/>
    </row>
    <row r="48" spans="1:29" ht="15" customHeight="1">
      <c r="A48" s="8"/>
      <c r="B48" s="282"/>
      <c r="C48" s="224"/>
      <c r="D48" s="291"/>
      <c r="E48" s="241">
        <v>3</v>
      </c>
      <c r="F48" s="266"/>
      <c r="G48" s="224"/>
      <c r="H48" s="241">
        <v>3</v>
      </c>
      <c r="I48" s="248"/>
      <c r="J48" s="250"/>
      <c r="K48" s="241">
        <v>3</v>
      </c>
      <c r="L48" s="248"/>
      <c r="M48" s="224"/>
      <c r="N48" s="241">
        <v>3</v>
      </c>
      <c r="O48" s="239"/>
      <c r="P48" s="224"/>
      <c r="Q48" s="241">
        <v>3</v>
      </c>
      <c r="R48" s="239"/>
      <c r="S48" s="224"/>
      <c r="T48" s="241">
        <v>3</v>
      </c>
      <c r="U48" s="239"/>
      <c r="V48" s="237"/>
      <c r="W48" s="1"/>
      <c r="X48" s="1"/>
      <c r="Y48" s="1"/>
      <c r="Z48" s="1"/>
      <c r="AA48" s="1"/>
      <c r="AB48" s="1"/>
      <c r="AC48" s="1"/>
    </row>
    <row r="49" spans="1:29" ht="15" customHeight="1">
      <c r="A49" s="8"/>
      <c r="B49" s="282"/>
      <c r="C49" s="224"/>
      <c r="D49" s="291"/>
      <c r="E49" s="242"/>
      <c r="F49" s="247"/>
      <c r="G49" s="224"/>
      <c r="H49" s="242"/>
      <c r="I49" s="247"/>
      <c r="J49" s="250"/>
      <c r="K49" s="242"/>
      <c r="L49" s="247"/>
      <c r="M49" s="224"/>
      <c r="N49" s="242"/>
      <c r="O49" s="240"/>
      <c r="P49" s="224"/>
      <c r="Q49" s="242"/>
      <c r="R49" s="240"/>
      <c r="S49" s="224"/>
      <c r="T49" s="242"/>
      <c r="U49" s="240"/>
      <c r="V49" s="238"/>
      <c r="W49" s="1"/>
      <c r="X49" s="1"/>
      <c r="Y49" s="1"/>
      <c r="Z49" s="1"/>
      <c r="AA49" s="1"/>
      <c r="AB49" s="1"/>
      <c r="AC49" s="1"/>
    </row>
    <row r="50" spans="1:29" ht="15" customHeight="1">
      <c r="A50" s="8"/>
      <c r="B50" s="282"/>
      <c r="C50" s="224"/>
      <c r="D50" s="291"/>
      <c r="E50" s="242"/>
      <c r="F50" s="247"/>
      <c r="G50" s="224"/>
      <c r="H50" s="242"/>
      <c r="I50" s="247"/>
      <c r="J50" s="250"/>
      <c r="K50" s="242"/>
      <c r="L50" s="247"/>
      <c r="M50" s="224"/>
      <c r="N50" s="242"/>
      <c r="O50" s="240"/>
      <c r="P50" s="224"/>
      <c r="Q50" s="242"/>
      <c r="R50" s="240"/>
      <c r="S50" s="224"/>
      <c r="T50" s="242"/>
      <c r="U50" s="240"/>
      <c r="V50" s="238"/>
      <c r="W50" s="1"/>
      <c r="X50" s="1"/>
      <c r="Y50" s="1"/>
      <c r="Z50" s="1"/>
      <c r="AA50" s="1"/>
      <c r="AB50" s="1"/>
      <c r="AC50" s="1"/>
    </row>
    <row r="51" spans="1:29" ht="32.25" customHeight="1">
      <c r="A51" s="8"/>
      <c r="B51" s="283"/>
      <c r="C51" s="225"/>
      <c r="D51" s="291"/>
      <c r="E51" s="243"/>
      <c r="F51" s="247"/>
      <c r="G51" s="225"/>
      <c r="H51" s="243"/>
      <c r="I51" s="247"/>
      <c r="J51" s="251"/>
      <c r="K51" s="243"/>
      <c r="L51" s="247"/>
      <c r="M51" s="225"/>
      <c r="N51" s="243"/>
      <c r="O51" s="240"/>
      <c r="P51" s="225"/>
      <c r="Q51" s="243"/>
      <c r="R51" s="240"/>
      <c r="S51" s="225"/>
      <c r="T51" s="243"/>
      <c r="U51" s="240"/>
      <c r="V51" s="238"/>
      <c r="W51" s="1"/>
      <c r="X51" s="1"/>
      <c r="Y51" s="1"/>
      <c r="Z51" s="1"/>
      <c r="AA51" s="1"/>
      <c r="AB51" s="1"/>
      <c r="AC51" s="1"/>
    </row>
    <row r="52" spans="1:29" ht="15" customHeight="1">
      <c r="A52" s="8"/>
      <c r="B52" s="281" t="str">
        <f ca="1">OFFSET(INDIRECT($B200),11,0)</f>
        <v>2. Interacting and collaborating</v>
      </c>
      <c r="C52" s="229" t="str">
        <f ca="1">OFFSET(INDIRECT($B200),13,2)</f>
        <v>Communication</v>
      </c>
      <c r="D52" s="268" t="str">
        <f ca="1">OFFSET(INDIRECT($B200),13,14)</f>
        <v>exchange online communication, making use of a growing range of available features, e.g. manage folders within e-mail including using reporting features to filter spam and make use of webcams to facilitate video calls 
show an understanding of the advantages and disadvantages of different forms of communication and when it is appropriate to use each, e.g. explain when video conferencing may be more appropriate than e-mail, and vice versa; explain the pros and cons of using instant messaging in social contexts; talk about purpose and audience.</v>
      </c>
      <c r="E52" s="241">
        <v>1</v>
      </c>
      <c r="F52" s="237"/>
      <c r="G52" s="245" t="str">
        <f ca="1">OFFSET(INDIRECT($B200),13,15)</f>
        <v>manage and use a growing range of online communication accounts and the features offered within each, e.g. e-mail accounts, messaging accounts, etc.</v>
      </c>
      <c r="H52" s="241">
        <v>1</v>
      </c>
      <c r="I52" s="246"/>
      <c r="J52" s="249" t="str">
        <f ca="1">OFFSET(INDIRECT($B200),13,16)</f>
        <v>select and use different online communication tools for specific purposes with higher levels of competence, e.g. set up and manage an address book and organise contacts on appropriate mailing lists; independently carry out a video call for a specific purpose including screen sharing where appropriate.</v>
      </c>
      <c r="K52" s="241">
        <v>1</v>
      </c>
      <c r="L52" s="246"/>
      <c r="M52" s="245" t="str">
        <f ca="1">OFFSET(INDIRECT($B200),13,17)</f>
        <v>select and use different online communication tools for specific purposes with higher levels of competence, e.g. set up relevant mail merge using word processing and spreadsheet software; use advanced features of e-mail provider (signature, auto-reply, read receipt, widgets).</v>
      </c>
      <c r="N52" s="241">
        <v>1</v>
      </c>
      <c r="O52" s="244"/>
      <c r="P52" s="245" t="str">
        <f ca="1">OFFSET(INDIRECT($B200),13,18)</f>
        <v>make use of available online communication services for specific purposes, justifying selections made based on their appropriateness for delivery of information.</v>
      </c>
      <c r="Q52" s="241">
        <v>1</v>
      </c>
      <c r="R52" s="244"/>
      <c r="S52" s="245" t="str">
        <f ca="1">OFFSET(INDIRECT($B200),13,19)</f>
        <v>reflect on choices of online communication solution and comment on how this could be improved to meet aims of tasks.</v>
      </c>
      <c r="T52" s="241">
        <v>1</v>
      </c>
      <c r="U52" s="244"/>
      <c r="V52" s="237"/>
      <c r="W52" s="1"/>
      <c r="X52" s="1"/>
      <c r="Y52" s="1"/>
      <c r="Z52" s="1"/>
      <c r="AA52" s="1"/>
      <c r="AB52" s="1"/>
      <c r="AC52" s="1"/>
    </row>
    <row r="53" spans="1:29" ht="15" customHeight="1">
      <c r="A53" s="8"/>
      <c r="B53" s="282"/>
      <c r="C53" s="224"/>
      <c r="D53" s="291"/>
      <c r="E53" s="242"/>
      <c r="F53" s="247"/>
      <c r="G53" s="224"/>
      <c r="H53" s="242"/>
      <c r="I53" s="247"/>
      <c r="J53" s="250"/>
      <c r="K53" s="242"/>
      <c r="L53" s="247"/>
      <c r="M53" s="224"/>
      <c r="N53" s="242"/>
      <c r="O53" s="240"/>
      <c r="P53" s="224"/>
      <c r="Q53" s="242"/>
      <c r="R53" s="240"/>
      <c r="S53" s="224"/>
      <c r="T53" s="242"/>
      <c r="U53" s="240"/>
      <c r="V53" s="238"/>
      <c r="W53" s="1"/>
      <c r="X53" s="1"/>
      <c r="Y53" s="1"/>
      <c r="Z53" s="1"/>
      <c r="AA53" s="1"/>
      <c r="AB53" s="1"/>
      <c r="AC53" s="1"/>
    </row>
    <row r="54" spans="1:29" ht="15" customHeight="1">
      <c r="A54" s="8"/>
      <c r="B54" s="282"/>
      <c r="C54" s="224"/>
      <c r="D54" s="291"/>
      <c r="E54" s="242"/>
      <c r="F54" s="247"/>
      <c r="G54" s="224"/>
      <c r="H54" s="242"/>
      <c r="I54" s="247"/>
      <c r="J54" s="250"/>
      <c r="K54" s="242"/>
      <c r="L54" s="247"/>
      <c r="M54" s="224"/>
      <c r="N54" s="242"/>
      <c r="O54" s="240"/>
      <c r="P54" s="224"/>
      <c r="Q54" s="242"/>
      <c r="R54" s="240"/>
      <c r="S54" s="224"/>
      <c r="T54" s="242"/>
      <c r="U54" s="240"/>
      <c r="V54" s="238"/>
      <c r="W54" s="1"/>
      <c r="X54" s="1"/>
      <c r="Y54" s="1"/>
      <c r="Z54" s="1"/>
      <c r="AA54" s="1"/>
      <c r="AB54" s="1"/>
      <c r="AC54" s="1"/>
    </row>
    <row r="55" spans="1:29" ht="15" customHeight="1">
      <c r="A55" s="8"/>
      <c r="B55" s="282"/>
      <c r="C55" s="224"/>
      <c r="D55" s="291"/>
      <c r="E55" s="243"/>
      <c r="F55" s="247"/>
      <c r="G55" s="224"/>
      <c r="H55" s="243"/>
      <c r="I55" s="247"/>
      <c r="J55" s="250"/>
      <c r="K55" s="243"/>
      <c r="L55" s="247"/>
      <c r="M55" s="224"/>
      <c r="N55" s="243"/>
      <c r="O55" s="240"/>
      <c r="P55" s="224"/>
      <c r="Q55" s="243"/>
      <c r="R55" s="240"/>
      <c r="S55" s="224"/>
      <c r="T55" s="243"/>
      <c r="U55" s="240"/>
      <c r="V55" s="238"/>
      <c r="W55" s="1"/>
      <c r="X55" s="1"/>
      <c r="Y55" s="1"/>
      <c r="Z55" s="1"/>
      <c r="AA55" s="1"/>
      <c r="AB55" s="1"/>
      <c r="AC55" s="1"/>
    </row>
    <row r="56" spans="1:29" ht="15" customHeight="1">
      <c r="A56" s="8"/>
      <c r="B56" s="282"/>
      <c r="C56" s="224"/>
      <c r="D56" s="291"/>
      <c r="E56" s="241">
        <v>2</v>
      </c>
      <c r="F56" s="266"/>
      <c r="G56" s="224"/>
      <c r="H56" s="241">
        <v>2</v>
      </c>
      <c r="I56" s="248"/>
      <c r="J56" s="250"/>
      <c r="K56" s="241">
        <v>2</v>
      </c>
      <c r="L56" s="248"/>
      <c r="M56" s="224"/>
      <c r="N56" s="241">
        <v>2</v>
      </c>
      <c r="O56" s="239"/>
      <c r="P56" s="224"/>
      <c r="Q56" s="241">
        <v>2</v>
      </c>
      <c r="R56" s="239"/>
      <c r="S56" s="224"/>
      <c r="T56" s="241">
        <v>2</v>
      </c>
      <c r="U56" s="239"/>
      <c r="V56" s="237"/>
      <c r="W56" s="1"/>
      <c r="X56" s="1"/>
      <c r="Y56" s="1"/>
      <c r="Z56" s="1"/>
      <c r="AA56" s="1"/>
      <c r="AB56" s="1"/>
      <c r="AC56" s="1"/>
    </row>
    <row r="57" spans="1:29" ht="15" customHeight="1">
      <c r="A57" s="8"/>
      <c r="B57" s="282"/>
      <c r="C57" s="224"/>
      <c r="D57" s="291"/>
      <c r="E57" s="242"/>
      <c r="F57" s="247"/>
      <c r="G57" s="224"/>
      <c r="H57" s="242"/>
      <c r="I57" s="247"/>
      <c r="J57" s="250"/>
      <c r="K57" s="242"/>
      <c r="L57" s="247"/>
      <c r="M57" s="224"/>
      <c r="N57" s="242"/>
      <c r="O57" s="240"/>
      <c r="P57" s="224"/>
      <c r="Q57" s="242"/>
      <c r="R57" s="240"/>
      <c r="S57" s="224"/>
      <c r="T57" s="242"/>
      <c r="U57" s="240"/>
      <c r="V57" s="238"/>
      <c r="W57" s="1"/>
      <c r="X57" s="1"/>
      <c r="Y57" s="1"/>
      <c r="Z57" s="1"/>
      <c r="AA57" s="1"/>
      <c r="AB57" s="1"/>
      <c r="AC57" s="1"/>
    </row>
    <row r="58" spans="1:29" ht="15" customHeight="1">
      <c r="A58" s="8"/>
      <c r="B58" s="282"/>
      <c r="C58" s="224"/>
      <c r="D58" s="291"/>
      <c r="E58" s="242"/>
      <c r="F58" s="247"/>
      <c r="G58" s="224"/>
      <c r="H58" s="242"/>
      <c r="I58" s="247"/>
      <c r="J58" s="250"/>
      <c r="K58" s="242"/>
      <c r="L58" s="247"/>
      <c r="M58" s="224"/>
      <c r="N58" s="242"/>
      <c r="O58" s="240"/>
      <c r="P58" s="224"/>
      <c r="Q58" s="242"/>
      <c r="R58" s="240"/>
      <c r="S58" s="224"/>
      <c r="T58" s="242"/>
      <c r="U58" s="240"/>
      <c r="V58" s="238"/>
      <c r="W58" s="1"/>
      <c r="X58" s="1"/>
      <c r="Y58" s="1"/>
      <c r="Z58" s="1"/>
      <c r="AA58" s="1"/>
      <c r="AB58" s="1"/>
      <c r="AC58" s="1"/>
    </row>
    <row r="59" spans="1:29" ht="15" customHeight="1">
      <c r="A59" s="8"/>
      <c r="B59" s="282"/>
      <c r="C59" s="224"/>
      <c r="D59" s="291"/>
      <c r="E59" s="243"/>
      <c r="F59" s="247"/>
      <c r="G59" s="224"/>
      <c r="H59" s="243"/>
      <c r="I59" s="247"/>
      <c r="J59" s="250"/>
      <c r="K59" s="243"/>
      <c r="L59" s="247"/>
      <c r="M59" s="224"/>
      <c r="N59" s="243"/>
      <c r="O59" s="240"/>
      <c r="P59" s="224"/>
      <c r="Q59" s="243"/>
      <c r="R59" s="240"/>
      <c r="S59" s="224"/>
      <c r="T59" s="243"/>
      <c r="U59" s="240"/>
      <c r="V59" s="238"/>
      <c r="W59" s="1"/>
      <c r="X59" s="1"/>
      <c r="Y59" s="1"/>
      <c r="Z59" s="1"/>
      <c r="AA59" s="1"/>
      <c r="AB59" s="1"/>
      <c r="AC59" s="1"/>
    </row>
    <row r="60" spans="1:29" ht="15" customHeight="1">
      <c r="A60" s="8"/>
      <c r="B60" s="282"/>
      <c r="C60" s="224"/>
      <c r="D60" s="291"/>
      <c r="E60" s="241">
        <v>3</v>
      </c>
      <c r="F60" s="266"/>
      <c r="G60" s="224"/>
      <c r="H60" s="241">
        <v>3</v>
      </c>
      <c r="I60" s="248"/>
      <c r="J60" s="250"/>
      <c r="K60" s="241">
        <v>3</v>
      </c>
      <c r="L60" s="248"/>
      <c r="M60" s="224"/>
      <c r="N60" s="241">
        <v>3</v>
      </c>
      <c r="O60" s="239"/>
      <c r="P60" s="224"/>
      <c r="Q60" s="241">
        <v>3</v>
      </c>
      <c r="R60" s="239"/>
      <c r="S60" s="224"/>
      <c r="T60" s="241">
        <v>3</v>
      </c>
      <c r="U60" s="239"/>
      <c r="V60" s="237"/>
      <c r="W60" s="1"/>
      <c r="X60" s="1"/>
      <c r="Y60" s="1"/>
      <c r="Z60" s="1"/>
      <c r="AA60" s="1"/>
      <c r="AB60" s="1"/>
      <c r="AC60" s="1"/>
    </row>
    <row r="61" spans="1:29" ht="15" customHeight="1">
      <c r="A61" s="8"/>
      <c r="B61" s="282"/>
      <c r="C61" s="224"/>
      <c r="D61" s="291"/>
      <c r="E61" s="242"/>
      <c r="F61" s="247"/>
      <c r="G61" s="224"/>
      <c r="H61" s="242"/>
      <c r="I61" s="247"/>
      <c r="J61" s="250"/>
      <c r="K61" s="242"/>
      <c r="L61" s="247"/>
      <c r="M61" s="224"/>
      <c r="N61" s="242"/>
      <c r="O61" s="240"/>
      <c r="P61" s="224"/>
      <c r="Q61" s="242"/>
      <c r="R61" s="240"/>
      <c r="S61" s="224"/>
      <c r="T61" s="242"/>
      <c r="U61" s="240"/>
      <c r="V61" s="238"/>
      <c r="W61" s="1"/>
      <c r="X61" s="1"/>
      <c r="Y61" s="1"/>
      <c r="Z61" s="1"/>
      <c r="AA61" s="1"/>
      <c r="AB61" s="1"/>
      <c r="AC61" s="1"/>
    </row>
    <row r="62" spans="1:29" ht="15" customHeight="1">
      <c r="A62" s="8"/>
      <c r="B62" s="282"/>
      <c r="C62" s="224"/>
      <c r="D62" s="291"/>
      <c r="E62" s="242"/>
      <c r="F62" s="247"/>
      <c r="G62" s="224"/>
      <c r="H62" s="242"/>
      <c r="I62" s="247"/>
      <c r="J62" s="250"/>
      <c r="K62" s="242"/>
      <c r="L62" s="247"/>
      <c r="M62" s="224"/>
      <c r="N62" s="242"/>
      <c r="O62" s="240"/>
      <c r="P62" s="224"/>
      <c r="Q62" s="242"/>
      <c r="R62" s="240"/>
      <c r="S62" s="224"/>
      <c r="T62" s="242"/>
      <c r="U62" s="240"/>
      <c r="V62" s="238"/>
      <c r="W62" s="1"/>
      <c r="X62" s="1"/>
      <c r="Y62" s="1"/>
      <c r="Z62" s="1"/>
      <c r="AA62" s="1"/>
      <c r="AB62" s="1"/>
      <c r="AC62" s="1"/>
    </row>
    <row r="63" spans="1:29" ht="15" customHeight="1">
      <c r="A63" s="8"/>
      <c r="B63" s="282"/>
      <c r="C63" s="225"/>
      <c r="D63" s="291"/>
      <c r="E63" s="243"/>
      <c r="F63" s="247"/>
      <c r="G63" s="225"/>
      <c r="H63" s="243"/>
      <c r="I63" s="247"/>
      <c r="J63" s="251"/>
      <c r="K63" s="243"/>
      <c r="L63" s="247"/>
      <c r="M63" s="225"/>
      <c r="N63" s="243"/>
      <c r="O63" s="240"/>
      <c r="P63" s="225"/>
      <c r="Q63" s="243"/>
      <c r="R63" s="240"/>
      <c r="S63" s="225"/>
      <c r="T63" s="243"/>
      <c r="U63" s="240"/>
      <c r="V63" s="238"/>
      <c r="W63" s="1"/>
      <c r="X63" s="1"/>
      <c r="Y63" s="1"/>
      <c r="Z63" s="1"/>
      <c r="AA63" s="1"/>
      <c r="AB63" s="1"/>
      <c r="AC63" s="1"/>
    </row>
    <row r="64" spans="1:29" ht="15" customHeight="1">
      <c r="A64" s="8"/>
      <c r="B64" s="282"/>
      <c r="C64" s="229" t="str">
        <f ca="1">OFFSET(INDIRECT($B200),15,2)</f>
        <v>Collaboration</v>
      </c>
      <c r="D64" s="268" t="str">
        <f ca="1">OFFSET(INDIRECT($B200),15,14)</f>
        <v xml:space="preserve">work with others to create an online collaborative project for a specific purpose, sharing and appropriately setting permissions for other group members, e.g. editing, commenting, viewing.
</v>
      </c>
      <c r="E64" s="241">
        <v>1</v>
      </c>
      <c r="F64" s="237"/>
      <c r="G64" s="255" t="str">
        <f ca="1">OFFSET(INDIRECT($B200),15,15)</f>
        <v>take account of chronological changes made to a file and choose appropriate restore points if needed.</v>
      </c>
      <c r="H64" s="241">
        <v>1</v>
      </c>
      <c r="I64" s="246"/>
      <c r="J64" s="256" t="str">
        <f ca="1">OFFSET(INDIRECT($B200),15,16)</f>
        <v>independently select and use online collaboration tools to create a project with others.</v>
      </c>
      <c r="K64" s="241">
        <v>1</v>
      </c>
      <c r="L64" s="246"/>
      <c r="M64" s="255" t="str">
        <f ca="1">OFFSET(INDIRECT($B200),15,17)</f>
        <v xml:space="preserve">independently select and use a range of online collaboration tools to create a project with others, e.g. make use of online technology to share and present ideas to others.
</v>
      </c>
      <c r="N64" s="241">
        <v>1</v>
      </c>
      <c r="O64" s="244"/>
      <c r="P64" s="255" t="str">
        <f ca="1">OFFSET(INDIRECT($B200),15,18)</f>
        <v>reflect on choices of collaboration solutions and comment on how this could be improved to meet aims of tasks.</v>
      </c>
      <c r="Q64" s="241">
        <v>1</v>
      </c>
      <c r="R64" s="244"/>
      <c r="S64" s="255" t="str">
        <f ca="1">OFFSET(INDIRECT($B200),15,19)</f>
        <v xml:space="preserve">reflect on choices of collaboration solutions and comment on how this could be improved to meet aims of tasks.
</v>
      </c>
      <c r="T64" s="241">
        <v>1</v>
      </c>
      <c r="U64" s="244"/>
      <c r="V64" s="237"/>
      <c r="W64" s="1"/>
      <c r="X64" s="1"/>
      <c r="Y64" s="1"/>
      <c r="Z64" s="1"/>
      <c r="AA64" s="1"/>
      <c r="AB64" s="1"/>
      <c r="AC64" s="1"/>
    </row>
    <row r="65" spans="1:29" ht="15" customHeight="1">
      <c r="A65" s="8"/>
      <c r="B65" s="282"/>
      <c r="C65" s="224"/>
      <c r="D65" s="291"/>
      <c r="E65" s="242"/>
      <c r="F65" s="247"/>
      <c r="G65" s="224"/>
      <c r="H65" s="242"/>
      <c r="I65" s="247"/>
      <c r="J65" s="250"/>
      <c r="K65" s="242"/>
      <c r="L65" s="247"/>
      <c r="M65" s="224"/>
      <c r="N65" s="242"/>
      <c r="O65" s="240"/>
      <c r="P65" s="224"/>
      <c r="Q65" s="242"/>
      <c r="R65" s="240"/>
      <c r="S65" s="224"/>
      <c r="T65" s="242"/>
      <c r="U65" s="240"/>
      <c r="V65" s="238"/>
      <c r="W65" s="1"/>
      <c r="X65" s="1"/>
      <c r="Y65" s="1"/>
      <c r="Z65" s="1"/>
      <c r="AA65" s="1"/>
      <c r="AB65" s="1"/>
      <c r="AC65" s="1"/>
    </row>
    <row r="66" spans="1:29" ht="15" customHeight="1">
      <c r="A66" s="8"/>
      <c r="B66" s="282"/>
      <c r="C66" s="224"/>
      <c r="D66" s="291"/>
      <c r="E66" s="242"/>
      <c r="F66" s="247"/>
      <c r="G66" s="224"/>
      <c r="H66" s="242"/>
      <c r="I66" s="247"/>
      <c r="J66" s="250"/>
      <c r="K66" s="242"/>
      <c r="L66" s="247"/>
      <c r="M66" s="224"/>
      <c r="N66" s="242"/>
      <c r="O66" s="240"/>
      <c r="P66" s="224"/>
      <c r="Q66" s="242"/>
      <c r="R66" s="240"/>
      <c r="S66" s="224"/>
      <c r="T66" s="242"/>
      <c r="U66" s="240"/>
      <c r="V66" s="238"/>
      <c r="W66" s="1"/>
      <c r="X66" s="1"/>
      <c r="Y66" s="1"/>
      <c r="Z66" s="1"/>
      <c r="AA66" s="1"/>
      <c r="AB66" s="1"/>
      <c r="AC66" s="1"/>
    </row>
    <row r="67" spans="1:29" ht="15" customHeight="1">
      <c r="A67" s="8"/>
      <c r="B67" s="282"/>
      <c r="C67" s="224"/>
      <c r="D67" s="291"/>
      <c r="E67" s="243"/>
      <c r="F67" s="247"/>
      <c r="G67" s="224"/>
      <c r="H67" s="243"/>
      <c r="I67" s="247"/>
      <c r="J67" s="250"/>
      <c r="K67" s="243"/>
      <c r="L67" s="247"/>
      <c r="M67" s="224"/>
      <c r="N67" s="243"/>
      <c r="O67" s="240"/>
      <c r="P67" s="224"/>
      <c r="Q67" s="243"/>
      <c r="R67" s="240"/>
      <c r="S67" s="224"/>
      <c r="T67" s="243"/>
      <c r="U67" s="240"/>
      <c r="V67" s="238"/>
      <c r="W67" s="1"/>
      <c r="X67" s="1"/>
      <c r="Y67" s="1"/>
      <c r="Z67" s="1"/>
      <c r="AA67" s="1"/>
      <c r="AB67" s="1"/>
      <c r="AC67" s="1"/>
    </row>
    <row r="68" spans="1:29" ht="15" customHeight="1">
      <c r="A68" s="8"/>
      <c r="B68" s="282"/>
      <c r="C68" s="224"/>
      <c r="D68" s="291"/>
      <c r="E68" s="241">
        <v>2</v>
      </c>
      <c r="F68" s="266"/>
      <c r="G68" s="224"/>
      <c r="H68" s="241">
        <v>2</v>
      </c>
      <c r="I68" s="248"/>
      <c r="J68" s="250"/>
      <c r="K68" s="241">
        <v>2</v>
      </c>
      <c r="L68" s="248"/>
      <c r="M68" s="224"/>
      <c r="N68" s="241">
        <v>2</v>
      </c>
      <c r="O68" s="239"/>
      <c r="P68" s="224"/>
      <c r="Q68" s="241">
        <v>2</v>
      </c>
      <c r="R68" s="239"/>
      <c r="S68" s="224"/>
      <c r="T68" s="241">
        <v>2</v>
      </c>
      <c r="U68" s="239"/>
      <c r="V68" s="237"/>
      <c r="W68" s="1"/>
      <c r="X68" s="1"/>
      <c r="Y68" s="1"/>
      <c r="Z68" s="1"/>
      <c r="AA68" s="1"/>
      <c r="AB68" s="1"/>
      <c r="AC68" s="1"/>
    </row>
    <row r="69" spans="1:29" ht="15" customHeight="1">
      <c r="A69" s="8"/>
      <c r="B69" s="282"/>
      <c r="C69" s="224"/>
      <c r="D69" s="291"/>
      <c r="E69" s="242"/>
      <c r="F69" s="247"/>
      <c r="G69" s="224"/>
      <c r="H69" s="242"/>
      <c r="I69" s="247"/>
      <c r="J69" s="250"/>
      <c r="K69" s="242"/>
      <c r="L69" s="247"/>
      <c r="M69" s="224"/>
      <c r="N69" s="242"/>
      <c r="O69" s="240"/>
      <c r="P69" s="224"/>
      <c r="Q69" s="242"/>
      <c r="R69" s="240"/>
      <c r="S69" s="224"/>
      <c r="T69" s="242"/>
      <c r="U69" s="240"/>
      <c r="V69" s="238"/>
      <c r="W69" s="1"/>
      <c r="X69" s="1"/>
      <c r="Y69" s="1"/>
      <c r="Z69" s="1"/>
      <c r="AA69" s="1"/>
      <c r="AB69" s="1"/>
      <c r="AC69" s="1"/>
    </row>
    <row r="70" spans="1:29" ht="15" customHeight="1">
      <c r="A70" s="8"/>
      <c r="B70" s="282"/>
      <c r="C70" s="224"/>
      <c r="D70" s="291"/>
      <c r="E70" s="242"/>
      <c r="F70" s="247"/>
      <c r="G70" s="224"/>
      <c r="H70" s="242"/>
      <c r="I70" s="247"/>
      <c r="J70" s="250"/>
      <c r="K70" s="242"/>
      <c r="L70" s="247"/>
      <c r="M70" s="224"/>
      <c r="N70" s="242"/>
      <c r="O70" s="240"/>
      <c r="P70" s="224"/>
      <c r="Q70" s="242"/>
      <c r="R70" s="240"/>
      <c r="S70" s="224"/>
      <c r="T70" s="242"/>
      <c r="U70" s="240"/>
      <c r="V70" s="238"/>
      <c r="W70" s="1"/>
      <c r="X70" s="1"/>
      <c r="Y70" s="1"/>
      <c r="Z70" s="1"/>
      <c r="AA70" s="1"/>
      <c r="AB70" s="1"/>
      <c r="AC70" s="1"/>
    </row>
    <row r="71" spans="1:29" ht="15" customHeight="1">
      <c r="A71" s="8"/>
      <c r="B71" s="282"/>
      <c r="C71" s="224"/>
      <c r="D71" s="291"/>
      <c r="E71" s="243"/>
      <c r="F71" s="247"/>
      <c r="G71" s="224"/>
      <c r="H71" s="243"/>
      <c r="I71" s="247"/>
      <c r="J71" s="250"/>
      <c r="K71" s="243"/>
      <c r="L71" s="247"/>
      <c r="M71" s="224"/>
      <c r="N71" s="243"/>
      <c r="O71" s="240"/>
      <c r="P71" s="224"/>
      <c r="Q71" s="243"/>
      <c r="R71" s="240"/>
      <c r="S71" s="224"/>
      <c r="T71" s="243"/>
      <c r="U71" s="240"/>
      <c r="V71" s="238"/>
      <c r="W71" s="1"/>
      <c r="X71" s="1"/>
      <c r="Y71" s="1"/>
      <c r="Z71" s="1"/>
      <c r="AA71" s="1"/>
      <c r="AB71" s="1"/>
      <c r="AC71" s="1"/>
    </row>
    <row r="72" spans="1:29" ht="15" customHeight="1">
      <c r="A72" s="8"/>
      <c r="B72" s="282"/>
      <c r="C72" s="224"/>
      <c r="D72" s="291"/>
      <c r="E72" s="241">
        <v>3</v>
      </c>
      <c r="F72" s="266"/>
      <c r="G72" s="224"/>
      <c r="H72" s="241">
        <v>3</v>
      </c>
      <c r="I72" s="248"/>
      <c r="J72" s="250"/>
      <c r="K72" s="241">
        <v>3</v>
      </c>
      <c r="L72" s="248"/>
      <c r="M72" s="224"/>
      <c r="N72" s="241">
        <v>3</v>
      </c>
      <c r="O72" s="239"/>
      <c r="P72" s="224"/>
      <c r="Q72" s="241">
        <v>3</v>
      </c>
      <c r="R72" s="239"/>
      <c r="S72" s="224"/>
      <c r="T72" s="241">
        <v>3</v>
      </c>
      <c r="U72" s="239"/>
      <c r="V72" s="237"/>
      <c r="W72" s="1"/>
      <c r="X72" s="1"/>
      <c r="Y72" s="1"/>
      <c r="Z72" s="1"/>
      <c r="AA72" s="1"/>
      <c r="AB72" s="1"/>
      <c r="AC72" s="1"/>
    </row>
    <row r="73" spans="1:29" ht="15" customHeight="1">
      <c r="A73" s="8"/>
      <c r="B73" s="282"/>
      <c r="C73" s="224"/>
      <c r="D73" s="291"/>
      <c r="E73" s="242"/>
      <c r="F73" s="247"/>
      <c r="G73" s="224"/>
      <c r="H73" s="242"/>
      <c r="I73" s="247"/>
      <c r="J73" s="250"/>
      <c r="K73" s="242"/>
      <c r="L73" s="247"/>
      <c r="M73" s="224"/>
      <c r="N73" s="242"/>
      <c r="O73" s="240"/>
      <c r="P73" s="224"/>
      <c r="Q73" s="242"/>
      <c r="R73" s="240"/>
      <c r="S73" s="224"/>
      <c r="T73" s="242"/>
      <c r="U73" s="240"/>
      <c r="V73" s="238"/>
      <c r="W73" s="1"/>
      <c r="X73" s="1"/>
      <c r="Y73" s="1"/>
      <c r="Z73" s="1"/>
      <c r="AA73" s="1"/>
      <c r="AB73" s="1"/>
      <c r="AC73" s="1"/>
    </row>
    <row r="74" spans="1:29" ht="15" customHeight="1">
      <c r="A74" s="8"/>
      <c r="B74" s="282"/>
      <c r="C74" s="224"/>
      <c r="D74" s="291"/>
      <c r="E74" s="242"/>
      <c r="F74" s="247"/>
      <c r="G74" s="224"/>
      <c r="H74" s="242"/>
      <c r="I74" s="247"/>
      <c r="J74" s="250"/>
      <c r="K74" s="242"/>
      <c r="L74" s="247"/>
      <c r="M74" s="224"/>
      <c r="N74" s="242"/>
      <c r="O74" s="240"/>
      <c r="P74" s="224"/>
      <c r="Q74" s="242"/>
      <c r="R74" s="240"/>
      <c r="S74" s="224"/>
      <c r="T74" s="242"/>
      <c r="U74" s="240"/>
      <c r="V74" s="238"/>
      <c r="W74" s="1"/>
      <c r="X74" s="1"/>
      <c r="Y74" s="1"/>
      <c r="Z74" s="1"/>
      <c r="AA74" s="1"/>
      <c r="AB74" s="1"/>
      <c r="AC74" s="1"/>
    </row>
    <row r="75" spans="1:29" ht="15" customHeight="1">
      <c r="A75" s="8"/>
      <c r="B75" s="282"/>
      <c r="C75" s="225"/>
      <c r="D75" s="291"/>
      <c r="E75" s="243"/>
      <c r="F75" s="247"/>
      <c r="G75" s="225"/>
      <c r="H75" s="243"/>
      <c r="I75" s="247"/>
      <c r="J75" s="251"/>
      <c r="K75" s="243"/>
      <c r="L75" s="247"/>
      <c r="M75" s="225"/>
      <c r="N75" s="243"/>
      <c r="O75" s="240"/>
      <c r="P75" s="225"/>
      <c r="Q75" s="243"/>
      <c r="R75" s="240"/>
      <c r="S75" s="225"/>
      <c r="T75" s="243"/>
      <c r="U75" s="240"/>
      <c r="V75" s="238"/>
      <c r="W75" s="1"/>
      <c r="X75" s="1"/>
      <c r="Y75" s="1"/>
      <c r="Z75" s="1"/>
      <c r="AA75" s="1"/>
      <c r="AB75" s="1"/>
      <c r="AC75" s="1"/>
    </row>
    <row r="76" spans="1:29" ht="15" customHeight="1">
      <c r="A76" s="8"/>
      <c r="B76" s="282"/>
      <c r="C76" s="229" t="str">
        <f ca="1">OFFSET(INDIRECT($B200),17,2)</f>
        <v>Storing and sharing</v>
      </c>
      <c r="D76" s="268" t="str">
        <f ca="1">OFFSET(INDIRECT($B$200),17,14)</f>
        <v>create and share hyperlinks to local, network and online files
password-protect a file.</v>
      </c>
      <c r="E76" s="241">
        <v>1</v>
      </c>
      <c r="F76" s="237"/>
      <c r="G76" s="255" t="str">
        <f ca="1">OFFSET(INDIRECT($B200),17,15)</f>
        <v xml:space="preserve">track the changes of a document/view the revision history and restore a previous version where appropriate
take account of file size and type, and understand that storage drives may have a limited storage space.
</v>
      </c>
      <c r="H76" s="241">
        <v>1</v>
      </c>
      <c r="I76" s="246"/>
      <c r="J76" s="256" t="str">
        <f ca="1">OFFSET(INDIRECT($B200),17,16)</f>
        <v>use appropriate advanced file-management techniques, e.g. tagging, compression.</v>
      </c>
      <c r="K76" s="241">
        <v>1</v>
      </c>
      <c r="L76" s="246"/>
      <c r="M76" s="255" t="str">
        <f ca="1">OFFSET(INDIRECT($B200),17,17)</f>
        <v>understand simple encryption and the purpose of encryption, e.g. to send sensitive data more securely
use relevant hyperlinks and account for the appropriate file management technique, e.g. some file storage systems will utilise dynamic hyperlinks so that if a file location is changed, the link remains intact, whereas changing file location in other systems could result in a broken hyperlink.</v>
      </c>
      <c r="N76" s="241">
        <v>1</v>
      </c>
      <c r="O76" s="244"/>
      <c r="P76" s="245" t="str">
        <f ca="1">OFFSET(INDIRECT($B200),17,18)</f>
        <v>use online services to share appropriate content with a global audience, e.g. uploading content to public websites to share with specific audiences.</v>
      </c>
      <c r="Q76" s="241">
        <v>1</v>
      </c>
      <c r="R76" s="244"/>
      <c r="S76" s="255" t="str">
        <f ca="1">OFFSET(INDIRECT($B200),17,19)</f>
        <v>use online services to share appropriate content with a global audience, e.g. uploading content to public websites to share with specific audiences.</v>
      </c>
      <c r="T76" s="241">
        <v>1</v>
      </c>
      <c r="U76" s="244"/>
      <c r="V76" s="237"/>
      <c r="W76" s="1"/>
      <c r="X76" s="1"/>
      <c r="Y76" s="1"/>
      <c r="Z76" s="1"/>
      <c r="AA76" s="1"/>
      <c r="AB76" s="1"/>
      <c r="AC76" s="1"/>
    </row>
    <row r="77" spans="1:29" ht="15" customHeight="1">
      <c r="A77" s="8"/>
      <c r="B77" s="282"/>
      <c r="C77" s="224"/>
      <c r="D77" s="291"/>
      <c r="E77" s="242"/>
      <c r="F77" s="247"/>
      <c r="G77" s="224"/>
      <c r="H77" s="242"/>
      <c r="I77" s="247"/>
      <c r="J77" s="250"/>
      <c r="K77" s="242"/>
      <c r="L77" s="247"/>
      <c r="M77" s="224"/>
      <c r="N77" s="242"/>
      <c r="O77" s="240"/>
      <c r="P77" s="224"/>
      <c r="Q77" s="242"/>
      <c r="R77" s="240"/>
      <c r="S77" s="224"/>
      <c r="T77" s="242"/>
      <c r="U77" s="240"/>
      <c r="V77" s="238"/>
      <c r="W77" s="1"/>
      <c r="X77" s="1"/>
      <c r="Y77" s="1"/>
      <c r="Z77" s="1"/>
      <c r="AA77" s="1"/>
      <c r="AB77" s="1"/>
      <c r="AC77" s="1"/>
    </row>
    <row r="78" spans="1:29" ht="15" customHeight="1">
      <c r="A78" s="8"/>
      <c r="B78" s="282"/>
      <c r="C78" s="224"/>
      <c r="D78" s="291"/>
      <c r="E78" s="242"/>
      <c r="F78" s="247"/>
      <c r="G78" s="224"/>
      <c r="H78" s="242"/>
      <c r="I78" s="247"/>
      <c r="J78" s="250"/>
      <c r="K78" s="242"/>
      <c r="L78" s="247"/>
      <c r="M78" s="224"/>
      <c r="N78" s="242"/>
      <c r="O78" s="240"/>
      <c r="P78" s="224"/>
      <c r="Q78" s="242"/>
      <c r="R78" s="240"/>
      <c r="S78" s="224"/>
      <c r="T78" s="242"/>
      <c r="U78" s="240"/>
      <c r="V78" s="238"/>
      <c r="W78" s="1"/>
      <c r="X78" s="1"/>
      <c r="Y78" s="1"/>
      <c r="Z78" s="1"/>
      <c r="AA78" s="1"/>
      <c r="AB78" s="1"/>
      <c r="AC78" s="1"/>
    </row>
    <row r="79" spans="1:29" ht="15" customHeight="1">
      <c r="A79" s="8"/>
      <c r="B79" s="282"/>
      <c r="C79" s="224"/>
      <c r="D79" s="291"/>
      <c r="E79" s="243"/>
      <c r="F79" s="247"/>
      <c r="G79" s="224"/>
      <c r="H79" s="243"/>
      <c r="I79" s="247"/>
      <c r="J79" s="250"/>
      <c r="K79" s="243"/>
      <c r="L79" s="247"/>
      <c r="M79" s="224"/>
      <c r="N79" s="243"/>
      <c r="O79" s="240"/>
      <c r="P79" s="224"/>
      <c r="Q79" s="243"/>
      <c r="R79" s="240"/>
      <c r="S79" s="224"/>
      <c r="T79" s="243"/>
      <c r="U79" s="240"/>
      <c r="V79" s="238"/>
      <c r="W79" s="1"/>
      <c r="X79" s="1"/>
      <c r="Y79" s="1"/>
      <c r="Z79" s="1"/>
      <c r="AA79" s="1"/>
      <c r="AB79" s="1"/>
      <c r="AC79" s="1"/>
    </row>
    <row r="80" spans="1:29" ht="15" customHeight="1">
      <c r="A80" s="8"/>
      <c r="B80" s="282"/>
      <c r="C80" s="224"/>
      <c r="D80" s="291"/>
      <c r="E80" s="241">
        <v>2</v>
      </c>
      <c r="F80" s="266"/>
      <c r="G80" s="224"/>
      <c r="H80" s="241">
        <v>2</v>
      </c>
      <c r="I80" s="248"/>
      <c r="J80" s="250"/>
      <c r="K80" s="241">
        <v>2</v>
      </c>
      <c r="L80" s="248"/>
      <c r="M80" s="224"/>
      <c r="N80" s="241">
        <v>2</v>
      </c>
      <c r="O80" s="239"/>
      <c r="P80" s="224"/>
      <c r="Q80" s="241">
        <v>2</v>
      </c>
      <c r="R80" s="239"/>
      <c r="S80" s="224"/>
      <c r="T80" s="241">
        <v>2</v>
      </c>
      <c r="U80" s="239"/>
      <c r="V80" s="237"/>
      <c r="W80" s="1"/>
      <c r="X80" s="1"/>
      <c r="Y80" s="1"/>
      <c r="Z80" s="1"/>
      <c r="AA80" s="1"/>
      <c r="AB80" s="1"/>
      <c r="AC80" s="1"/>
    </row>
    <row r="81" spans="1:29" ht="15" customHeight="1">
      <c r="A81" s="8"/>
      <c r="B81" s="282"/>
      <c r="C81" s="224"/>
      <c r="D81" s="291"/>
      <c r="E81" s="242"/>
      <c r="F81" s="247"/>
      <c r="G81" s="224"/>
      <c r="H81" s="242"/>
      <c r="I81" s="247"/>
      <c r="J81" s="250"/>
      <c r="K81" s="242"/>
      <c r="L81" s="247"/>
      <c r="M81" s="224"/>
      <c r="N81" s="242"/>
      <c r="O81" s="240"/>
      <c r="P81" s="224"/>
      <c r="Q81" s="242"/>
      <c r="R81" s="240"/>
      <c r="S81" s="224"/>
      <c r="T81" s="242"/>
      <c r="U81" s="240"/>
      <c r="V81" s="238"/>
      <c r="W81" s="1"/>
      <c r="X81" s="1"/>
      <c r="Y81" s="1"/>
      <c r="Z81" s="1"/>
      <c r="AA81" s="1"/>
      <c r="AB81" s="1"/>
      <c r="AC81" s="1"/>
    </row>
    <row r="82" spans="1:29" ht="15" customHeight="1">
      <c r="A82" s="8"/>
      <c r="B82" s="282"/>
      <c r="C82" s="224"/>
      <c r="D82" s="291"/>
      <c r="E82" s="242"/>
      <c r="F82" s="247"/>
      <c r="G82" s="224"/>
      <c r="H82" s="242"/>
      <c r="I82" s="247"/>
      <c r="J82" s="250"/>
      <c r="K82" s="242"/>
      <c r="L82" s="247"/>
      <c r="M82" s="224"/>
      <c r="N82" s="242"/>
      <c r="O82" s="240"/>
      <c r="P82" s="224"/>
      <c r="Q82" s="242"/>
      <c r="R82" s="240"/>
      <c r="S82" s="224"/>
      <c r="T82" s="242"/>
      <c r="U82" s="240"/>
      <c r="V82" s="238"/>
      <c r="W82" s="1"/>
      <c r="X82" s="1"/>
      <c r="Y82" s="1"/>
      <c r="Z82" s="1"/>
      <c r="AA82" s="1"/>
      <c r="AB82" s="1"/>
      <c r="AC82" s="1"/>
    </row>
    <row r="83" spans="1:29" ht="15" customHeight="1">
      <c r="A83" s="8"/>
      <c r="B83" s="282"/>
      <c r="C83" s="224"/>
      <c r="D83" s="291"/>
      <c r="E83" s="243"/>
      <c r="F83" s="247"/>
      <c r="G83" s="224"/>
      <c r="H83" s="243"/>
      <c r="I83" s="247"/>
      <c r="J83" s="250"/>
      <c r="K83" s="243"/>
      <c r="L83" s="247"/>
      <c r="M83" s="224"/>
      <c r="N83" s="243"/>
      <c r="O83" s="240"/>
      <c r="P83" s="224"/>
      <c r="Q83" s="243"/>
      <c r="R83" s="240"/>
      <c r="S83" s="224"/>
      <c r="T83" s="243"/>
      <c r="U83" s="240"/>
      <c r="V83" s="238"/>
      <c r="W83" s="1"/>
      <c r="X83" s="1"/>
      <c r="Y83" s="1"/>
      <c r="Z83" s="1"/>
      <c r="AA83" s="1"/>
      <c r="AB83" s="1"/>
      <c r="AC83" s="1"/>
    </row>
    <row r="84" spans="1:29" ht="15" customHeight="1">
      <c r="A84" s="8"/>
      <c r="B84" s="282"/>
      <c r="C84" s="224"/>
      <c r="D84" s="291"/>
      <c r="E84" s="241">
        <v>3</v>
      </c>
      <c r="F84" s="266"/>
      <c r="G84" s="224"/>
      <c r="H84" s="241">
        <v>3</v>
      </c>
      <c r="I84" s="248"/>
      <c r="J84" s="250"/>
      <c r="K84" s="241">
        <v>3</v>
      </c>
      <c r="L84" s="248"/>
      <c r="M84" s="224"/>
      <c r="N84" s="241">
        <v>3</v>
      </c>
      <c r="O84" s="239"/>
      <c r="P84" s="224"/>
      <c r="Q84" s="241">
        <v>3</v>
      </c>
      <c r="R84" s="239"/>
      <c r="S84" s="224"/>
      <c r="T84" s="241">
        <v>3</v>
      </c>
      <c r="U84" s="239"/>
      <c r="V84" s="237"/>
      <c r="W84" s="1"/>
      <c r="X84" s="1"/>
      <c r="Y84" s="1"/>
      <c r="Z84" s="1"/>
      <c r="AA84" s="1"/>
      <c r="AB84" s="1"/>
      <c r="AC84" s="1"/>
    </row>
    <row r="85" spans="1:29" ht="15" customHeight="1">
      <c r="A85" s="8"/>
      <c r="B85" s="282"/>
      <c r="C85" s="224"/>
      <c r="D85" s="291"/>
      <c r="E85" s="242"/>
      <c r="F85" s="247"/>
      <c r="G85" s="224"/>
      <c r="H85" s="242"/>
      <c r="I85" s="247"/>
      <c r="J85" s="250"/>
      <c r="K85" s="242"/>
      <c r="L85" s="247"/>
      <c r="M85" s="224"/>
      <c r="N85" s="242"/>
      <c r="O85" s="240"/>
      <c r="P85" s="224"/>
      <c r="Q85" s="242"/>
      <c r="R85" s="240"/>
      <c r="S85" s="224"/>
      <c r="T85" s="242"/>
      <c r="U85" s="240"/>
      <c r="V85" s="238"/>
      <c r="W85" s="1"/>
      <c r="X85" s="1"/>
      <c r="Y85" s="1"/>
      <c r="Z85" s="1"/>
      <c r="AA85" s="1"/>
      <c r="AB85" s="1"/>
      <c r="AC85" s="1"/>
    </row>
    <row r="86" spans="1:29" ht="15" customHeight="1">
      <c r="A86" s="8"/>
      <c r="B86" s="282"/>
      <c r="C86" s="224"/>
      <c r="D86" s="291"/>
      <c r="E86" s="242"/>
      <c r="F86" s="247"/>
      <c r="G86" s="224"/>
      <c r="H86" s="242"/>
      <c r="I86" s="247"/>
      <c r="J86" s="250"/>
      <c r="K86" s="242"/>
      <c r="L86" s="247"/>
      <c r="M86" s="224"/>
      <c r="N86" s="242"/>
      <c r="O86" s="240"/>
      <c r="P86" s="224"/>
      <c r="Q86" s="242"/>
      <c r="R86" s="240"/>
      <c r="S86" s="224"/>
      <c r="T86" s="242"/>
      <c r="U86" s="240"/>
      <c r="V86" s="238"/>
      <c r="W86" s="1"/>
      <c r="X86" s="1"/>
      <c r="Y86" s="1"/>
      <c r="Z86" s="1"/>
      <c r="AA86" s="1"/>
      <c r="AB86" s="1"/>
      <c r="AC86" s="1"/>
    </row>
    <row r="87" spans="1:29" ht="15" customHeight="1">
      <c r="A87" s="8"/>
      <c r="B87" s="283"/>
      <c r="C87" s="225"/>
      <c r="D87" s="291"/>
      <c r="E87" s="243"/>
      <c r="F87" s="247"/>
      <c r="G87" s="225"/>
      <c r="H87" s="243"/>
      <c r="I87" s="247"/>
      <c r="J87" s="251"/>
      <c r="K87" s="243"/>
      <c r="L87" s="247"/>
      <c r="M87" s="225"/>
      <c r="N87" s="243"/>
      <c r="O87" s="240"/>
      <c r="P87" s="225"/>
      <c r="Q87" s="243"/>
      <c r="R87" s="240"/>
      <c r="S87" s="225"/>
      <c r="T87" s="243"/>
      <c r="U87" s="240"/>
      <c r="V87" s="238"/>
      <c r="W87" s="1"/>
      <c r="X87" s="1"/>
      <c r="Y87" s="1"/>
      <c r="Z87" s="1"/>
      <c r="AA87" s="1"/>
      <c r="AB87" s="1"/>
      <c r="AC87" s="1"/>
    </row>
    <row r="88" spans="1:29" ht="15" customHeight="1">
      <c r="A88" s="8"/>
      <c r="B88" s="284" t="str">
        <f ca="1">OFFSET(INDIRECT($B200),18,0)</f>
        <v>3. Producing</v>
      </c>
      <c r="C88" s="230" t="str">
        <f ca="1">OFFSET(INDIRECT($B200),20,2)</f>
        <v>Planning, sourcing and searching</v>
      </c>
      <c r="D88" s="268" t="str">
        <f ca="1">OFFSET(INDIRECT($B$200),20,14)</f>
        <v>plan work independently before beginning the digital task
extend strategies for finding information; store previous searches and results for future use, e.g. reference through hyperlinks and bookmark a website.</v>
      </c>
      <c r="E88" s="241">
        <v>1</v>
      </c>
      <c r="F88" s="237"/>
      <c r="G88" s="245" t="str">
        <f ca="1">OFFSET(INDIRECT($B200),20,15)</f>
        <v xml:space="preserve">select and use effective planning techniques
search for necessary information and assess the quality of the information found; assess sources of information to determine if they are reliable and reference valid sources, e.g. search a range of sources and critically evaluate search findings. 
</v>
      </c>
      <c r="H88" s="241">
        <v>1</v>
      </c>
      <c r="I88" s="246"/>
      <c r="J88" s="249" t="str">
        <f ca="1">OFFSET(INDIRECT($B200),20,16)</f>
        <v xml:space="preserve">select and use a variety of effective planning techniques
search a variety of sources using relevant search techniques with increased complexity; organise previous searches and information for improved functionality and reference using appropriate methods, e.g. begin to categorise and group searches to make information handling more efficient; ensure that information sources are current, reliable and valid.
</v>
      </c>
      <c r="K88" s="241">
        <v>1</v>
      </c>
      <c r="L88" s="246"/>
      <c r="M88" s="245" t="str">
        <f ca="1">OFFSET(INDIRECT($B200),20,17)</f>
        <v>select and use a variety of effective planning techniques
evaluate the reliability of sources of information, justify opinions and reasons for choices and reference using appropriate methods
use a range of complex searches independently, e.g. and/or/+/-/not.</v>
      </c>
      <c r="N88" s="241">
        <v>1</v>
      </c>
      <c r="O88" s="244"/>
      <c r="P88" s="245" t="str">
        <f ca="1">OFFSET(INDIRECT($B200),20,18)</f>
        <v>effectively plan with increasing complexity
search efficiently for information and evaluate the reliability of sources of information, justifying opinions and reasons for choices; reference work using appropriate methods.</v>
      </c>
      <c r="Q88" s="241">
        <v>1</v>
      </c>
      <c r="R88" s="244"/>
      <c r="S88" s="245" t="str">
        <f ca="1">OFFSET(INDIRECT($B200),20,19)</f>
        <v>effectively plan with increasing complexity
consider the benefits and limitations of digital tools and information sources, and of the results they produce, and use these results to inform future judgements about the quality of their work
search efficiently for information and evaluate the reliability of sources of information, justifying opinions and reasons for choices; reference work using appropriate methods.</v>
      </c>
      <c r="T88" s="241">
        <v>1</v>
      </c>
      <c r="U88" s="244"/>
      <c r="V88" s="237"/>
      <c r="W88" s="1"/>
      <c r="X88" s="1"/>
      <c r="Y88" s="1"/>
      <c r="Z88" s="1"/>
      <c r="AA88" s="1"/>
      <c r="AB88" s="1"/>
      <c r="AC88" s="1"/>
    </row>
    <row r="89" spans="1:29" ht="15" customHeight="1">
      <c r="A89" s="8"/>
      <c r="B89" s="282"/>
      <c r="C89" s="224"/>
      <c r="D89" s="291"/>
      <c r="E89" s="242"/>
      <c r="F89" s="247"/>
      <c r="G89" s="224"/>
      <c r="H89" s="242"/>
      <c r="I89" s="247"/>
      <c r="J89" s="250"/>
      <c r="K89" s="242"/>
      <c r="L89" s="247"/>
      <c r="M89" s="224"/>
      <c r="N89" s="242"/>
      <c r="O89" s="240"/>
      <c r="P89" s="224"/>
      <c r="Q89" s="242"/>
      <c r="R89" s="240"/>
      <c r="S89" s="224"/>
      <c r="T89" s="242"/>
      <c r="U89" s="240"/>
      <c r="V89" s="238"/>
      <c r="W89" s="1"/>
      <c r="X89" s="1"/>
      <c r="Y89" s="1"/>
      <c r="Z89" s="1"/>
      <c r="AA89" s="1"/>
      <c r="AB89" s="1"/>
      <c r="AC89" s="1"/>
    </row>
    <row r="90" spans="1:29" ht="15" customHeight="1">
      <c r="A90" s="8"/>
      <c r="B90" s="282"/>
      <c r="C90" s="224"/>
      <c r="D90" s="291"/>
      <c r="E90" s="242"/>
      <c r="F90" s="247"/>
      <c r="G90" s="224"/>
      <c r="H90" s="242"/>
      <c r="I90" s="247"/>
      <c r="J90" s="250"/>
      <c r="K90" s="242"/>
      <c r="L90" s="247"/>
      <c r="M90" s="224"/>
      <c r="N90" s="242"/>
      <c r="O90" s="240"/>
      <c r="P90" s="224"/>
      <c r="Q90" s="242"/>
      <c r="R90" s="240"/>
      <c r="S90" s="224"/>
      <c r="T90" s="242"/>
      <c r="U90" s="240"/>
      <c r="V90" s="238"/>
      <c r="W90" s="1"/>
      <c r="X90" s="1"/>
      <c r="Y90" s="1"/>
      <c r="Z90" s="1"/>
      <c r="AA90" s="1"/>
      <c r="AB90" s="1"/>
      <c r="AC90" s="1"/>
    </row>
    <row r="91" spans="1:29" ht="15" customHeight="1">
      <c r="A91" s="8"/>
      <c r="B91" s="282"/>
      <c r="C91" s="224"/>
      <c r="D91" s="291"/>
      <c r="E91" s="243"/>
      <c r="F91" s="247"/>
      <c r="G91" s="224"/>
      <c r="H91" s="243"/>
      <c r="I91" s="247"/>
      <c r="J91" s="250"/>
      <c r="K91" s="243"/>
      <c r="L91" s="247"/>
      <c r="M91" s="224"/>
      <c r="N91" s="243"/>
      <c r="O91" s="240"/>
      <c r="P91" s="224"/>
      <c r="Q91" s="243"/>
      <c r="R91" s="240"/>
      <c r="S91" s="224"/>
      <c r="T91" s="243"/>
      <c r="U91" s="240"/>
      <c r="V91" s="238"/>
      <c r="W91" s="1"/>
      <c r="X91" s="1"/>
      <c r="Y91" s="1"/>
      <c r="Z91" s="1"/>
      <c r="AA91" s="1"/>
      <c r="AB91" s="1"/>
      <c r="AC91" s="1"/>
    </row>
    <row r="92" spans="1:29" ht="15" customHeight="1">
      <c r="A92" s="8"/>
      <c r="B92" s="282"/>
      <c r="C92" s="224"/>
      <c r="D92" s="291"/>
      <c r="E92" s="241">
        <v>2</v>
      </c>
      <c r="F92" s="266"/>
      <c r="G92" s="224"/>
      <c r="H92" s="241">
        <v>2</v>
      </c>
      <c r="I92" s="248"/>
      <c r="J92" s="250"/>
      <c r="K92" s="241">
        <v>2</v>
      </c>
      <c r="L92" s="248"/>
      <c r="M92" s="224"/>
      <c r="N92" s="241">
        <v>2</v>
      </c>
      <c r="O92" s="239"/>
      <c r="P92" s="224"/>
      <c r="Q92" s="241">
        <v>2</v>
      </c>
      <c r="R92" s="239"/>
      <c r="S92" s="224"/>
      <c r="T92" s="241">
        <v>2</v>
      </c>
      <c r="U92" s="239"/>
      <c r="V92" s="237"/>
      <c r="W92" s="1"/>
      <c r="X92" s="1"/>
      <c r="Y92" s="1"/>
      <c r="Z92" s="1"/>
      <c r="AA92" s="1"/>
      <c r="AB92" s="1"/>
      <c r="AC92" s="1"/>
    </row>
    <row r="93" spans="1:29" ht="15" customHeight="1">
      <c r="A93" s="8"/>
      <c r="B93" s="282"/>
      <c r="C93" s="224"/>
      <c r="D93" s="291"/>
      <c r="E93" s="242"/>
      <c r="F93" s="247"/>
      <c r="G93" s="224"/>
      <c r="H93" s="242"/>
      <c r="I93" s="247"/>
      <c r="J93" s="250"/>
      <c r="K93" s="242"/>
      <c r="L93" s="247"/>
      <c r="M93" s="224"/>
      <c r="N93" s="242"/>
      <c r="O93" s="240"/>
      <c r="P93" s="224"/>
      <c r="Q93" s="242"/>
      <c r="R93" s="240"/>
      <c r="S93" s="224"/>
      <c r="T93" s="242"/>
      <c r="U93" s="240"/>
      <c r="V93" s="238"/>
      <c r="W93" s="1"/>
      <c r="X93" s="1"/>
      <c r="Y93" s="1"/>
      <c r="Z93" s="1"/>
      <c r="AA93" s="1"/>
      <c r="AB93" s="1"/>
      <c r="AC93" s="1"/>
    </row>
    <row r="94" spans="1:29" ht="15" customHeight="1">
      <c r="A94" s="8"/>
      <c r="B94" s="282"/>
      <c r="C94" s="224"/>
      <c r="D94" s="291"/>
      <c r="E94" s="242"/>
      <c r="F94" s="247"/>
      <c r="G94" s="224"/>
      <c r="H94" s="242"/>
      <c r="I94" s="247"/>
      <c r="J94" s="250"/>
      <c r="K94" s="242"/>
      <c r="L94" s="247"/>
      <c r="M94" s="224"/>
      <c r="N94" s="242"/>
      <c r="O94" s="240"/>
      <c r="P94" s="224"/>
      <c r="Q94" s="242"/>
      <c r="R94" s="240"/>
      <c r="S94" s="224"/>
      <c r="T94" s="242"/>
      <c r="U94" s="240"/>
      <c r="V94" s="238"/>
      <c r="W94" s="1"/>
      <c r="X94" s="1"/>
      <c r="Y94" s="1"/>
      <c r="Z94" s="1"/>
      <c r="AA94" s="1"/>
      <c r="AB94" s="1"/>
      <c r="AC94" s="1"/>
    </row>
    <row r="95" spans="1:29" ht="15" customHeight="1">
      <c r="A95" s="8"/>
      <c r="B95" s="282"/>
      <c r="C95" s="224"/>
      <c r="D95" s="291"/>
      <c r="E95" s="243"/>
      <c r="F95" s="247"/>
      <c r="G95" s="224"/>
      <c r="H95" s="243"/>
      <c r="I95" s="247"/>
      <c r="J95" s="250"/>
      <c r="K95" s="243"/>
      <c r="L95" s="247"/>
      <c r="M95" s="224"/>
      <c r="N95" s="243"/>
      <c r="O95" s="240"/>
      <c r="P95" s="224"/>
      <c r="Q95" s="243"/>
      <c r="R95" s="240"/>
      <c r="S95" s="224"/>
      <c r="T95" s="243"/>
      <c r="U95" s="240"/>
      <c r="V95" s="238"/>
      <c r="W95" s="1"/>
      <c r="X95" s="1"/>
      <c r="Y95" s="1"/>
      <c r="Z95" s="1"/>
      <c r="AA95" s="1"/>
      <c r="AB95" s="1"/>
      <c r="AC95" s="1"/>
    </row>
    <row r="96" spans="1:29" ht="15" customHeight="1">
      <c r="A96" s="8"/>
      <c r="B96" s="282"/>
      <c r="C96" s="224"/>
      <c r="D96" s="291"/>
      <c r="E96" s="241">
        <v>3</v>
      </c>
      <c r="F96" s="266"/>
      <c r="G96" s="224"/>
      <c r="H96" s="241">
        <v>3</v>
      </c>
      <c r="I96" s="248"/>
      <c r="J96" s="250"/>
      <c r="K96" s="241">
        <v>3</v>
      </c>
      <c r="L96" s="248"/>
      <c r="M96" s="224"/>
      <c r="N96" s="241">
        <v>3</v>
      </c>
      <c r="O96" s="239"/>
      <c r="P96" s="224"/>
      <c r="Q96" s="241">
        <v>3</v>
      </c>
      <c r="R96" s="239"/>
      <c r="S96" s="224"/>
      <c r="T96" s="241">
        <v>3</v>
      </c>
      <c r="U96" s="239"/>
      <c r="V96" s="237"/>
      <c r="W96" s="1"/>
      <c r="X96" s="1"/>
      <c r="Y96" s="1"/>
      <c r="Z96" s="1"/>
      <c r="AA96" s="1"/>
      <c r="AB96" s="1"/>
      <c r="AC96" s="1"/>
    </row>
    <row r="97" spans="1:29" ht="15" customHeight="1">
      <c r="A97" s="8"/>
      <c r="B97" s="282"/>
      <c r="C97" s="224"/>
      <c r="D97" s="291"/>
      <c r="E97" s="242"/>
      <c r="F97" s="247"/>
      <c r="G97" s="224"/>
      <c r="H97" s="242"/>
      <c r="I97" s="247"/>
      <c r="J97" s="250"/>
      <c r="K97" s="242"/>
      <c r="L97" s="247"/>
      <c r="M97" s="224"/>
      <c r="N97" s="242"/>
      <c r="O97" s="240"/>
      <c r="P97" s="224"/>
      <c r="Q97" s="242"/>
      <c r="R97" s="240"/>
      <c r="S97" s="224"/>
      <c r="T97" s="242"/>
      <c r="U97" s="240"/>
      <c r="V97" s="238"/>
      <c r="W97" s="1"/>
      <c r="X97" s="1"/>
      <c r="Y97" s="1"/>
      <c r="Z97" s="1"/>
      <c r="AA97" s="1"/>
      <c r="AB97" s="1"/>
      <c r="AC97" s="1"/>
    </row>
    <row r="98" spans="1:29" ht="15" customHeight="1">
      <c r="A98" s="8"/>
      <c r="B98" s="282"/>
      <c r="C98" s="224"/>
      <c r="D98" s="291"/>
      <c r="E98" s="242"/>
      <c r="F98" s="247"/>
      <c r="G98" s="224"/>
      <c r="H98" s="242"/>
      <c r="I98" s="247"/>
      <c r="J98" s="250"/>
      <c r="K98" s="242"/>
      <c r="L98" s="247"/>
      <c r="M98" s="224"/>
      <c r="N98" s="242"/>
      <c r="O98" s="240"/>
      <c r="P98" s="224"/>
      <c r="Q98" s="242"/>
      <c r="R98" s="240"/>
      <c r="S98" s="224"/>
      <c r="T98" s="242"/>
      <c r="U98" s="240"/>
      <c r="V98" s="238"/>
      <c r="W98" s="1"/>
      <c r="X98" s="1"/>
      <c r="Y98" s="1"/>
      <c r="Z98" s="1"/>
      <c r="AA98" s="1"/>
      <c r="AB98" s="1"/>
      <c r="AC98" s="1"/>
    </row>
    <row r="99" spans="1:29" ht="15" customHeight="1">
      <c r="A99" s="8"/>
      <c r="B99" s="282"/>
      <c r="C99" s="225"/>
      <c r="D99" s="291"/>
      <c r="E99" s="243"/>
      <c r="F99" s="247"/>
      <c r="G99" s="225"/>
      <c r="H99" s="243"/>
      <c r="I99" s="247"/>
      <c r="J99" s="251"/>
      <c r="K99" s="243"/>
      <c r="L99" s="247"/>
      <c r="M99" s="225"/>
      <c r="N99" s="243"/>
      <c r="O99" s="240"/>
      <c r="P99" s="225"/>
      <c r="Q99" s="243"/>
      <c r="R99" s="240"/>
      <c r="S99" s="225"/>
      <c r="T99" s="243"/>
      <c r="U99" s="240"/>
      <c r="V99" s="238"/>
      <c r="W99" s="1"/>
      <c r="X99" s="1"/>
      <c r="Y99" s="1"/>
      <c r="Z99" s="1"/>
      <c r="AA99" s="1"/>
      <c r="AB99" s="1"/>
      <c r="AC99" s="1"/>
    </row>
    <row r="100" spans="1:29" ht="15" customHeight="1">
      <c r="A100" s="8"/>
      <c r="B100" s="282"/>
      <c r="C100" s="230" t="str">
        <f ca="1">OFFSET(INDIRECT($B200),22,2)</f>
        <v>Creating</v>
      </c>
      <c r="D100" s="268" t="str">
        <f ca="1">OFFSET(INDIRECT($B$200),22,14)</f>
        <v>use a range of software to produce and refine multimedia components
select and combine a range of text, image, sound, animation and video to produce an outcome for a selected purpose; use software tools to enhance the outcomes for specific audiences.</v>
      </c>
      <c r="E100" s="241">
        <v>1</v>
      </c>
      <c r="F100" s="237"/>
      <c r="G100" s="255" t="str">
        <f ca="1">OFFSET(INDIRECT($B200),22,15)</f>
        <v>use many features of a range of software to produce and refine multimedia components
use software tools to create and enhance text, image, sound, animation and video components; combine the components to produce appropriate outcomes for a range of audiences and purposes.</v>
      </c>
      <c r="H100" s="241">
        <v>1</v>
      </c>
      <c r="I100" s="246"/>
      <c r="J100" s="256" t="str">
        <f ca="1">OFFSET(INDIRECT($B200),22,16)</f>
        <v>use many features of a range of software to produce and refine multimedia components
use software tools to create and enhance text, image, sound, animation and video components; combine the components to produce appropriate outcomes for a range of audiences and purposes
explore and develop formal text document structures for given purposes.</v>
      </c>
      <c r="K100" s="241">
        <v>1</v>
      </c>
      <c r="L100" s="246"/>
      <c r="M100" s="255" t="str">
        <f ca="1">OFFSET(INDIRECT($B200),22,17)</f>
        <v>select and use a variety of appropriate software, tools and techniques to create, modify and combine multimedia components
use software tools to create, enhance and combine text, images, sound, animation and video for a range of audiences and purposes 
develop a range of formal text document structures for different audiences and purposes.</v>
      </c>
      <c r="N100" s="241">
        <v>1</v>
      </c>
      <c r="O100" s="244"/>
      <c r="P100" s="255" t="str">
        <f ca="1">OFFSET(INDIRECT($B200),22,18)</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Q100" s="241">
        <v>1</v>
      </c>
      <c r="R100" s="244"/>
      <c r="S100" s="255" t="str">
        <f ca="1">OFFSET(INDIRECT($B200),22,19)</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T100" s="241">
        <v>1</v>
      </c>
      <c r="U100" s="244"/>
      <c r="V100" s="237"/>
      <c r="W100" s="1"/>
      <c r="X100" s="1"/>
      <c r="Y100" s="1"/>
      <c r="Z100" s="1"/>
      <c r="AA100" s="1"/>
      <c r="AB100" s="1"/>
      <c r="AC100" s="1"/>
    </row>
    <row r="101" spans="1:29" ht="15" customHeight="1">
      <c r="A101" s="8"/>
      <c r="B101" s="282"/>
      <c r="C101" s="224"/>
      <c r="D101" s="291"/>
      <c r="E101" s="242"/>
      <c r="F101" s="247"/>
      <c r="G101" s="224"/>
      <c r="H101" s="242"/>
      <c r="I101" s="247"/>
      <c r="J101" s="250"/>
      <c r="K101" s="242"/>
      <c r="L101" s="247"/>
      <c r="M101" s="224"/>
      <c r="N101" s="242"/>
      <c r="O101" s="240"/>
      <c r="P101" s="224"/>
      <c r="Q101" s="242"/>
      <c r="R101" s="240"/>
      <c r="S101" s="224"/>
      <c r="T101" s="242"/>
      <c r="U101" s="240"/>
      <c r="V101" s="238"/>
      <c r="W101" s="1"/>
      <c r="X101" s="1"/>
      <c r="Y101" s="1"/>
      <c r="Z101" s="1"/>
      <c r="AA101" s="1"/>
      <c r="AB101" s="1"/>
      <c r="AC101" s="1"/>
    </row>
    <row r="102" spans="1:29" ht="15" customHeight="1">
      <c r="A102" s="8"/>
      <c r="B102" s="282"/>
      <c r="C102" s="224"/>
      <c r="D102" s="291"/>
      <c r="E102" s="242"/>
      <c r="F102" s="247"/>
      <c r="G102" s="224"/>
      <c r="H102" s="242"/>
      <c r="I102" s="247"/>
      <c r="J102" s="250"/>
      <c r="K102" s="242"/>
      <c r="L102" s="247"/>
      <c r="M102" s="224"/>
      <c r="N102" s="242"/>
      <c r="O102" s="240"/>
      <c r="P102" s="224"/>
      <c r="Q102" s="242"/>
      <c r="R102" s="240"/>
      <c r="S102" s="224"/>
      <c r="T102" s="242"/>
      <c r="U102" s="240"/>
      <c r="V102" s="238"/>
      <c r="W102" s="1"/>
      <c r="X102" s="1"/>
      <c r="Y102" s="1"/>
      <c r="Z102" s="1"/>
      <c r="AA102" s="1"/>
      <c r="AB102" s="1"/>
      <c r="AC102" s="1"/>
    </row>
    <row r="103" spans="1:29" ht="15" customHeight="1">
      <c r="A103" s="8"/>
      <c r="B103" s="282"/>
      <c r="C103" s="224"/>
      <c r="D103" s="291"/>
      <c r="E103" s="243"/>
      <c r="F103" s="247"/>
      <c r="G103" s="224"/>
      <c r="H103" s="243"/>
      <c r="I103" s="247"/>
      <c r="J103" s="250"/>
      <c r="K103" s="243"/>
      <c r="L103" s="247"/>
      <c r="M103" s="224"/>
      <c r="N103" s="243"/>
      <c r="O103" s="240"/>
      <c r="P103" s="224"/>
      <c r="Q103" s="243"/>
      <c r="R103" s="240"/>
      <c r="S103" s="224"/>
      <c r="T103" s="243"/>
      <c r="U103" s="240"/>
      <c r="V103" s="238"/>
      <c r="W103" s="1"/>
      <c r="X103" s="1"/>
      <c r="Y103" s="1"/>
      <c r="Z103" s="1"/>
      <c r="AA103" s="1"/>
      <c r="AB103" s="1"/>
      <c r="AC103" s="1"/>
    </row>
    <row r="104" spans="1:29" ht="15" customHeight="1">
      <c r="A104" s="8"/>
      <c r="B104" s="282"/>
      <c r="C104" s="224"/>
      <c r="D104" s="291"/>
      <c r="E104" s="241">
        <v>2</v>
      </c>
      <c r="F104" s="266"/>
      <c r="G104" s="224"/>
      <c r="H104" s="241">
        <v>2</v>
      </c>
      <c r="I104" s="248"/>
      <c r="J104" s="250"/>
      <c r="K104" s="241">
        <v>2</v>
      </c>
      <c r="L104" s="248"/>
      <c r="M104" s="224"/>
      <c r="N104" s="241">
        <v>2</v>
      </c>
      <c r="O104" s="239"/>
      <c r="P104" s="224"/>
      <c r="Q104" s="241">
        <v>2</v>
      </c>
      <c r="R104" s="239"/>
      <c r="S104" s="224"/>
      <c r="T104" s="241">
        <v>2</v>
      </c>
      <c r="U104" s="239"/>
      <c r="V104" s="237"/>
      <c r="W104" s="1"/>
      <c r="X104" s="1"/>
      <c r="Y104" s="1"/>
      <c r="Z104" s="1"/>
      <c r="AA104" s="1"/>
      <c r="AB104" s="1"/>
      <c r="AC104" s="1"/>
    </row>
    <row r="105" spans="1:29" ht="15" customHeight="1">
      <c r="A105" s="8"/>
      <c r="B105" s="282"/>
      <c r="C105" s="224"/>
      <c r="D105" s="291"/>
      <c r="E105" s="242"/>
      <c r="F105" s="247"/>
      <c r="G105" s="224"/>
      <c r="H105" s="242"/>
      <c r="I105" s="247"/>
      <c r="J105" s="250"/>
      <c r="K105" s="242"/>
      <c r="L105" s="247"/>
      <c r="M105" s="224"/>
      <c r="N105" s="242"/>
      <c r="O105" s="240"/>
      <c r="P105" s="224"/>
      <c r="Q105" s="242"/>
      <c r="R105" s="240"/>
      <c r="S105" s="224"/>
      <c r="T105" s="242"/>
      <c r="U105" s="240"/>
      <c r="V105" s="238"/>
      <c r="W105" s="1"/>
      <c r="X105" s="1"/>
      <c r="Y105" s="1"/>
      <c r="Z105" s="1"/>
      <c r="AA105" s="1"/>
      <c r="AB105" s="1"/>
      <c r="AC105" s="1"/>
    </row>
    <row r="106" spans="1:29" ht="15" customHeight="1">
      <c r="A106" s="8"/>
      <c r="B106" s="282"/>
      <c r="C106" s="224"/>
      <c r="D106" s="291"/>
      <c r="E106" s="242"/>
      <c r="F106" s="247"/>
      <c r="G106" s="224"/>
      <c r="H106" s="242"/>
      <c r="I106" s="247"/>
      <c r="J106" s="250"/>
      <c r="K106" s="242"/>
      <c r="L106" s="247"/>
      <c r="M106" s="224"/>
      <c r="N106" s="242"/>
      <c r="O106" s="240"/>
      <c r="P106" s="224"/>
      <c r="Q106" s="242"/>
      <c r="R106" s="240"/>
      <c r="S106" s="224"/>
      <c r="T106" s="242"/>
      <c r="U106" s="240"/>
      <c r="V106" s="238"/>
      <c r="W106" s="1"/>
      <c r="X106" s="1"/>
      <c r="Y106" s="1"/>
      <c r="Z106" s="1"/>
      <c r="AA106" s="1"/>
      <c r="AB106" s="1"/>
      <c r="AC106" s="1"/>
    </row>
    <row r="107" spans="1:29" ht="15" customHeight="1">
      <c r="A107" s="8"/>
      <c r="B107" s="282"/>
      <c r="C107" s="224"/>
      <c r="D107" s="291"/>
      <c r="E107" s="243"/>
      <c r="F107" s="247"/>
      <c r="G107" s="224"/>
      <c r="H107" s="243"/>
      <c r="I107" s="247"/>
      <c r="J107" s="250"/>
      <c r="K107" s="243"/>
      <c r="L107" s="247"/>
      <c r="M107" s="224"/>
      <c r="N107" s="243"/>
      <c r="O107" s="240"/>
      <c r="P107" s="224"/>
      <c r="Q107" s="243"/>
      <c r="R107" s="240"/>
      <c r="S107" s="224"/>
      <c r="T107" s="243"/>
      <c r="U107" s="240"/>
      <c r="V107" s="238"/>
      <c r="W107" s="1"/>
      <c r="X107" s="1"/>
      <c r="Y107" s="1"/>
      <c r="Z107" s="1"/>
      <c r="AA107" s="1"/>
      <c r="AB107" s="1"/>
      <c r="AC107" s="1"/>
    </row>
    <row r="108" spans="1:29" ht="15" customHeight="1">
      <c r="A108" s="8"/>
      <c r="B108" s="282"/>
      <c r="C108" s="224"/>
      <c r="D108" s="291"/>
      <c r="E108" s="241">
        <v>3</v>
      </c>
      <c r="F108" s="266"/>
      <c r="G108" s="224"/>
      <c r="H108" s="241">
        <v>3</v>
      </c>
      <c r="I108" s="248"/>
      <c r="J108" s="250"/>
      <c r="K108" s="241">
        <v>3</v>
      </c>
      <c r="L108" s="248"/>
      <c r="M108" s="224"/>
      <c r="N108" s="241">
        <v>3</v>
      </c>
      <c r="O108" s="239"/>
      <c r="P108" s="224"/>
      <c r="Q108" s="241">
        <v>3</v>
      </c>
      <c r="R108" s="239"/>
      <c r="S108" s="224"/>
      <c r="T108" s="241">
        <v>3</v>
      </c>
      <c r="U108" s="239"/>
      <c r="V108" s="237"/>
      <c r="W108" s="1"/>
      <c r="X108" s="1"/>
      <c r="Y108" s="1"/>
      <c r="Z108" s="1"/>
      <c r="AA108" s="1"/>
      <c r="AB108" s="1"/>
      <c r="AC108" s="1"/>
    </row>
    <row r="109" spans="1:29" ht="15" customHeight="1">
      <c r="A109" s="8"/>
      <c r="B109" s="282"/>
      <c r="C109" s="224"/>
      <c r="D109" s="291"/>
      <c r="E109" s="242"/>
      <c r="F109" s="247"/>
      <c r="G109" s="224"/>
      <c r="H109" s="242"/>
      <c r="I109" s="247"/>
      <c r="J109" s="250"/>
      <c r="K109" s="242"/>
      <c r="L109" s="247"/>
      <c r="M109" s="224"/>
      <c r="N109" s="242"/>
      <c r="O109" s="240"/>
      <c r="P109" s="224"/>
      <c r="Q109" s="242"/>
      <c r="R109" s="240"/>
      <c r="S109" s="224"/>
      <c r="T109" s="242"/>
      <c r="U109" s="240"/>
      <c r="V109" s="238"/>
      <c r="W109" s="1"/>
      <c r="X109" s="1"/>
      <c r="Y109" s="1"/>
      <c r="Z109" s="1"/>
      <c r="AA109" s="1"/>
      <c r="AB109" s="1"/>
      <c r="AC109" s="1"/>
    </row>
    <row r="110" spans="1:29" ht="15" customHeight="1">
      <c r="A110" s="8"/>
      <c r="B110" s="282"/>
      <c r="C110" s="224"/>
      <c r="D110" s="291"/>
      <c r="E110" s="242"/>
      <c r="F110" s="247"/>
      <c r="G110" s="224"/>
      <c r="H110" s="242"/>
      <c r="I110" s="247"/>
      <c r="J110" s="250"/>
      <c r="K110" s="242"/>
      <c r="L110" s="247"/>
      <c r="M110" s="224"/>
      <c r="N110" s="242"/>
      <c r="O110" s="240"/>
      <c r="P110" s="224"/>
      <c r="Q110" s="242"/>
      <c r="R110" s="240"/>
      <c r="S110" s="224"/>
      <c r="T110" s="242"/>
      <c r="U110" s="240"/>
      <c r="V110" s="238"/>
      <c r="W110" s="1"/>
      <c r="X110" s="1"/>
      <c r="Y110" s="1"/>
      <c r="Z110" s="1"/>
      <c r="AA110" s="1"/>
      <c r="AB110" s="1"/>
      <c r="AC110" s="1"/>
    </row>
    <row r="111" spans="1:29" ht="15" customHeight="1">
      <c r="A111" s="8"/>
      <c r="B111" s="282"/>
      <c r="C111" s="225"/>
      <c r="D111" s="291"/>
      <c r="E111" s="243"/>
      <c r="F111" s="247"/>
      <c r="G111" s="225"/>
      <c r="H111" s="243"/>
      <c r="I111" s="247"/>
      <c r="J111" s="251"/>
      <c r="K111" s="243"/>
      <c r="L111" s="247"/>
      <c r="M111" s="225"/>
      <c r="N111" s="243"/>
      <c r="O111" s="240"/>
      <c r="P111" s="225"/>
      <c r="Q111" s="243"/>
      <c r="R111" s="240"/>
      <c r="S111" s="225"/>
      <c r="T111" s="243"/>
      <c r="U111" s="240"/>
      <c r="V111" s="238"/>
      <c r="W111" s="1"/>
      <c r="X111" s="1"/>
      <c r="Y111" s="1"/>
      <c r="Z111" s="1"/>
      <c r="AA111" s="1"/>
      <c r="AB111" s="1"/>
      <c r="AC111" s="1"/>
    </row>
    <row r="112" spans="1:29" ht="15" customHeight="1">
      <c r="A112" s="1"/>
      <c r="B112" s="282"/>
      <c r="C112" s="230" t="str">
        <f ca="1">OFFSET(INDIRECT($B200),24,2)</f>
        <v>Evaluating and improving</v>
      </c>
      <c r="D112" s="268" t="str">
        <f ca="1">OFFSET(INDIRECT($B$200),24,14)</f>
        <v>explain reasons for layout and content of own work, e.g. evaluate the presentation for audience and appropriateness
ensure output is appropriate for specific purpose
comment on reasons for layout and content
invite feedback/responses from others, e.g. use 'Comment' in Word Online/Excel Online for asking questions or adding suggestions
create groups and share work between them to allow review of work.</v>
      </c>
      <c r="E112" s="241">
        <v>1</v>
      </c>
      <c r="F112" s="237"/>
      <c r="G112" s="255" t="str">
        <f ca="1">OFFSET(INDIRECT($B200),24,15)</f>
        <v>evaluate own and others' work and justify content for audience, e.g. comment on others' work in relation to layout and content
respond to feedback.</v>
      </c>
      <c r="H112" s="241">
        <v>1</v>
      </c>
      <c r="I112" s="246"/>
      <c r="J112" s="256" t="str">
        <f ca="1">OFFSET(INDIRECT($B200),24,16)</f>
        <v>justify the reasons for choices and explain the advantages and disadvantages of the different outputs, e.g. produce a basic evaluation report including justification for layout and content
suggest and make improvements depending on feedback and self-evaluation. </v>
      </c>
      <c r="K112" s="241">
        <v>1</v>
      </c>
      <c r="L112" s="246"/>
      <c r="M112" s="255" t="str">
        <f ca="1">OFFSET(INDIRECT($B200),24,17)</f>
        <v>justify the reasons for choices and explain the advantages and disadvantages of the different outputs
suggest and make improvements depending on feedback and self-evaluation that are relevant for audience and purpose.</v>
      </c>
      <c r="N112" s="241">
        <v>1</v>
      </c>
      <c r="O112" s="244"/>
      <c r="P112" s="255" t="str">
        <f ca="1">OFFSET(INDIRECT($B200),24,18)</f>
        <v>justify reasoning to critical audiences in terms of layout and content, e.g. produce a detailed evaluation report including justification for layout and content
refer appropriately to sources of information used
make detailed and specific changes based upon feedback and self-evaluation, as relevant. </v>
      </c>
      <c r="Q112" s="241">
        <v>1</v>
      </c>
      <c r="R112" s="244"/>
      <c r="S112" s="255" t="str">
        <f ca="1">OFFSET(INDIRECT($B200),24,19)</f>
        <v>justify reasoning to critical audiences in terms of layout and content
refer appropriately to sources of information used
make detailed and specific changes based upon feedback and self-evaluation, as relevant. </v>
      </c>
      <c r="T112" s="241">
        <v>1</v>
      </c>
      <c r="U112" s="244"/>
      <c r="V112" s="237"/>
      <c r="W112" s="1"/>
      <c r="X112" s="1"/>
      <c r="Y112" s="1"/>
      <c r="Z112" s="1"/>
      <c r="AA112" s="1"/>
      <c r="AB112" s="1"/>
      <c r="AC112" s="1"/>
    </row>
    <row r="113" spans="1:29" ht="15" customHeight="1">
      <c r="A113" s="1"/>
      <c r="B113" s="282"/>
      <c r="C113" s="224"/>
      <c r="D113" s="291"/>
      <c r="E113" s="242"/>
      <c r="F113" s="247"/>
      <c r="G113" s="224"/>
      <c r="H113" s="242"/>
      <c r="I113" s="247"/>
      <c r="J113" s="250"/>
      <c r="K113" s="242"/>
      <c r="L113" s="247"/>
      <c r="M113" s="224"/>
      <c r="N113" s="242"/>
      <c r="O113" s="240"/>
      <c r="P113" s="224"/>
      <c r="Q113" s="242"/>
      <c r="R113" s="240"/>
      <c r="S113" s="224"/>
      <c r="T113" s="242"/>
      <c r="U113" s="240"/>
      <c r="V113" s="238"/>
      <c r="W113" s="1"/>
      <c r="X113" s="1"/>
      <c r="Y113" s="1"/>
      <c r="Z113" s="1"/>
      <c r="AA113" s="1"/>
      <c r="AB113" s="1"/>
      <c r="AC113" s="1"/>
    </row>
    <row r="114" spans="1:29" ht="15" customHeight="1">
      <c r="A114" s="1"/>
      <c r="B114" s="282"/>
      <c r="C114" s="224"/>
      <c r="D114" s="291"/>
      <c r="E114" s="242"/>
      <c r="F114" s="247"/>
      <c r="G114" s="224"/>
      <c r="H114" s="242"/>
      <c r="I114" s="247"/>
      <c r="J114" s="250"/>
      <c r="K114" s="242"/>
      <c r="L114" s="247"/>
      <c r="M114" s="224"/>
      <c r="N114" s="242"/>
      <c r="O114" s="240"/>
      <c r="P114" s="224"/>
      <c r="Q114" s="242"/>
      <c r="R114" s="240"/>
      <c r="S114" s="224"/>
      <c r="T114" s="242"/>
      <c r="U114" s="240"/>
      <c r="V114" s="238"/>
      <c r="W114" s="1"/>
      <c r="X114" s="1"/>
      <c r="Y114" s="1"/>
      <c r="Z114" s="1"/>
      <c r="AA114" s="1"/>
      <c r="AB114" s="1"/>
      <c r="AC114" s="1"/>
    </row>
    <row r="115" spans="1:29" ht="15" customHeight="1">
      <c r="A115" s="1"/>
      <c r="B115" s="282"/>
      <c r="C115" s="224"/>
      <c r="D115" s="291"/>
      <c r="E115" s="243"/>
      <c r="F115" s="247"/>
      <c r="G115" s="224"/>
      <c r="H115" s="243"/>
      <c r="I115" s="247"/>
      <c r="J115" s="250"/>
      <c r="K115" s="243"/>
      <c r="L115" s="247"/>
      <c r="M115" s="224"/>
      <c r="N115" s="243"/>
      <c r="O115" s="240"/>
      <c r="P115" s="224"/>
      <c r="Q115" s="243"/>
      <c r="R115" s="240"/>
      <c r="S115" s="224"/>
      <c r="T115" s="243"/>
      <c r="U115" s="240"/>
      <c r="V115" s="238"/>
      <c r="W115" s="1"/>
      <c r="X115" s="1"/>
      <c r="Y115" s="1"/>
      <c r="Z115" s="1"/>
      <c r="AA115" s="1"/>
      <c r="AB115" s="1"/>
      <c r="AC115" s="1"/>
    </row>
    <row r="116" spans="1:29" ht="15" customHeight="1">
      <c r="A116" s="1"/>
      <c r="B116" s="282"/>
      <c r="C116" s="224"/>
      <c r="D116" s="291"/>
      <c r="E116" s="241">
        <v>2</v>
      </c>
      <c r="F116" s="266"/>
      <c r="G116" s="224"/>
      <c r="H116" s="241">
        <v>2</v>
      </c>
      <c r="I116" s="248"/>
      <c r="J116" s="250"/>
      <c r="K116" s="241">
        <v>2</v>
      </c>
      <c r="L116" s="248"/>
      <c r="M116" s="224"/>
      <c r="N116" s="241">
        <v>2</v>
      </c>
      <c r="O116" s="239"/>
      <c r="P116" s="224"/>
      <c r="Q116" s="241">
        <v>2</v>
      </c>
      <c r="R116" s="239"/>
      <c r="S116" s="224"/>
      <c r="T116" s="241">
        <v>2</v>
      </c>
      <c r="U116" s="239"/>
      <c r="V116" s="237"/>
      <c r="W116" s="1"/>
      <c r="X116" s="1"/>
      <c r="Y116" s="1"/>
      <c r="Z116" s="1"/>
      <c r="AA116" s="1"/>
      <c r="AB116" s="1"/>
      <c r="AC116" s="1"/>
    </row>
    <row r="117" spans="1:29" ht="15" customHeight="1">
      <c r="A117" s="1"/>
      <c r="B117" s="282"/>
      <c r="C117" s="224"/>
      <c r="D117" s="291"/>
      <c r="E117" s="242"/>
      <c r="F117" s="247"/>
      <c r="G117" s="224"/>
      <c r="H117" s="242"/>
      <c r="I117" s="247"/>
      <c r="J117" s="250"/>
      <c r="K117" s="242"/>
      <c r="L117" s="247"/>
      <c r="M117" s="224"/>
      <c r="N117" s="242"/>
      <c r="O117" s="240"/>
      <c r="P117" s="224"/>
      <c r="Q117" s="242"/>
      <c r="R117" s="240"/>
      <c r="S117" s="224"/>
      <c r="T117" s="242"/>
      <c r="U117" s="240"/>
      <c r="V117" s="238"/>
      <c r="W117" s="1"/>
      <c r="X117" s="1"/>
      <c r="Y117" s="1"/>
      <c r="Z117" s="1"/>
      <c r="AA117" s="1"/>
      <c r="AB117" s="1"/>
      <c r="AC117" s="1"/>
    </row>
    <row r="118" spans="1:29" ht="15" customHeight="1">
      <c r="A118" s="1"/>
      <c r="B118" s="282"/>
      <c r="C118" s="224"/>
      <c r="D118" s="291"/>
      <c r="E118" s="242"/>
      <c r="F118" s="247"/>
      <c r="G118" s="224"/>
      <c r="H118" s="242"/>
      <c r="I118" s="247"/>
      <c r="J118" s="250"/>
      <c r="K118" s="242"/>
      <c r="L118" s="247"/>
      <c r="M118" s="224"/>
      <c r="N118" s="242"/>
      <c r="O118" s="240"/>
      <c r="P118" s="224"/>
      <c r="Q118" s="242"/>
      <c r="R118" s="240"/>
      <c r="S118" s="224"/>
      <c r="T118" s="242"/>
      <c r="U118" s="240"/>
      <c r="V118" s="238"/>
      <c r="W118" s="1"/>
      <c r="X118" s="1"/>
      <c r="Y118" s="1"/>
      <c r="Z118" s="1"/>
      <c r="AA118" s="1"/>
      <c r="AB118" s="1"/>
      <c r="AC118" s="1"/>
    </row>
    <row r="119" spans="1:29" ht="15" customHeight="1">
      <c r="A119" s="1"/>
      <c r="B119" s="282"/>
      <c r="C119" s="224"/>
      <c r="D119" s="291"/>
      <c r="E119" s="243"/>
      <c r="F119" s="247"/>
      <c r="G119" s="224"/>
      <c r="H119" s="243"/>
      <c r="I119" s="247"/>
      <c r="J119" s="250"/>
      <c r="K119" s="243"/>
      <c r="L119" s="247"/>
      <c r="M119" s="224"/>
      <c r="N119" s="243"/>
      <c r="O119" s="240"/>
      <c r="P119" s="224"/>
      <c r="Q119" s="243"/>
      <c r="R119" s="240"/>
      <c r="S119" s="224"/>
      <c r="T119" s="243"/>
      <c r="U119" s="240"/>
      <c r="V119" s="238"/>
      <c r="W119" s="1"/>
      <c r="X119" s="1"/>
      <c r="Y119" s="1"/>
      <c r="Z119" s="1"/>
      <c r="AA119" s="1"/>
      <c r="AB119" s="1"/>
      <c r="AC119" s="1"/>
    </row>
    <row r="120" spans="1:29" ht="15" customHeight="1">
      <c r="A120" s="1"/>
      <c r="B120" s="282"/>
      <c r="C120" s="224"/>
      <c r="D120" s="291"/>
      <c r="E120" s="241">
        <v>3</v>
      </c>
      <c r="F120" s="266"/>
      <c r="G120" s="224"/>
      <c r="H120" s="241">
        <v>3</v>
      </c>
      <c r="I120" s="248"/>
      <c r="J120" s="250"/>
      <c r="K120" s="241">
        <v>3</v>
      </c>
      <c r="L120" s="248"/>
      <c r="M120" s="224"/>
      <c r="N120" s="241">
        <v>3</v>
      </c>
      <c r="O120" s="239"/>
      <c r="P120" s="224"/>
      <c r="Q120" s="241">
        <v>3</v>
      </c>
      <c r="R120" s="239"/>
      <c r="S120" s="224"/>
      <c r="T120" s="241">
        <v>3</v>
      </c>
      <c r="U120" s="239"/>
      <c r="V120" s="237"/>
      <c r="W120" s="1"/>
      <c r="X120" s="1"/>
      <c r="Y120" s="1"/>
      <c r="Z120" s="1"/>
      <c r="AA120" s="1"/>
      <c r="AB120" s="1"/>
      <c r="AC120" s="1"/>
    </row>
    <row r="121" spans="1:29" ht="15" customHeight="1">
      <c r="A121" s="1"/>
      <c r="B121" s="282"/>
      <c r="C121" s="224"/>
      <c r="D121" s="291"/>
      <c r="E121" s="242"/>
      <c r="F121" s="247"/>
      <c r="G121" s="224"/>
      <c r="H121" s="242"/>
      <c r="I121" s="247"/>
      <c r="J121" s="250"/>
      <c r="K121" s="242"/>
      <c r="L121" s="247"/>
      <c r="M121" s="224"/>
      <c r="N121" s="242"/>
      <c r="O121" s="240"/>
      <c r="P121" s="224"/>
      <c r="Q121" s="242"/>
      <c r="R121" s="240"/>
      <c r="S121" s="224"/>
      <c r="T121" s="242"/>
      <c r="U121" s="240"/>
      <c r="V121" s="238"/>
      <c r="W121" s="1"/>
      <c r="X121" s="1"/>
      <c r="Y121" s="1"/>
      <c r="Z121" s="1"/>
      <c r="AA121" s="1"/>
      <c r="AB121" s="1"/>
      <c r="AC121" s="1"/>
    </row>
    <row r="122" spans="1:29" ht="15" customHeight="1">
      <c r="A122" s="1"/>
      <c r="B122" s="282"/>
      <c r="C122" s="224"/>
      <c r="D122" s="291"/>
      <c r="E122" s="242"/>
      <c r="F122" s="247"/>
      <c r="G122" s="224"/>
      <c r="H122" s="242"/>
      <c r="I122" s="247"/>
      <c r="J122" s="250"/>
      <c r="K122" s="242"/>
      <c r="L122" s="247"/>
      <c r="M122" s="224"/>
      <c r="N122" s="242"/>
      <c r="O122" s="240"/>
      <c r="P122" s="224"/>
      <c r="Q122" s="242"/>
      <c r="R122" s="240"/>
      <c r="S122" s="224"/>
      <c r="T122" s="242"/>
      <c r="U122" s="240"/>
      <c r="V122" s="238"/>
      <c r="W122" s="1"/>
      <c r="X122" s="1"/>
      <c r="Y122" s="1"/>
      <c r="Z122" s="1"/>
      <c r="AA122" s="1"/>
      <c r="AB122" s="1"/>
      <c r="AC122" s="1"/>
    </row>
    <row r="123" spans="1:29" ht="15" customHeight="1">
      <c r="A123" s="1"/>
      <c r="B123" s="283"/>
      <c r="C123" s="225"/>
      <c r="D123" s="291"/>
      <c r="E123" s="243"/>
      <c r="F123" s="247"/>
      <c r="G123" s="225"/>
      <c r="H123" s="243"/>
      <c r="I123" s="247"/>
      <c r="J123" s="251"/>
      <c r="K123" s="243"/>
      <c r="L123" s="247"/>
      <c r="M123" s="225"/>
      <c r="N123" s="243"/>
      <c r="O123" s="240"/>
      <c r="P123" s="225"/>
      <c r="Q123" s="243"/>
      <c r="R123" s="240"/>
      <c r="S123" s="225"/>
      <c r="T123" s="243"/>
      <c r="U123" s="240"/>
      <c r="V123" s="238"/>
      <c r="W123" s="1"/>
      <c r="X123" s="1"/>
      <c r="Y123" s="1"/>
      <c r="Z123" s="1"/>
      <c r="AA123" s="1"/>
      <c r="AB123" s="1"/>
      <c r="AC123" s="1"/>
    </row>
    <row r="124" spans="1:29" ht="15" customHeight="1">
      <c r="A124" s="1"/>
      <c r="B124" s="285" t="str">
        <f ca="1">OFFSET(INDIRECT($B200),27,0)</f>
        <v xml:space="preserve"> 4. Data and computational thinking    </v>
      </c>
      <c r="C124" s="223" t="str">
        <f ca="1">OFFSET(INDIRECT($B200),27,2)</f>
        <v>Problem-solving and modelling</v>
      </c>
      <c r="D124" s="268" t="str">
        <f ca="1">OFFSET(INDIRECT($B$200),27,14)</f>
        <v xml:space="preserve">demonstrate how programs or processes run by following a sequence of instructions exactly and in order
demonstrate how an algorithm is useful for representing a solution to a problem through testing
understand that changing instructions can affect or even terminate a process, e.g. moving instructions around in a program could produce unexpected outcomes or cause the program to fail altogether.
</v>
      </c>
      <c r="E124" s="241">
        <v>1</v>
      </c>
      <c r="F124" s="237"/>
      <c r="G124" s="245" t="str">
        <f ca="1">OFFSET(INDIRECT($B200),27,15)</f>
        <v xml:space="preserve">identify different parts of a process, e.g. variables, loops, case statements and comments
predict process outcome after modifying inputs, e.g. predicting the effect of changing/editing a set of instructions
modify a given flow chart to change the variables of an algorithm, e.g. add a process or a counter to it that would increment or decrement values.
</v>
      </c>
      <c r="H124" s="241">
        <v>1</v>
      </c>
      <c r="I124" s="246"/>
      <c r="J124" s="249" t="str">
        <f ca="1">OFFSET(INDIRECT($B200),27,16)</f>
        <v>identify patterns and opportunities for re-using code (instructions), e.g. parts of a method or instruction list that can be used to solve similar problems in different situations and/or systems
apply logical reasoning to a problem to formulate a solution, e.g. explain and justify how and why a solution to a problem is suitable
modify a given flow chart to change rules of an algorithm, e.g. adjust conditions of actions in a flow chart, for instance changing the boundaries of a counter in a loop to change how the program functions
change an algorithm and predict the outcome.</v>
      </c>
      <c r="K124" s="241">
        <v>1</v>
      </c>
      <c r="L124" s="246"/>
      <c r="M124" s="252" t="str">
        <f ca="1">OFFSET(INDIRECT($B200),27,17)</f>
        <v xml:space="preserve">decompose complex processes and determine the actions of individual parts, e.g. multiple WHILE, FOR and IF in either text-based or block-based programming environments
follow given written instructions or flow charts to determine the function or output of a process
recognise that algorithms are language agnostic
follow and develop logical solutions, e.g. demonstrate how a problem could be solved selecting a suitable method to illustrate
detect and correct simple errors in algorithms, e.g. can identify and correct where a syntax error will occur, for instance missing equal signs, variable names spelled incorrectly. 
</v>
      </c>
      <c r="N124" s="241">
        <v>1</v>
      </c>
      <c r="O124" s="244"/>
      <c r="P124" s="245" t="str">
        <f ca="1">OFFSET(INDIRECT($B200),27,18)</f>
        <v xml:space="preserve">independently create and design models and explain how they represent real-world problems, e.g. selecting and correctly using an appropriate method for illustrating a problem, such as a flow chart or spreadsheet
follow and develop logical solutions to determine actions and outputs of a program/process, e.g. follow pseudocode or a flow chart to come to an outcome, develop a written sequence of steps that could be followed.
</v>
      </c>
      <c r="Q124" s="241">
        <v>1</v>
      </c>
      <c r="R124" s="244"/>
      <c r="S124" s="245" t="str">
        <f ca="1">OFFSET(INDIRECT($B200),27,19)</f>
        <v>demonstrate the benefits of using part or whole instructions or methods (functions/procedures) in solving a problem, e.g. compartmentalise sections of a problem and call them when needed.</v>
      </c>
      <c r="T124" s="241">
        <v>1</v>
      </c>
      <c r="U124" s="244"/>
      <c r="V124" s="237"/>
      <c r="W124" s="1"/>
      <c r="X124" s="1"/>
      <c r="Y124" s="1"/>
      <c r="Z124" s="1"/>
      <c r="AA124" s="1"/>
      <c r="AB124" s="1"/>
      <c r="AC124" s="1"/>
    </row>
    <row r="125" spans="1:29" ht="15" customHeight="1">
      <c r="A125" s="1"/>
      <c r="B125" s="286"/>
      <c r="C125" s="224"/>
      <c r="D125" s="291"/>
      <c r="E125" s="242"/>
      <c r="F125" s="247"/>
      <c r="G125" s="224"/>
      <c r="H125" s="242"/>
      <c r="I125" s="247"/>
      <c r="J125" s="250"/>
      <c r="K125" s="242"/>
      <c r="L125" s="247"/>
      <c r="M125" s="253"/>
      <c r="N125" s="242"/>
      <c r="O125" s="240"/>
      <c r="P125" s="224"/>
      <c r="Q125" s="242"/>
      <c r="R125" s="240"/>
      <c r="S125" s="224"/>
      <c r="T125" s="242"/>
      <c r="U125" s="240"/>
      <c r="V125" s="238"/>
      <c r="W125" s="1"/>
      <c r="X125" s="1"/>
      <c r="Y125" s="1"/>
      <c r="Z125" s="1"/>
      <c r="AA125" s="1"/>
      <c r="AB125" s="1"/>
      <c r="AC125" s="1"/>
    </row>
    <row r="126" spans="1:29" ht="15" customHeight="1">
      <c r="A126" s="1"/>
      <c r="B126" s="286"/>
      <c r="C126" s="224"/>
      <c r="D126" s="291"/>
      <c r="E126" s="242"/>
      <c r="F126" s="247"/>
      <c r="G126" s="224"/>
      <c r="H126" s="242"/>
      <c r="I126" s="247"/>
      <c r="J126" s="250"/>
      <c r="K126" s="242"/>
      <c r="L126" s="247"/>
      <c r="M126" s="253"/>
      <c r="N126" s="242"/>
      <c r="O126" s="240"/>
      <c r="P126" s="224"/>
      <c r="Q126" s="242"/>
      <c r="R126" s="240"/>
      <c r="S126" s="224"/>
      <c r="T126" s="242"/>
      <c r="U126" s="240"/>
      <c r="V126" s="238"/>
      <c r="W126" s="1"/>
      <c r="X126" s="1"/>
      <c r="Y126" s="1"/>
      <c r="Z126" s="1"/>
      <c r="AA126" s="1"/>
      <c r="AB126" s="1"/>
      <c r="AC126" s="1"/>
    </row>
    <row r="127" spans="1:29" ht="15" customHeight="1">
      <c r="A127" s="1"/>
      <c r="B127" s="286"/>
      <c r="C127" s="224"/>
      <c r="D127" s="291"/>
      <c r="E127" s="243"/>
      <c r="F127" s="247"/>
      <c r="G127" s="224"/>
      <c r="H127" s="243"/>
      <c r="I127" s="247"/>
      <c r="J127" s="250"/>
      <c r="K127" s="243"/>
      <c r="L127" s="247"/>
      <c r="M127" s="253"/>
      <c r="N127" s="243"/>
      <c r="O127" s="240"/>
      <c r="P127" s="224"/>
      <c r="Q127" s="243"/>
      <c r="R127" s="240"/>
      <c r="S127" s="224"/>
      <c r="T127" s="243"/>
      <c r="U127" s="240"/>
      <c r="V127" s="238"/>
      <c r="W127" s="1"/>
      <c r="X127" s="1"/>
      <c r="Y127" s="1"/>
      <c r="Z127" s="1"/>
      <c r="AA127" s="1"/>
      <c r="AB127" s="1"/>
      <c r="AC127" s="1"/>
    </row>
    <row r="128" spans="1:29" ht="15" customHeight="1">
      <c r="A128" s="1"/>
      <c r="B128" s="286"/>
      <c r="C128" s="224"/>
      <c r="D128" s="291"/>
      <c r="E128" s="241">
        <v>2</v>
      </c>
      <c r="F128" s="266"/>
      <c r="G128" s="224"/>
      <c r="H128" s="241">
        <v>2</v>
      </c>
      <c r="I128" s="248"/>
      <c r="J128" s="250"/>
      <c r="K128" s="241">
        <v>2</v>
      </c>
      <c r="L128" s="248"/>
      <c r="M128" s="253"/>
      <c r="N128" s="241">
        <v>2</v>
      </c>
      <c r="O128" s="239"/>
      <c r="P128" s="224"/>
      <c r="Q128" s="241">
        <v>2</v>
      </c>
      <c r="R128" s="239"/>
      <c r="S128" s="224"/>
      <c r="T128" s="241">
        <v>2</v>
      </c>
      <c r="U128" s="239"/>
      <c r="V128" s="237"/>
      <c r="W128" s="1"/>
      <c r="X128" s="1"/>
      <c r="Y128" s="1"/>
      <c r="Z128" s="1"/>
      <c r="AA128" s="1"/>
      <c r="AB128" s="1"/>
      <c r="AC128" s="1"/>
    </row>
    <row r="129" spans="1:29" ht="15" customHeight="1">
      <c r="A129" s="1"/>
      <c r="B129" s="286"/>
      <c r="C129" s="224"/>
      <c r="D129" s="291"/>
      <c r="E129" s="242"/>
      <c r="F129" s="247"/>
      <c r="G129" s="224"/>
      <c r="H129" s="242"/>
      <c r="I129" s="247"/>
      <c r="J129" s="250"/>
      <c r="K129" s="242"/>
      <c r="L129" s="247"/>
      <c r="M129" s="253"/>
      <c r="N129" s="242"/>
      <c r="O129" s="240"/>
      <c r="P129" s="224"/>
      <c r="Q129" s="242"/>
      <c r="R129" s="240"/>
      <c r="S129" s="224"/>
      <c r="T129" s="242"/>
      <c r="U129" s="240"/>
      <c r="V129" s="238"/>
      <c r="W129" s="1"/>
      <c r="X129" s="1"/>
      <c r="Y129" s="1"/>
      <c r="Z129" s="1"/>
      <c r="AA129" s="1"/>
      <c r="AB129" s="1"/>
      <c r="AC129" s="1"/>
    </row>
    <row r="130" spans="1:29" ht="15" customHeight="1">
      <c r="A130" s="1"/>
      <c r="B130" s="286"/>
      <c r="C130" s="224"/>
      <c r="D130" s="291"/>
      <c r="E130" s="242"/>
      <c r="F130" s="247"/>
      <c r="G130" s="224"/>
      <c r="H130" s="242"/>
      <c r="I130" s="247"/>
      <c r="J130" s="250"/>
      <c r="K130" s="242"/>
      <c r="L130" s="247"/>
      <c r="M130" s="253"/>
      <c r="N130" s="242"/>
      <c r="O130" s="240"/>
      <c r="P130" s="224"/>
      <c r="Q130" s="242"/>
      <c r="R130" s="240"/>
      <c r="S130" s="224"/>
      <c r="T130" s="242"/>
      <c r="U130" s="240"/>
      <c r="V130" s="238"/>
      <c r="W130" s="1"/>
      <c r="X130" s="1"/>
      <c r="Y130" s="1"/>
      <c r="Z130" s="1"/>
      <c r="AA130" s="1"/>
      <c r="AB130" s="1"/>
      <c r="AC130" s="1"/>
    </row>
    <row r="131" spans="1:29" ht="15" customHeight="1">
      <c r="A131" s="1"/>
      <c r="B131" s="286"/>
      <c r="C131" s="224"/>
      <c r="D131" s="291"/>
      <c r="E131" s="243"/>
      <c r="F131" s="247"/>
      <c r="G131" s="224"/>
      <c r="H131" s="243"/>
      <c r="I131" s="247"/>
      <c r="J131" s="250"/>
      <c r="K131" s="243"/>
      <c r="L131" s="247"/>
      <c r="M131" s="253"/>
      <c r="N131" s="243"/>
      <c r="O131" s="240"/>
      <c r="P131" s="224"/>
      <c r="Q131" s="243"/>
      <c r="R131" s="240"/>
      <c r="S131" s="224"/>
      <c r="T131" s="243"/>
      <c r="U131" s="240"/>
      <c r="V131" s="238"/>
      <c r="W131" s="1"/>
      <c r="X131" s="1"/>
      <c r="Y131" s="1"/>
      <c r="Z131" s="1"/>
      <c r="AA131" s="1"/>
      <c r="AB131" s="1"/>
      <c r="AC131" s="1"/>
    </row>
    <row r="132" spans="1:29" ht="15" customHeight="1">
      <c r="A132" s="1"/>
      <c r="B132" s="286"/>
      <c r="C132" s="224"/>
      <c r="D132" s="291"/>
      <c r="E132" s="241">
        <v>3</v>
      </c>
      <c r="F132" s="266"/>
      <c r="G132" s="224"/>
      <c r="H132" s="241">
        <v>3</v>
      </c>
      <c r="I132" s="248"/>
      <c r="J132" s="250"/>
      <c r="K132" s="241">
        <v>3</v>
      </c>
      <c r="L132" s="248"/>
      <c r="M132" s="253"/>
      <c r="N132" s="241">
        <v>3</v>
      </c>
      <c r="O132" s="239"/>
      <c r="P132" s="224"/>
      <c r="Q132" s="241">
        <v>3</v>
      </c>
      <c r="R132" s="239"/>
      <c r="S132" s="224"/>
      <c r="T132" s="241">
        <v>3</v>
      </c>
      <c r="U132" s="239"/>
      <c r="V132" s="237"/>
      <c r="W132" s="1"/>
      <c r="X132" s="1"/>
      <c r="Y132" s="1"/>
      <c r="Z132" s="1"/>
      <c r="AA132" s="1"/>
      <c r="AB132" s="1"/>
      <c r="AC132" s="1"/>
    </row>
    <row r="133" spans="1:29" ht="15" customHeight="1">
      <c r="A133" s="1"/>
      <c r="B133" s="286"/>
      <c r="C133" s="224"/>
      <c r="D133" s="291"/>
      <c r="E133" s="242"/>
      <c r="F133" s="247"/>
      <c r="G133" s="224"/>
      <c r="H133" s="242"/>
      <c r="I133" s="247"/>
      <c r="J133" s="250"/>
      <c r="K133" s="242"/>
      <c r="L133" s="247"/>
      <c r="M133" s="253"/>
      <c r="N133" s="242"/>
      <c r="O133" s="240"/>
      <c r="P133" s="224"/>
      <c r="Q133" s="242"/>
      <c r="R133" s="240"/>
      <c r="S133" s="224"/>
      <c r="T133" s="242"/>
      <c r="U133" s="240"/>
      <c r="V133" s="238"/>
      <c r="W133" s="1"/>
      <c r="X133" s="1"/>
      <c r="Y133" s="1"/>
      <c r="Z133" s="1"/>
      <c r="AA133" s="1"/>
      <c r="AB133" s="1"/>
      <c r="AC133" s="1"/>
    </row>
    <row r="134" spans="1:29" ht="15" customHeight="1">
      <c r="A134" s="1"/>
      <c r="B134" s="286"/>
      <c r="C134" s="224"/>
      <c r="D134" s="291"/>
      <c r="E134" s="242"/>
      <c r="F134" s="247"/>
      <c r="G134" s="224"/>
      <c r="H134" s="242"/>
      <c r="I134" s="247"/>
      <c r="J134" s="250"/>
      <c r="K134" s="242"/>
      <c r="L134" s="247"/>
      <c r="M134" s="253"/>
      <c r="N134" s="242"/>
      <c r="O134" s="240"/>
      <c r="P134" s="224"/>
      <c r="Q134" s="242"/>
      <c r="R134" s="240"/>
      <c r="S134" s="224"/>
      <c r="T134" s="242"/>
      <c r="U134" s="240"/>
      <c r="V134" s="238"/>
      <c r="W134" s="1"/>
      <c r="X134" s="1"/>
      <c r="Y134" s="1"/>
      <c r="Z134" s="1"/>
      <c r="AA134" s="1"/>
      <c r="AB134" s="1"/>
      <c r="AC134" s="1"/>
    </row>
    <row r="135" spans="1:29" ht="56.25" customHeight="1">
      <c r="A135" s="1"/>
      <c r="B135" s="286"/>
      <c r="C135" s="225"/>
      <c r="D135" s="291"/>
      <c r="E135" s="243"/>
      <c r="F135" s="247"/>
      <c r="G135" s="225"/>
      <c r="H135" s="243"/>
      <c r="I135" s="247"/>
      <c r="J135" s="251"/>
      <c r="K135" s="243"/>
      <c r="L135" s="247"/>
      <c r="M135" s="254"/>
      <c r="N135" s="243"/>
      <c r="O135" s="240"/>
      <c r="P135" s="225"/>
      <c r="Q135" s="243"/>
      <c r="R135" s="240"/>
      <c r="S135" s="225"/>
      <c r="T135" s="243"/>
      <c r="U135" s="240"/>
      <c r="V135" s="238"/>
      <c r="W135" s="1"/>
      <c r="X135" s="1"/>
      <c r="Y135" s="1"/>
      <c r="Z135" s="1"/>
      <c r="AA135" s="1"/>
      <c r="AB135" s="1"/>
      <c r="AC135" s="1"/>
    </row>
    <row r="136" spans="1:29" ht="15" customHeight="1">
      <c r="A136" s="1"/>
      <c r="B136" s="286"/>
      <c r="C136" s="223" t="str">
        <f ca="1">OFFSET(INDIRECT($B200),29,2)</f>
        <v>Data and information literacy</v>
      </c>
      <c r="D136" s="268" t="str">
        <f ca="1">OFFSET(INDIRECT($B$200),29,14)</f>
        <v xml:space="preserve">construct, refine and interrogate data sets to test or support an investigation.
</v>
      </c>
      <c r="E136" s="241">
        <v>1</v>
      </c>
      <c r="F136" s="237"/>
      <c r="G136" s="245" t="str">
        <f ca="1">OFFSET(INDIRECT($B200),29,15)</f>
        <v>create a data capture form, capture data, search data and create a database or spreadsheet with appropriate data input method.</v>
      </c>
      <c r="H136" s="241">
        <v>1</v>
      </c>
      <c r="I136" s="246"/>
      <c r="J136" s="249" t="str">
        <f ca="1">OFFSET(INDIRECT($B200),29,16)</f>
        <v>construct frequency tables for sets of data, grouped where appropriate, and perform simple analysis on data sets.</v>
      </c>
      <c r="K136" s="241">
        <v>1</v>
      </c>
      <c r="L136" s="246"/>
      <c r="M136" s="245" t="str">
        <f ca="1">OFFSET(INDIRECT($B200),29,17)</f>
        <v>search through large data sets and identify trends where appropriate.</v>
      </c>
      <c r="N136" s="241">
        <v>1</v>
      </c>
      <c r="O136" s="244"/>
      <c r="P136" s="245" t="str">
        <f ca="1">OFFSET(INDIRECT($B200),29,18)</f>
        <v>use data to explain and add validity to conclusion and where possible modify conclusion and/or hypothesis.</v>
      </c>
      <c r="Q136" s="241">
        <v>1</v>
      </c>
      <c r="R136" s="244"/>
      <c r="S136" s="245" t="str">
        <f ca="1">OFFSET(INDIRECT($B200),29,19)</f>
        <v>use appropriate programs to produce statistical evidence based on their own collected data/identified scenario and justify reasoning.</v>
      </c>
      <c r="T136" s="241">
        <v>1</v>
      </c>
      <c r="U136" s="244"/>
      <c r="V136" s="237"/>
      <c r="W136" s="1"/>
      <c r="X136" s="1"/>
      <c r="Y136" s="1"/>
      <c r="Z136" s="1"/>
      <c r="AA136" s="1"/>
      <c r="AB136" s="1"/>
      <c r="AC136" s="1"/>
    </row>
    <row r="137" spans="1:29" ht="15" customHeight="1">
      <c r="A137" s="1"/>
      <c r="B137" s="286"/>
      <c r="C137" s="224"/>
      <c r="D137" s="291"/>
      <c r="E137" s="242"/>
      <c r="F137" s="247"/>
      <c r="G137" s="224"/>
      <c r="H137" s="242"/>
      <c r="I137" s="247"/>
      <c r="J137" s="250"/>
      <c r="K137" s="242"/>
      <c r="L137" s="247"/>
      <c r="M137" s="224"/>
      <c r="N137" s="242"/>
      <c r="O137" s="240"/>
      <c r="P137" s="224"/>
      <c r="Q137" s="242"/>
      <c r="R137" s="240"/>
      <c r="S137" s="224"/>
      <c r="T137" s="242"/>
      <c r="U137" s="240"/>
      <c r="V137" s="238"/>
      <c r="W137" s="1"/>
      <c r="X137" s="1"/>
      <c r="Y137" s="1"/>
      <c r="Z137" s="1"/>
      <c r="AA137" s="1"/>
      <c r="AB137" s="1"/>
      <c r="AC137" s="1"/>
    </row>
    <row r="138" spans="1:29" ht="15" customHeight="1">
      <c r="A138" s="1"/>
      <c r="B138" s="286"/>
      <c r="C138" s="224"/>
      <c r="D138" s="291"/>
      <c r="E138" s="242"/>
      <c r="F138" s="247"/>
      <c r="G138" s="224"/>
      <c r="H138" s="242"/>
      <c r="I138" s="247"/>
      <c r="J138" s="250"/>
      <c r="K138" s="242"/>
      <c r="L138" s="247"/>
      <c r="M138" s="224"/>
      <c r="N138" s="242"/>
      <c r="O138" s="240"/>
      <c r="P138" s="224"/>
      <c r="Q138" s="242"/>
      <c r="R138" s="240"/>
      <c r="S138" s="224"/>
      <c r="T138" s="242"/>
      <c r="U138" s="240"/>
      <c r="V138" s="238"/>
      <c r="W138" s="1"/>
      <c r="X138" s="1"/>
      <c r="Y138" s="1"/>
      <c r="Z138" s="1"/>
      <c r="AA138" s="1"/>
      <c r="AB138" s="1"/>
      <c r="AC138" s="1"/>
    </row>
    <row r="139" spans="1:29" ht="15" customHeight="1">
      <c r="A139" s="1"/>
      <c r="B139" s="286"/>
      <c r="C139" s="224"/>
      <c r="D139" s="291"/>
      <c r="E139" s="243"/>
      <c r="F139" s="247"/>
      <c r="G139" s="224"/>
      <c r="H139" s="243"/>
      <c r="I139" s="247"/>
      <c r="J139" s="250"/>
      <c r="K139" s="243"/>
      <c r="L139" s="247"/>
      <c r="M139" s="224"/>
      <c r="N139" s="243"/>
      <c r="O139" s="240"/>
      <c r="P139" s="224"/>
      <c r="Q139" s="243"/>
      <c r="R139" s="240"/>
      <c r="S139" s="224"/>
      <c r="T139" s="243"/>
      <c r="U139" s="240"/>
      <c r="V139" s="238"/>
      <c r="W139" s="1"/>
      <c r="X139" s="1"/>
      <c r="Y139" s="1"/>
      <c r="Z139" s="1"/>
      <c r="AA139" s="1"/>
      <c r="AB139" s="1"/>
      <c r="AC139" s="1"/>
    </row>
    <row r="140" spans="1:29" ht="15" customHeight="1">
      <c r="A140" s="1"/>
      <c r="B140" s="286"/>
      <c r="C140" s="224"/>
      <c r="D140" s="291"/>
      <c r="E140" s="241">
        <v>2</v>
      </c>
      <c r="F140" s="266"/>
      <c r="G140" s="224"/>
      <c r="H140" s="241">
        <v>2</v>
      </c>
      <c r="I140" s="248"/>
      <c r="J140" s="250"/>
      <c r="K140" s="241">
        <v>2</v>
      </c>
      <c r="L140" s="248"/>
      <c r="M140" s="224"/>
      <c r="N140" s="241">
        <v>2</v>
      </c>
      <c r="O140" s="239"/>
      <c r="P140" s="224"/>
      <c r="Q140" s="241">
        <v>2</v>
      </c>
      <c r="R140" s="239"/>
      <c r="S140" s="224"/>
      <c r="T140" s="241">
        <v>2</v>
      </c>
      <c r="U140" s="239"/>
      <c r="V140" s="237"/>
      <c r="W140" s="1"/>
      <c r="X140" s="1"/>
      <c r="Y140" s="1"/>
      <c r="Z140" s="1"/>
      <c r="AA140" s="1"/>
      <c r="AB140" s="1"/>
      <c r="AC140" s="1"/>
    </row>
    <row r="141" spans="1:29" ht="15" customHeight="1">
      <c r="A141" s="1"/>
      <c r="B141" s="286"/>
      <c r="C141" s="224"/>
      <c r="D141" s="291"/>
      <c r="E141" s="242"/>
      <c r="F141" s="247"/>
      <c r="G141" s="224"/>
      <c r="H141" s="242"/>
      <c r="I141" s="247"/>
      <c r="J141" s="250"/>
      <c r="K141" s="242"/>
      <c r="L141" s="247"/>
      <c r="M141" s="224"/>
      <c r="N141" s="242"/>
      <c r="O141" s="240"/>
      <c r="P141" s="224"/>
      <c r="Q141" s="242"/>
      <c r="R141" s="240"/>
      <c r="S141" s="224"/>
      <c r="T141" s="242"/>
      <c r="U141" s="240"/>
      <c r="V141" s="238"/>
      <c r="W141" s="1"/>
      <c r="X141" s="1"/>
      <c r="Y141" s="1"/>
      <c r="Z141" s="1"/>
      <c r="AA141" s="1"/>
      <c r="AB141" s="1"/>
      <c r="AC141" s="1"/>
    </row>
    <row r="142" spans="1:29" ht="15" customHeight="1">
      <c r="A142" s="1"/>
      <c r="B142" s="286"/>
      <c r="C142" s="224"/>
      <c r="D142" s="291"/>
      <c r="E142" s="242"/>
      <c r="F142" s="247"/>
      <c r="G142" s="224"/>
      <c r="H142" s="242"/>
      <c r="I142" s="247"/>
      <c r="J142" s="250"/>
      <c r="K142" s="242"/>
      <c r="L142" s="247"/>
      <c r="M142" s="224"/>
      <c r="N142" s="242"/>
      <c r="O142" s="240"/>
      <c r="P142" s="224"/>
      <c r="Q142" s="242"/>
      <c r="R142" s="240"/>
      <c r="S142" s="224"/>
      <c r="T142" s="242"/>
      <c r="U142" s="240"/>
      <c r="V142" s="238"/>
      <c r="W142" s="1"/>
      <c r="X142" s="1"/>
      <c r="Y142" s="1"/>
      <c r="Z142" s="1"/>
      <c r="AA142" s="1"/>
      <c r="AB142" s="1"/>
      <c r="AC142" s="1"/>
    </row>
    <row r="143" spans="1:29" ht="15" customHeight="1">
      <c r="A143" s="1"/>
      <c r="B143" s="286"/>
      <c r="C143" s="224"/>
      <c r="D143" s="291"/>
      <c r="E143" s="243"/>
      <c r="F143" s="247"/>
      <c r="G143" s="224"/>
      <c r="H143" s="243"/>
      <c r="I143" s="247"/>
      <c r="J143" s="250"/>
      <c r="K143" s="243"/>
      <c r="L143" s="247"/>
      <c r="M143" s="224"/>
      <c r="N143" s="243"/>
      <c r="O143" s="240"/>
      <c r="P143" s="224"/>
      <c r="Q143" s="243"/>
      <c r="R143" s="240"/>
      <c r="S143" s="224"/>
      <c r="T143" s="243"/>
      <c r="U143" s="240"/>
      <c r="V143" s="238"/>
      <c r="W143" s="1"/>
      <c r="X143" s="1"/>
      <c r="Y143" s="1"/>
      <c r="Z143" s="1"/>
      <c r="AA143" s="1"/>
      <c r="AB143" s="1"/>
      <c r="AC143" s="1"/>
    </row>
    <row r="144" spans="1:29" ht="15" customHeight="1">
      <c r="A144" s="1"/>
      <c r="B144" s="286"/>
      <c r="C144" s="224"/>
      <c r="D144" s="291"/>
      <c r="E144" s="241">
        <v>3</v>
      </c>
      <c r="F144" s="266"/>
      <c r="G144" s="224"/>
      <c r="H144" s="241">
        <v>3</v>
      </c>
      <c r="I144" s="248"/>
      <c r="J144" s="250"/>
      <c r="K144" s="241">
        <v>3</v>
      </c>
      <c r="L144" s="248"/>
      <c r="M144" s="224"/>
      <c r="N144" s="241">
        <v>3</v>
      </c>
      <c r="O144" s="239"/>
      <c r="P144" s="224"/>
      <c r="Q144" s="241">
        <v>3</v>
      </c>
      <c r="R144" s="239"/>
      <c r="S144" s="224"/>
      <c r="T144" s="241">
        <v>3</v>
      </c>
      <c r="U144" s="239"/>
      <c r="V144" s="237"/>
      <c r="W144" s="1"/>
      <c r="X144" s="1"/>
      <c r="Y144" s="1"/>
      <c r="Z144" s="1"/>
      <c r="AA144" s="1"/>
      <c r="AB144" s="1"/>
      <c r="AC144" s="1"/>
    </row>
    <row r="145" spans="1:29" ht="15" customHeight="1">
      <c r="A145" s="1"/>
      <c r="B145" s="286"/>
      <c r="C145" s="224"/>
      <c r="D145" s="291"/>
      <c r="E145" s="242"/>
      <c r="F145" s="247"/>
      <c r="G145" s="224"/>
      <c r="H145" s="242"/>
      <c r="I145" s="247"/>
      <c r="J145" s="250"/>
      <c r="K145" s="242"/>
      <c r="L145" s="247"/>
      <c r="M145" s="224"/>
      <c r="N145" s="242"/>
      <c r="O145" s="240"/>
      <c r="P145" s="224"/>
      <c r="Q145" s="242"/>
      <c r="R145" s="240"/>
      <c r="S145" s="224"/>
      <c r="T145" s="242"/>
      <c r="U145" s="240"/>
      <c r="V145" s="238"/>
      <c r="W145" s="1"/>
      <c r="X145" s="1"/>
      <c r="Y145" s="1"/>
      <c r="Z145" s="1"/>
      <c r="AA145" s="1"/>
      <c r="AB145" s="1"/>
      <c r="AC145" s="1"/>
    </row>
    <row r="146" spans="1:29" ht="15" customHeight="1">
      <c r="A146" s="1"/>
      <c r="B146" s="286"/>
      <c r="C146" s="224"/>
      <c r="D146" s="291"/>
      <c r="E146" s="242"/>
      <c r="F146" s="247"/>
      <c r="G146" s="224"/>
      <c r="H146" s="242"/>
      <c r="I146" s="247"/>
      <c r="J146" s="250"/>
      <c r="K146" s="242"/>
      <c r="L146" s="247"/>
      <c r="M146" s="224"/>
      <c r="N146" s="242"/>
      <c r="O146" s="240"/>
      <c r="P146" s="224"/>
      <c r="Q146" s="242"/>
      <c r="R146" s="240"/>
      <c r="S146" s="224"/>
      <c r="T146" s="242"/>
      <c r="U146" s="240"/>
      <c r="V146" s="238"/>
      <c r="W146" s="1"/>
      <c r="X146" s="1"/>
      <c r="Y146" s="1"/>
      <c r="Z146" s="1"/>
      <c r="AA146" s="1"/>
      <c r="AB146" s="1"/>
      <c r="AC146" s="1"/>
    </row>
    <row r="147" spans="1:29" ht="15" customHeight="1">
      <c r="A147" s="1"/>
      <c r="B147" s="287"/>
      <c r="C147" s="225"/>
      <c r="D147" s="291"/>
      <c r="E147" s="243"/>
      <c r="F147" s="247"/>
      <c r="G147" s="225"/>
      <c r="H147" s="243"/>
      <c r="I147" s="247"/>
      <c r="J147" s="251"/>
      <c r="K147" s="243"/>
      <c r="L147" s="247"/>
      <c r="M147" s="225"/>
      <c r="N147" s="243"/>
      <c r="O147" s="240"/>
      <c r="P147" s="225"/>
      <c r="Q147" s="243"/>
      <c r="R147" s="240"/>
      <c r="S147" s="225"/>
      <c r="T147" s="243"/>
      <c r="U147" s="240"/>
      <c r="V147" s="238"/>
      <c r="W147" s="1"/>
      <c r="X147" s="1"/>
      <c r="Y147" s="1"/>
      <c r="Z147" s="1"/>
      <c r="AA147" s="1"/>
      <c r="AB147" s="1"/>
      <c r="AC147" s="1"/>
    </row>
    <row r="148" spans="1:29" ht="12.75">
      <c r="A148" s="1"/>
      <c r="B148" s="16"/>
      <c r="C148" s="3"/>
      <c r="D148" s="3"/>
      <c r="E148" s="3"/>
      <c r="F148" s="3"/>
      <c r="G148" s="137"/>
      <c r="H148" s="137"/>
      <c r="I148" s="137"/>
      <c r="J148" s="137"/>
      <c r="K148" s="137"/>
      <c r="L148" s="154"/>
      <c r="M148" s="137"/>
      <c r="N148" s="137"/>
      <c r="O148" s="137"/>
      <c r="P148" s="137"/>
      <c r="Q148" s="137"/>
      <c r="R148" s="137"/>
      <c r="S148" s="137"/>
      <c r="T148" s="137"/>
      <c r="U148" s="137"/>
      <c r="V148" s="1"/>
      <c r="W148" s="1"/>
      <c r="X148" s="1"/>
      <c r="Y148" s="1"/>
      <c r="Z148" s="1"/>
      <c r="AA148" s="1"/>
      <c r="AB148" s="1"/>
      <c r="AC148" s="1"/>
    </row>
    <row r="149" spans="1:29" ht="12.75">
      <c r="A149" s="1"/>
      <c r="B149" s="16"/>
      <c r="C149" s="3"/>
      <c r="D149" s="3"/>
      <c r="E149" s="3"/>
      <c r="F149" s="3"/>
      <c r="G149" s="137"/>
      <c r="H149" s="137"/>
      <c r="I149" s="137"/>
      <c r="J149" s="137"/>
      <c r="K149" s="137"/>
      <c r="L149" s="154"/>
      <c r="M149" s="137"/>
      <c r="N149" s="137"/>
      <c r="O149" s="137"/>
      <c r="P149" s="137"/>
      <c r="Q149" s="137"/>
      <c r="R149" s="137"/>
      <c r="S149" s="137"/>
      <c r="T149" s="137"/>
      <c r="U149" s="137"/>
      <c r="V149" s="1"/>
      <c r="W149" s="1"/>
      <c r="X149" s="1"/>
      <c r="Y149" s="1"/>
      <c r="Z149" s="1"/>
      <c r="AA149" s="1"/>
      <c r="AB149" s="1"/>
      <c r="AC149" s="1"/>
    </row>
    <row r="150" spans="1:29" ht="12.75">
      <c r="A150" s="1"/>
      <c r="B150" s="16"/>
      <c r="C150" s="3"/>
      <c r="D150" s="3"/>
      <c r="E150" s="3"/>
      <c r="F150" s="3"/>
      <c r="G150" s="137"/>
      <c r="H150" s="137"/>
      <c r="I150" s="137"/>
      <c r="J150" s="137"/>
      <c r="K150" s="137"/>
      <c r="L150" s="154"/>
      <c r="M150" s="137"/>
      <c r="N150" s="137"/>
      <c r="O150" s="137"/>
      <c r="P150" s="137"/>
      <c r="Q150" s="137"/>
      <c r="R150" s="137"/>
      <c r="S150" s="137"/>
      <c r="T150" s="137"/>
      <c r="U150" s="137"/>
      <c r="V150" s="1"/>
      <c r="W150" s="1"/>
      <c r="X150" s="1"/>
      <c r="Y150" s="1"/>
      <c r="Z150" s="1"/>
      <c r="AA150" s="1"/>
      <c r="AB150" s="1"/>
      <c r="AC150" s="1"/>
    </row>
    <row r="151" spans="1:29" ht="12.75">
      <c r="A151" s="1"/>
      <c r="B151" s="16"/>
      <c r="C151" s="3"/>
      <c r="D151" s="3"/>
      <c r="E151" s="3"/>
      <c r="F151" s="3"/>
      <c r="G151" s="137"/>
      <c r="H151" s="137"/>
      <c r="I151" s="137"/>
      <c r="J151" s="137"/>
      <c r="K151" s="137"/>
      <c r="L151" s="154"/>
      <c r="M151" s="137"/>
      <c r="N151" s="137"/>
      <c r="O151" s="137"/>
      <c r="P151" s="137"/>
      <c r="Q151" s="137"/>
      <c r="R151" s="137"/>
      <c r="S151" s="137"/>
      <c r="T151" s="137"/>
      <c r="U151" s="137"/>
      <c r="V151" s="1"/>
      <c r="W151" s="1"/>
      <c r="X151" s="1"/>
      <c r="Y151" s="1"/>
      <c r="Z151" s="1"/>
      <c r="AA151" s="1"/>
      <c r="AB151" s="1"/>
      <c r="AC151" s="1"/>
    </row>
    <row r="152" spans="1:29" ht="12.75">
      <c r="A152" s="1"/>
      <c r="B152" s="16"/>
      <c r="C152" s="3"/>
      <c r="D152" s="3"/>
      <c r="E152" s="3"/>
      <c r="F152" s="3"/>
      <c r="G152" s="137"/>
      <c r="H152" s="137"/>
      <c r="I152" s="137"/>
      <c r="J152" s="137"/>
      <c r="K152" s="137"/>
      <c r="L152" s="154"/>
      <c r="M152" s="137"/>
      <c r="N152" s="137"/>
      <c r="O152" s="137"/>
      <c r="P152" s="137"/>
      <c r="Q152" s="137"/>
      <c r="R152" s="137"/>
      <c r="S152" s="137"/>
      <c r="T152" s="137"/>
      <c r="U152" s="137"/>
      <c r="V152" s="1"/>
      <c r="W152" s="1"/>
      <c r="X152" s="1"/>
      <c r="Y152" s="1"/>
      <c r="Z152" s="1"/>
      <c r="AA152" s="1"/>
      <c r="AB152" s="1"/>
      <c r="AC152" s="1"/>
    </row>
    <row r="153" spans="1:29" ht="12.75">
      <c r="A153" s="1"/>
      <c r="B153" s="16"/>
      <c r="C153" s="3"/>
      <c r="D153" s="3"/>
      <c r="E153" s="3"/>
      <c r="F153" s="3"/>
      <c r="G153" s="137"/>
      <c r="H153" s="137"/>
      <c r="I153" s="137"/>
      <c r="J153" s="137"/>
      <c r="K153" s="137"/>
      <c r="L153" s="154"/>
      <c r="M153" s="137"/>
      <c r="N153" s="137"/>
      <c r="O153" s="137"/>
      <c r="P153" s="137"/>
      <c r="Q153" s="137"/>
      <c r="R153" s="137"/>
      <c r="S153" s="137"/>
      <c r="T153" s="137"/>
      <c r="U153" s="137"/>
      <c r="V153" s="1"/>
      <c r="W153" s="1"/>
      <c r="X153" s="1"/>
      <c r="Y153" s="1"/>
      <c r="Z153" s="1"/>
      <c r="AA153" s="1"/>
      <c r="AB153" s="1"/>
      <c r="AC153" s="1"/>
    </row>
    <row r="154" spans="1:29" ht="12.75">
      <c r="A154" s="1"/>
      <c r="B154" s="16"/>
      <c r="C154" s="3"/>
      <c r="D154" s="3"/>
      <c r="E154" s="3"/>
      <c r="F154" s="3"/>
      <c r="G154" s="137"/>
      <c r="H154" s="137"/>
      <c r="I154" s="137"/>
      <c r="J154" s="137"/>
      <c r="K154" s="137"/>
      <c r="L154" s="154"/>
      <c r="M154" s="137"/>
      <c r="N154" s="137"/>
      <c r="O154" s="137"/>
      <c r="P154" s="137"/>
      <c r="Q154" s="137"/>
      <c r="R154" s="137"/>
      <c r="S154" s="137"/>
      <c r="T154" s="137"/>
      <c r="U154" s="137"/>
      <c r="V154" s="1"/>
      <c r="W154" s="1"/>
      <c r="X154" s="1"/>
      <c r="Y154" s="1"/>
      <c r="Z154" s="1"/>
      <c r="AA154" s="1"/>
      <c r="AB154" s="1"/>
      <c r="AC154" s="1"/>
    </row>
    <row r="155" spans="1:29" ht="12.75">
      <c r="A155" s="1"/>
      <c r="B155" s="16"/>
      <c r="C155" s="3"/>
      <c r="D155" s="3"/>
      <c r="E155" s="3"/>
      <c r="F155" s="3"/>
      <c r="G155" s="137"/>
      <c r="H155" s="137"/>
      <c r="I155" s="137"/>
      <c r="J155" s="137"/>
      <c r="K155" s="137"/>
      <c r="L155" s="154"/>
      <c r="M155" s="137"/>
      <c r="N155" s="137"/>
      <c r="O155" s="137"/>
      <c r="P155" s="137"/>
      <c r="Q155" s="137"/>
      <c r="R155" s="137"/>
      <c r="S155" s="137"/>
      <c r="T155" s="137"/>
      <c r="U155" s="137"/>
      <c r="V155" s="1"/>
      <c r="W155" s="1"/>
      <c r="X155" s="1"/>
      <c r="Y155" s="1"/>
      <c r="Z155" s="1"/>
      <c r="AA155" s="1"/>
      <c r="AB155" s="1"/>
      <c r="AC155" s="1"/>
    </row>
    <row r="156" spans="1:29" ht="12.75">
      <c r="A156" s="1"/>
      <c r="B156" s="16"/>
      <c r="C156" s="3"/>
      <c r="D156" s="3"/>
      <c r="E156" s="3"/>
      <c r="F156" s="3"/>
      <c r="G156" s="137"/>
      <c r="H156" s="137"/>
      <c r="I156" s="137"/>
      <c r="J156" s="137"/>
      <c r="K156" s="137"/>
      <c r="L156" s="154"/>
      <c r="M156" s="137"/>
      <c r="N156" s="137"/>
      <c r="O156" s="137"/>
      <c r="P156" s="137"/>
      <c r="Q156" s="137"/>
      <c r="R156" s="137"/>
      <c r="S156" s="137"/>
      <c r="T156" s="137"/>
      <c r="U156" s="137"/>
      <c r="V156" s="1"/>
      <c r="W156" s="1"/>
      <c r="X156" s="1"/>
      <c r="Y156" s="1"/>
      <c r="Z156" s="1"/>
      <c r="AA156" s="1"/>
      <c r="AB156" s="1"/>
      <c r="AC156" s="1"/>
    </row>
    <row r="157" spans="1:29" ht="12.75">
      <c r="A157" s="1"/>
      <c r="B157" s="16"/>
      <c r="C157" s="3"/>
      <c r="D157" s="3"/>
      <c r="E157" s="3"/>
      <c r="F157" s="3"/>
      <c r="G157" s="137"/>
      <c r="H157" s="137"/>
      <c r="I157" s="137"/>
      <c r="J157" s="137"/>
      <c r="K157" s="137"/>
      <c r="L157" s="154"/>
      <c r="M157" s="137"/>
      <c r="N157" s="137"/>
      <c r="O157" s="137"/>
      <c r="P157" s="137"/>
      <c r="Q157" s="137"/>
      <c r="R157" s="137"/>
      <c r="S157" s="137"/>
      <c r="T157" s="137"/>
      <c r="U157" s="137"/>
      <c r="V157" s="1"/>
      <c r="W157" s="1"/>
      <c r="X157" s="1"/>
      <c r="Y157" s="1"/>
      <c r="Z157" s="1"/>
      <c r="AA157" s="1"/>
      <c r="AB157" s="1"/>
      <c r="AC157" s="1"/>
    </row>
    <row r="158" spans="1:29" ht="12.75">
      <c r="A158" s="1"/>
      <c r="B158" s="16"/>
      <c r="C158" s="3"/>
      <c r="D158" s="3"/>
      <c r="E158" s="3"/>
      <c r="F158" s="3"/>
      <c r="G158" s="137"/>
      <c r="H158" s="137"/>
      <c r="I158" s="137"/>
      <c r="J158" s="137"/>
      <c r="K158" s="137"/>
      <c r="L158" s="154"/>
      <c r="M158" s="137"/>
      <c r="N158" s="137"/>
      <c r="O158" s="137"/>
      <c r="P158" s="137"/>
      <c r="Q158" s="137"/>
      <c r="R158" s="137"/>
      <c r="S158" s="137"/>
      <c r="T158" s="137"/>
      <c r="U158" s="137"/>
      <c r="V158" s="1"/>
      <c r="W158" s="1"/>
      <c r="X158" s="1"/>
      <c r="Y158" s="1"/>
      <c r="Z158" s="1"/>
      <c r="AA158" s="1"/>
      <c r="AB158" s="1"/>
      <c r="AC158" s="1"/>
    </row>
    <row r="159" spans="1:29" ht="12.75">
      <c r="A159" s="1"/>
      <c r="B159" s="16"/>
      <c r="C159" s="3"/>
      <c r="D159" s="3"/>
      <c r="E159" s="3"/>
      <c r="F159" s="3"/>
      <c r="G159" s="137"/>
      <c r="H159" s="137"/>
      <c r="I159" s="137"/>
      <c r="J159" s="137"/>
      <c r="K159" s="137"/>
      <c r="L159" s="154"/>
      <c r="M159" s="137"/>
      <c r="N159" s="137"/>
      <c r="O159" s="137"/>
      <c r="P159" s="137"/>
      <c r="Q159" s="137"/>
      <c r="R159" s="137"/>
      <c r="S159" s="137"/>
      <c r="T159" s="137"/>
      <c r="U159" s="137"/>
      <c r="V159" s="1"/>
      <c r="W159" s="1"/>
      <c r="X159" s="1"/>
      <c r="Y159" s="1"/>
      <c r="Z159" s="1"/>
      <c r="AA159" s="1"/>
      <c r="AB159" s="1"/>
      <c r="AC159" s="1"/>
    </row>
    <row r="160" spans="1:29" ht="12.75">
      <c r="A160" s="1"/>
      <c r="B160" s="16"/>
      <c r="C160" s="3"/>
      <c r="D160" s="3"/>
      <c r="E160" s="3"/>
      <c r="F160" s="3"/>
      <c r="G160" s="137"/>
      <c r="H160" s="137"/>
      <c r="I160" s="137"/>
      <c r="J160" s="137"/>
      <c r="K160" s="137"/>
      <c r="L160" s="154"/>
      <c r="M160" s="137"/>
      <c r="N160" s="137"/>
      <c r="O160" s="137"/>
      <c r="P160" s="137"/>
      <c r="Q160" s="137"/>
      <c r="R160" s="137"/>
      <c r="S160" s="137"/>
      <c r="T160" s="137"/>
      <c r="U160" s="137"/>
      <c r="V160" s="1"/>
      <c r="W160" s="1"/>
      <c r="X160" s="1"/>
      <c r="Y160" s="1"/>
      <c r="Z160" s="1"/>
      <c r="AA160" s="1"/>
      <c r="AB160" s="1"/>
      <c r="AC160" s="1"/>
    </row>
    <row r="161" spans="1:29" ht="12.75">
      <c r="A161" s="1"/>
      <c r="B161" s="16"/>
      <c r="C161" s="3"/>
      <c r="D161" s="3"/>
      <c r="E161" s="3"/>
      <c r="F161" s="3"/>
      <c r="G161" s="137"/>
      <c r="H161" s="137"/>
      <c r="I161" s="137"/>
      <c r="J161" s="137"/>
      <c r="K161" s="137"/>
      <c r="L161" s="154"/>
      <c r="M161" s="137"/>
      <c r="N161" s="137"/>
      <c r="O161" s="137"/>
      <c r="P161" s="137"/>
      <c r="Q161" s="137"/>
      <c r="R161" s="137"/>
      <c r="S161" s="137"/>
      <c r="T161" s="137"/>
      <c r="U161" s="137"/>
      <c r="V161" s="1"/>
      <c r="W161" s="1"/>
      <c r="X161" s="1"/>
      <c r="Y161" s="1"/>
      <c r="Z161" s="1"/>
      <c r="AA161" s="1"/>
      <c r="AB161" s="1"/>
      <c r="AC161" s="1"/>
    </row>
    <row r="162" spans="1:29" ht="12.75">
      <c r="A162" s="1"/>
      <c r="B162" s="16"/>
      <c r="C162" s="3"/>
      <c r="D162" s="3"/>
      <c r="E162" s="3"/>
      <c r="F162" s="3"/>
      <c r="G162" s="137"/>
      <c r="H162" s="137"/>
      <c r="I162" s="137"/>
      <c r="J162" s="137"/>
      <c r="K162" s="137"/>
      <c r="L162" s="154"/>
      <c r="M162" s="137"/>
      <c r="N162" s="137"/>
      <c r="O162" s="137"/>
      <c r="P162" s="137"/>
      <c r="Q162" s="137"/>
      <c r="R162" s="137"/>
      <c r="S162" s="137"/>
      <c r="T162" s="137"/>
      <c r="U162" s="137"/>
      <c r="V162" s="1"/>
      <c r="W162" s="1"/>
      <c r="X162" s="1"/>
      <c r="Y162" s="1"/>
      <c r="Z162" s="1"/>
      <c r="AA162" s="1"/>
      <c r="AB162" s="1"/>
      <c r="AC162" s="1"/>
    </row>
    <row r="163" spans="1:29" ht="12.75">
      <c r="A163" s="1"/>
      <c r="B163" s="16"/>
      <c r="C163" s="3"/>
      <c r="D163" s="3"/>
      <c r="E163" s="3"/>
      <c r="F163" s="3"/>
      <c r="G163" s="137"/>
      <c r="H163" s="137"/>
      <c r="I163" s="137"/>
      <c r="J163" s="137"/>
      <c r="K163" s="137"/>
      <c r="L163" s="154"/>
      <c r="M163" s="137"/>
      <c r="N163" s="137"/>
      <c r="O163" s="137"/>
      <c r="P163" s="137"/>
      <c r="Q163" s="137"/>
      <c r="R163" s="137"/>
      <c r="S163" s="137"/>
      <c r="T163" s="137"/>
      <c r="U163" s="137"/>
      <c r="V163" s="1"/>
      <c r="W163" s="1"/>
      <c r="X163" s="1"/>
      <c r="Y163" s="1"/>
      <c r="Z163" s="1"/>
      <c r="AA163" s="1"/>
      <c r="AB163" s="1"/>
      <c r="AC163" s="1"/>
    </row>
    <row r="164" spans="1:29" ht="12.75">
      <c r="A164" s="1"/>
      <c r="B164" s="16"/>
      <c r="C164" s="3"/>
      <c r="D164" s="3"/>
      <c r="E164" s="3"/>
      <c r="F164" s="3"/>
      <c r="G164" s="137"/>
      <c r="H164" s="137"/>
      <c r="I164" s="137"/>
      <c r="J164" s="137"/>
      <c r="K164" s="137"/>
      <c r="L164" s="154"/>
      <c r="M164" s="137"/>
      <c r="N164" s="137"/>
      <c r="O164" s="137"/>
      <c r="P164" s="137"/>
      <c r="Q164" s="137"/>
      <c r="R164" s="137"/>
      <c r="S164" s="137"/>
      <c r="T164" s="137"/>
      <c r="U164" s="137"/>
      <c r="V164" s="1"/>
      <c r="W164" s="1"/>
      <c r="X164" s="1"/>
      <c r="Y164" s="1"/>
      <c r="Z164" s="1"/>
      <c r="AA164" s="1"/>
      <c r="AB164" s="1"/>
      <c r="AC164" s="1"/>
    </row>
    <row r="165" spans="1:29" ht="12.75">
      <c r="A165" s="1"/>
      <c r="B165" s="16"/>
      <c r="C165" s="3"/>
      <c r="D165" s="3"/>
      <c r="E165" s="3"/>
      <c r="F165" s="3"/>
      <c r="G165" s="137"/>
      <c r="H165" s="137"/>
      <c r="I165" s="137"/>
      <c r="J165" s="137"/>
      <c r="K165" s="137"/>
      <c r="L165" s="154"/>
      <c r="M165" s="137"/>
      <c r="N165" s="137"/>
      <c r="O165" s="137"/>
      <c r="P165" s="137"/>
      <c r="Q165" s="137"/>
      <c r="R165" s="137"/>
      <c r="S165" s="137"/>
      <c r="T165" s="137"/>
      <c r="U165" s="137"/>
      <c r="V165" s="1"/>
      <c r="W165" s="1"/>
      <c r="X165" s="1"/>
      <c r="Y165" s="1"/>
      <c r="Z165" s="1"/>
      <c r="AA165" s="1"/>
      <c r="AB165" s="1"/>
      <c r="AC165" s="1"/>
    </row>
    <row r="166" spans="1:29" ht="12.75">
      <c r="A166" s="1"/>
      <c r="B166" s="16"/>
      <c r="C166" s="3"/>
      <c r="D166" s="3"/>
      <c r="E166" s="3"/>
      <c r="F166" s="3"/>
      <c r="G166" s="137"/>
      <c r="H166" s="137"/>
      <c r="I166" s="137"/>
      <c r="J166" s="137"/>
      <c r="K166" s="137"/>
      <c r="L166" s="154"/>
      <c r="M166" s="137"/>
      <c r="N166" s="137"/>
      <c r="O166" s="137"/>
      <c r="P166" s="137"/>
      <c r="Q166" s="137"/>
      <c r="R166" s="137"/>
      <c r="S166" s="137"/>
      <c r="T166" s="137"/>
      <c r="U166" s="137"/>
      <c r="V166" s="1"/>
      <c r="W166" s="1"/>
      <c r="X166" s="1"/>
      <c r="Y166" s="1"/>
      <c r="Z166" s="1"/>
      <c r="AA166" s="1"/>
      <c r="AB166" s="1"/>
      <c r="AC166" s="1"/>
    </row>
    <row r="167" spans="1:29" ht="12.75">
      <c r="A167" s="1"/>
      <c r="B167" s="16"/>
      <c r="C167" s="3"/>
      <c r="D167" s="3"/>
      <c r="E167" s="3"/>
      <c r="F167" s="3"/>
      <c r="G167" s="137"/>
      <c r="H167" s="137"/>
      <c r="I167" s="137"/>
      <c r="J167" s="137"/>
      <c r="K167" s="137"/>
      <c r="L167" s="154"/>
      <c r="M167" s="137"/>
      <c r="N167" s="137"/>
      <c r="O167" s="137"/>
      <c r="P167" s="137"/>
      <c r="Q167" s="137"/>
      <c r="R167" s="137"/>
      <c r="S167" s="137"/>
      <c r="T167" s="137"/>
      <c r="U167" s="137"/>
      <c r="V167" s="1"/>
      <c r="W167" s="1"/>
      <c r="X167" s="1"/>
      <c r="Y167" s="1"/>
      <c r="Z167" s="1"/>
      <c r="AA167" s="1"/>
      <c r="AB167" s="1"/>
      <c r="AC167" s="1"/>
    </row>
    <row r="168" spans="1:29" ht="12.75">
      <c r="A168" s="1"/>
      <c r="B168" s="16"/>
      <c r="C168" s="3"/>
      <c r="D168" s="3"/>
      <c r="E168" s="3"/>
      <c r="F168" s="3"/>
      <c r="G168" s="137"/>
      <c r="H168" s="137"/>
      <c r="I168" s="137"/>
      <c r="J168" s="137"/>
      <c r="K168" s="137"/>
      <c r="L168" s="154"/>
      <c r="M168" s="137"/>
      <c r="N168" s="137"/>
      <c r="O168" s="137"/>
      <c r="P168" s="137"/>
      <c r="Q168" s="137"/>
      <c r="R168" s="137"/>
      <c r="S168" s="137"/>
      <c r="T168" s="137"/>
      <c r="U168" s="137"/>
      <c r="V168" s="1"/>
      <c r="W168" s="1"/>
      <c r="X168" s="1"/>
      <c r="Y168" s="1"/>
      <c r="Z168" s="1"/>
      <c r="AA168" s="1"/>
      <c r="AB168" s="1"/>
      <c r="AC168" s="1"/>
    </row>
    <row r="169" spans="1:29" ht="12.75">
      <c r="A169" s="1"/>
      <c r="B169" s="16"/>
      <c r="C169" s="3"/>
      <c r="D169" s="3"/>
      <c r="E169" s="3"/>
      <c r="F169" s="3"/>
      <c r="G169" s="137"/>
      <c r="H169" s="137"/>
      <c r="I169" s="137"/>
      <c r="J169" s="137"/>
      <c r="K169" s="137"/>
      <c r="L169" s="154"/>
      <c r="M169" s="137"/>
      <c r="N169" s="137"/>
      <c r="O169" s="137"/>
      <c r="P169" s="137"/>
      <c r="Q169" s="137"/>
      <c r="R169" s="137"/>
      <c r="S169" s="137"/>
      <c r="T169" s="137"/>
      <c r="U169" s="137"/>
      <c r="V169" s="1"/>
      <c r="W169" s="1"/>
      <c r="X169" s="1"/>
      <c r="Y169" s="1"/>
      <c r="Z169" s="1"/>
      <c r="AA169" s="1"/>
      <c r="AB169" s="1"/>
      <c r="AC169" s="1"/>
    </row>
    <row r="170" spans="1:29" ht="12.75">
      <c r="A170" s="1"/>
      <c r="B170" s="16"/>
      <c r="C170" s="3"/>
      <c r="D170" s="3"/>
      <c r="E170" s="3"/>
      <c r="F170" s="3"/>
      <c r="G170" s="137"/>
      <c r="H170" s="137"/>
      <c r="I170" s="137"/>
      <c r="J170" s="137"/>
      <c r="K170" s="137"/>
      <c r="L170" s="154"/>
      <c r="M170" s="137"/>
      <c r="N170" s="137"/>
      <c r="O170" s="137"/>
      <c r="P170" s="137"/>
      <c r="Q170" s="137"/>
      <c r="R170" s="137"/>
      <c r="S170" s="137"/>
      <c r="T170" s="137"/>
      <c r="U170" s="137"/>
      <c r="V170" s="1"/>
      <c r="W170" s="1"/>
      <c r="X170" s="1"/>
      <c r="Y170" s="1"/>
      <c r="Z170" s="1"/>
      <c r="AA170" s="1"/>
      <c r="AB170" s="1"/>
      <c r="AC170" s="1"/>
    </row>
    <row r="171" spans="1:29" ht="12.75">
      <c r="A171" s="1"/>
      <c r="B171" s="16"/>
      <c r="C171" s="3"/>
      <c r="D171" s="3"/>
      <c r="E171" s="3"/>
      <c r="F171" s="3"/>
      <c r="G171" s="137"/>
      <c r="H171" s="137"/>
      <c r="I171" s="137"/>
      <c r="J171" s="137"/>
      <c r="K171" s="137"/>
      <c r="L171" s="154"/>
      <c r="M171" s="137"/>
      <c r="N171" s="137"/>
      <c r="O171" s="137"/>
      <c r="P171" s="137"/>
      <c r="Q171" s="137"/>
      <c r="R171" s="137"/>
      <c r="S171" s="137"/>
      <c r="T171" s="137"/>
      <c r="U171" s="137"/>
      <c r="V171" s="1"/>
      <c r="W171" s="1"/>
      <c r="X171" s="1"/>
      <c r="Y171" s="1"/>
      <c r="Z171" s="1"/>
      <c r="AA171" s="1"/>
      <c r="AB171" s="1"/>
      <c r="AC171" s="1"/>
    </row>
    <row r="172" spans="1:29" ht="12.75">
      <c r="A172" s="1"/>
      <c r="B172" s="16"/>
      <c r="C172" s="3"/>
      <c r="D172" s="3"/>
      <c r="E172" s="3"/>
      <c r="F172" s="3"/>
      <c r="G172" s="137"/>
      <c r="H172" s="137"/>
      <c r="I172" s="137"/>
      <c r="J172" s="137"/>
      <c r="K172" s="137"/>
      <c r="L172" s="154"/>
      <c r="M172" s="137"/>
      <c r="N172" s="137"/>
      <c r="O172" s="137"/>
      <c r="P172" s="137"/>
      <c r="Q172" s="137"/>
      <c r="R172" s="137"/>
      <c r="S172" s="137"/>
      <c r="T172" s="137"/>
      <c r="U172" s="137"/>
      <c r="V172" s="1"/>
      <c r="W172" s="1"/>
      <c r="X172" s="1"/>
      <c r="Y172" s="1"/>
      <c r="Z172" s="1"/>
      <c r="AA172" s="1"/>
      <c r="AB172" s="1"/>
      <c r="AC172" s="1"/>
    </row>
    <row r="173" spans="1:29" ht="12.75">
      <c r="A173" s="1"/>
      <c r="B173" s="16"/>
      <c r="C173" s="3"/>
      <c r="D173" s="3"/>
      <c r="E173" s="3"/>
      <c r="F173" s="3"/>
      <c r="G173" s="137"/>
      <c r="H173" s="137"/>
      <c r="I173" s="137"/>
      <c r="J173" s="137"/>
      <c r="K173" s="137"/>
      <c r="L173" s="154"/>
      <c r="M173" s="137"/>
      <c r="N173" s="137"/>
      <c r="O173" s="137"/>
      <c r="P173" s="137"/>
      <c r="Q173" s="137"/>
      <c r="R173" s="137"/>
      <c r="S173" s="137"/>
      <c r="T173" s="137"/>
      <c r="U173" s="137"/>
      <c r="V173" s="1"/>
      <c r="W173" s="1"/>
      <c r="X173" s="1"/>
      <c r="Y173" s="1"/>
      <c r="Z173" s="1"/>
      <c r="AA173" s="1"/>
      <c r="AB173" s="1"/>
      <c r="AC173" s="1"/>
    </row>
    <row r="174" spans="1:29" ht="12.75">
      <c r="A174" s="1"/>
      <c r="B174" s="16"/>
      <c r="C174" s="3"/>
      <c r="D174" s="3"/>
      <c r="E174" s="3"/>
      <c r="F174" s="3"/>
      <c r="G174" s="137"/>
      <c r="H174" s="137"/>
      <c r="I174" s="137"/>
      <c r="J174" s="137"/>
      <c r="K174" s="137"/>
      <c r="L174" s="154"/>
      <c r="M174" s="137"/>
      <c r="N174" s="137"/>
      <c r="O174" s="137"/>
      <c r="P174" s="137"/>
      <c r="Q174" s="137"/>
      <c r="R174" s="137"/>
      <c r="S174" s="137"/>
      <c r="T174" s="137"/>
      <c r="U174" s="137"/>
      <c r="V174" s="1"/>
      <c r="W174" s="1"/>
      <c r="X174" s="1"/>
      <c r="Y174" s="1"/>
      <c r="Z174" s="1"/>
      <c r="AA174" s="1"/>
      <c r="AB174" s="1"/>
      <c r="AC174" s="1"/>
    </row>
    <row r="175" spans="1:29" ht="12.75">
      <c r="A175" s="1"/>
      <c r="B175" s="16"/>
      <c r="C175" s="3"/>
      <c r="D175" s="3"/>
      <c r="E175" s="3"/>
      <c r="F175" s="3"/>
      <c r="G175" s="137"/>
      <c r="H175" s="137"/>
      <c r="I175" s="137"/>
      <c r="J175" s="137"/>
      <c r="K175" s="137"/>
      <c r="L175" s="154"/>
      <c r="M175" s="137"/>
      <c r="N175" s="137"/>
      <c r="O175" s="137"/>
      <c r="P175" s="137"/>
      <c r="Q175" s="137"/>
      <c r="R175" s="137"/>
      <c r="S175" s="137"/>
      <c r="T175" s="137"/>
      <c r="U175" s="137"/>
      <c r="V175" s="1"/>
      <c r="W175" s="1"/>
      <c r="X175" s="1"/>
      <c r="Y175" s="1"/>
      <c r="Z175" s="1"/>
      <c r="AA175" s="1"/>
      <c r="AB175" s="1"/>
      <c r="AC175" s="1"/>
    </row>
    <row r="176" spans="1:29" ht="12.75">
      <c r="A176" s="1"/>
      <c r="B176" s="16"/>
      <c r="C176" s="3"/>
      <c r="D176" s="3"/>
      <c r="E176" s="3"/>
      <c r="F176" s="3"/>
      <c r="G176" s="137"/>
      <c r="H176" s="137"/>
      <c r="I176" s="137"/>
      <c r="J176" s="137"/>
      <c r="K176" s="137"/>
      <c r="L176" s="154"/>
      <c r="M176" s="137"/>
      <c r="N176" s="137"/>
      <c r="O176" s="137"/>
      <c r="P176" s="137"/>
      <c r="Q176" s="137"/>
      <c r="R176" s="137"/>
      <c r="S176" s="137"/>
      <c r="T176" s="137"/>
      <c r="U176" s="137"/>
      <c r="V176" s="1"/>
      <c r="W176" s="1"/>
      <c r="X176" s="1"/>
      <c r="Y176" s="1"/>
      <c r="Z176" s="1"/>
      <c r="AA176" s="1"/>
      <c r="AB176" s="1"/>
      <c r="AC176" s="1"/>
    </row>
    <row r="177" spans="1:29" ht="12.75">
      <c r="A177" s="1"/>
      <c r="B177" s="16"/>
      <c r="C177" s="3"/>
      <c r="D177" s="3"/>
      <c r="E177" s="3"/>
      <c r="F177" s="3"/>
      <c r="G177" s="137"/>
      <c r="H177" s="137"/>
      <c r="I177" s="137"/>
      <c r="J177" s="137"/>
      <c r="K177" s="137"/>
      <c r="L177" s="154"/>
      <c r="M177" s="137"/>
      <c r="N177" s="137"/>
      <c r="O177" s="137"/>
      <c r="P177" s="137"/>
      <c r="Q177" s="137"/>
      <c r="R177" s="137"/>
      <c r="S177" s="137"/>
      <c r="T177" s="137"/>
      <c r="U177" s="137"/>
      <c r="V177" s="1"/>
      <c r="W177" s="1"/>
      <c r="X177" s="1"/>
      <c r="Y177" s="1"/>
      <c r="Z177" s="1"/>
      <c r="AA177" s="1"/>
      <c r="AB177" s="1"/>
      <c r="AC177" s="1"/>
    </row>
    <row r="178" spans="1:29" ht="12.75">
      <c r="A178" s="1"/>
      <c r="B178" s="16"/>
      <c r="C178" s="3"/>
      <c r="D178" s="3"/>
      <c r="E178" s="3"/>
      <c r="F178" s="3"/>
      <c r="G178" s="137"/>
      <c r="H178" s="137"/>
      <c r="I178" s="137"/>
      <c r="J178" s="137"/>
      <c r="K178" s="137"/>
      <c r="L178" s="154"/>
      <c r="M178" s="137"/>
      <c r="N178" s="137"/>
      <c r="O178" s="137"/>
      <c r="P178" s="137"/>
      <c r="Q178" s="137"/>
      <c r="R178" s="137"/>
      <c r="S178" s="137"/>
      <c r="T178" s="137"/>
      <c r="U178" s="137"/>
      <c r="V178" s="1"/>
      <c r="W178" s="1"/>
      <c r="X178" s="1"/>
      <c r="Y178" s="1"/>
      <c r="Z178" s="1"/>
      <c r="AA178" s="1"/>
      <c r="AB178" s="1"/>
      <c r="AC178" s="1"/>
    </row>
    <row r="179" spans="1:29" ht="12.75">
      <c r="A179" s="1"/>
      <c r="B179" s="16"/>
      <c r="C179" s="3"/>
      <c r="D179" s="3"/>
      <c r="E179" s="3"/>
      <c r="F179" s="3"/>
      <c r="G179" s="137"/>
      <c r="H179" s="137"/>
      <c r="I179" s="137"/>
      <c r="J179" s="137"/>
      <c r="K179" s="137"/>
      <c r="L179" s="154"/>
      <c r="M179" s="137"/>
      <c r="N179" s="137"/>
      <c r="O179" s="137"/>
      <c r="P179" s="137"/>
      <c r="Q179" s="137"/>
      <c r="R179" s="137"/>
      <c r="S179" s="137"/>
      <c r="T179" s="137"/>
      <c r="U179" s="137"/>
      <c r="V179" s="1"/>
      <c r="W179" s="1"/>
      <c r="X179" s="1"/>
      <c r="Y179" s="1"/>
      <c r="Z179" s="1"/>
      <c r="AA179" s="1"/>
      <c r="AB179" s="1"/>
      <c r="AC179" s="1"/>
    </row>
    <row r="180" spans="1:29" ht="12.75">
      <c r="A180" s="1"/>
      <c r="B180" s="16"/>
      <c r="C180" s="3"/>
      <c r="D180" s="3"/>
      <c r="E180" s="3"/>
      <c r="F180" s="3"/>
      <c r="G180" s="137"/>
      <c r="H180" s="137"/>
      <c r="I180" s="137"/>
      <c r="J180" s="137"/>
      <c r="K180" s="137"/>
      <c r="L180" s="154"/>
      <c r="M180" s="137"/>
      <c r="N180" s="137"/>
      <c r="O180" s="137"/>
      <c r="P180" s="137"/>
      <c r="Q180" s="137"/>
      <c r="R180" s="137"/>
      <c r="S180" s="137"/>
      <c r="T180" s="137"/>
      <c r="U180" s="137"/>
      <c r="V180" s="1"/>
      <c r="W180" s="1"/>
      <c r="X180" s="1"/>
      <c r="Y180" s="1"/>
      <c r="Z180" s="1"/>
      <c r="AA180" s="1"/>
      <c r="AB180" s="1"/>
      <c r="AC180" s="1"/>
    </row>
    <row r="181" spans="1:29" ht="12.75">
      <c r="A181" s="1"/>
      <c r="B181" s="16"/>
      <c r="C181" s="3"/>
      <c r="D181" s="3"/>
      <c r="E181" s="3"/>
      <c r="F181" s="3"/>
      <c r="G181" s="137"/>
      <c r="H181" s="137"/>
      <c r="I181" s="137"/>
      <c r="J181" s="137"/>
      <c r="K181" s="137"/>
      <c r="L181" s="154"/>
      <c r="M181" s="137"/>
      <c r="N181" s="137"/>
      <c r="O181" s="137"/>
      <c r="P181" s="137"/>
      <c r="Q181" s="137"/>
      <c r="R181" s="137"/>
      <c r="S181" s="137"/>
      <c r="T181" s="137"/>
      <c r="U181" s="137"/>
      <c r="V181" s="1"/>
      <c r="W181" s="1"/>
      <c r="X181" s="1"/>
      <c r="Y181" s="1"/>
      <c r="Z181" s="1"/>
      <c r="AA181" s="1"/>
      <c r="AB181" s="1"/>
      <c r="AC181" s="1"/>
    </row>
    <row r="182" spans="1:29" ht="12.75">
      <c r="A182" s="1"/>
      <c r="B182" s="16"/>
      <c r="C182" s="3"/>
      <c r="D182" s="3"/>
      <c r="E182" s="3"/>
      <c r="F182" s="3"/>
      <c r="G182" s="137"/>
      <c r="H182" s="137"/>
      <c r="I182" s="137"/>
      <c r="J182" s="137"/>
      <c r="K182" s="137"/>
      <c r="L182" s="154"/>
      <c r="M182" s="137"/>
      <c r="N182" s="137"/>
      <c r="O182" s="137"/>
      <c r="P182" s="137"/>
      <c r="Q182" s="137"/>
      <c r="R182" s="137"/>
      <c r="S182" s="137"/>
      <c r="T182" s="137"/>
      <c r="U182" s="137"/>
      <c r="V182" s="1"/>
      <c r="W182" s="1"/>
      <c r="X182" s="1"/>
      <c r="Y182" s="1"/>
      <c r="Z182" s="1"/>
      <c r="AA182" s="1"/>
      <c r="AB182" s="1"/>
      <c r="AC182" s="1"/>
    </row>
    <row r="183" spans="1:29" ht="12.75">
      <c r="A183" s="1"/>
      <c r="B183" s="16"/>
      <c r="C183" s="3"/>
      <c r="D183" s="3"/>
      <c r="E183" s="3"/>
      <c r="F183" s="3"/>
      <c r="G183" s="137"/>
      <c r="H183" s="137"/>
      <c r="I183" s="137"/>
      <c r="J183" s="137"/>
      <c r="K183" s="137"/>
      <c r="L183" s="154"/>
      <c r="M183" s="137"/>
      <c r="N183" s="137"/>
      <c r="O183" s="137"/>
      <c r="P183" s="137"/>
      <c r="Q183" s="137"/>
      <c r="R183" s="137"/>
      <c r="S183" s="137"/>
      <c r="T183" s="137"/>
      <c r="U183" s="137"/>
      <c r="V183" s="1"/>
      <c r="W183" s="1"/>
      <c r="X183" s="1"/>
      <c r="Y183" s="1"/>
      <c r="Z183" s="1"/>
      <c r="AA183" s="1"/>
      <c r="AB183" s="1"/>
      <c r="AC183" s="1"/>
    </row>
    <row r="184" spans="1:29" ht="12.75">
      <c r="A184" s="1"/>
      <c r="B184" s="16"/>
      <c r="C184" s="3"/>
      <c r="D184" s="3"/>
      <c r="E184" s="3"/>
      <c r="F184" s="3"/>
      <c r="G184" s="137"/>
      <c r="H184" s="137"/>
      <c r="I184" s="137"/>
      <c r="J184" s="137"/>
      <c r="K184" s="137"/>
      <c r="L184" s="154"/>
      <c r="M184" s="137"/>
      <c r="N184" s="137"/>
      <c r="O184" s="137"/>
      <c r="P184" s="137"/>
      <c r="Q184" s="137"/>
      <c r="R184" s="137"/>
      <c r="S184" s="137"/>
      <c r="T184" s="137"/>
      <c r="U184" s="137"/>
      <c r="V184" s="1"/>
      <c r="W184" s="1"/>
      <c r="X184" s="1"/>
      <c r="Y184" s="1"/>
      <c r="Z184" s="1"/>
      <c r="AA184" s="1"/>
      <c r="AB184" s="1"/>
      <c r="AC184" s="1"/>
    </row>
    <row r="185" spans="1:29" ht="12.75">
      <c r="A185" s="1"/>
      <c r="B185" s="16"/>
      <c r="C185" s="3"/>
      <c r="D185" s="3"/>
      <c r="E185" s="3"/>
      <c r="F185" s="3"/>
      <c r="G185" s="137"/>
      <c r="H185" s="137"/>
      <c r="I185" s="137"/>
      <c r="J185" s="137"/>
      <c r="K185" s="137"/>
      <c r="L185" s="154"/>
      <c r="M185" s="137"/>
      <c r="N185" s="137"/>
      <c r="O185" s="137"/>
      <c r="P185" s="137"/>
      <c r="Q185" s="137"/>
      <c r="R185" s="137"/>
      <c r="S185" s="137"/>
      <c r="T185" s="137"/>
      <c r="U185" s="137"/>
      <c r="V185" s="1"/>
      <c r="W185" s="1"/>
      <c r="X185" s="1"/>
      <c r="Y185" s="1"/>
      <c r="Z185" s="1"/>
      <c r="AA185" s="1"/>
      <c r="AB185" s="1"/>
      <c r="AC185" s="1"/>
    </row>
    <row r="186" spans="1:29" ht="12.75">
      <c r="A186" s="1"/>
      <c r="B186" s="16"/>
      <c r="C186" s="3"/>
      <c r="D186" s="3"/>
      <c r="E186" s="3"/>
      <c r="F186" s="3"/>
      <c r="G186" s="137"/>
      <c r="H186" s="137"/>
      <c r="I186" s="137"/>
      <c r="J186" s="137"/>
      <c r="K186" s="137"/>
      <c r="L186" s="154"/>
      <c r="M186" s="137"/>
      <c r="N186" s="137"/>
      <c r="O186" s="137"/>
      <c r="P186" s="137"/>
      <c r="Q186" s="137"/>
      <c r="R186" s="137"/>
      <c r="S186" s="137"/>
      <c r="T186" s="137"/>
      <c r="U186" s="137"/>
      <c r="V186" s="1"/>
      <c r="W186" s="1"/>
      <c r="X186" s="1"/>
      <c r="Y186" s="1"/>
      <c r="Z186" s="1"/>
      <c r="AA186" s="1"/>
      <c r="AB186" s="1"/>
      <c r="AC186" s="1"/>
    </row>
    <row r="187" spans="1:29" ht="12.75">
      <c r="A187" s="1"/>
      <c r="B187" s="16"/>
      <c r="C187" s="3"/>
      <c r="D187" s="3"/>
      <c r="E187" s="3"/>
      <c r="F187" s="3"/>
      <c r="G187" s="137"/>
      <c r="H187" s="137"/>
      <c r="I187" s="137"/>
      <c r="J187" s="137"/>
      <c r="K187" s="137"/>
      <c r="L187" s="154"/>
      <c r="M187" s="137"/>
      <c r="N187" s="137"/>
      <c r="O187" s="137"/>
      <c r="P187" s="137"/>
      <c r="Q187" s="137"/>
      <c r="R187" s="137"/>
      <c r="S187" s="137"/>
      <c r="T187" s="137"/>
      <c r="U187" s="137"/>
      <c r="V187" s="1"/>
      <c r="W187" s="1"/>
      <c r="X187" s="1"/>
      <c r="Y187" s="1"/>
      <c r="Z187" s="1"/>
      <c r="AA187" s="1"/>
      <c r="AB187" s="1"/>
      <c r="AC187" s="1"/>
    </row>
    <row r="188" spans="1:29" ht="12.75">
      <c r="A188" s="1"/>
      <c r="B188" s="16"/>
      <c r="C188" s="3"/>
      <c r="D188" s="3"/>
      <c r="E188" s="3"/>
      <c r="F188" s="3"/>
      <c r="G188" s="137"/>
      <c r="H188" s="137"/>
      <c r="I188" s="137"/>
      <c r="J188" s="137"/>
      <c r="K188" s="137"/>
      <c r="L188" s="154"/>
      <c r="M188" s="137"/>
      <c r="N188" s="137"/>
      <c r="O188" s="137"/>
      <c r="P188" s="137"/>
      <c r="Q188" s="137"/>
      <c r="R188" s="137"/>
      <c r="S188" s="137"/>
      <c r="T188" s="137"/>
      <c r="U188" s="137"/>
      <c r="V188" s="1"/>
      <c r="W188" s="1"/>
      <c r="X188" s="1"/>
      <c r="Y188" s="1"/>
      <c r="Z188" s="1"/>
      <c r="AA188" s="1"/>
      <c r="AB188" s="1"/>
      <c r="AC188" s="1"/>
    </row>
    <row r="189" spans="1:29" ht="12.75">
      <c r="A189" s="1"/>
      <c r="B189" s="16"/>
      <c r="C189" s="3"/>
      <c r="D189" s="3"/>
      <c r="E189" s="3"/>
      <c r="F189" s="3"/>
      <c r="G189" s="137"/>
      <c r="H189" s="137"/>
      <c r="I189" s="137"/>
      <c r="J189" s="137"/>
      <c r="K189" s="137"/>
      <c r="L189" s="154"/>
      <c r="M189" s="137"/>
      <c r="N189" s="137"/>
      <c r="O189" s="137"/>
      <c r="P189" s="137"/>
      <c r="Q189" s="137"/>
      <c r="R189" s="137"/>
      <c r="S189" s="137"/>
      <c r="T189" s="137"/>
      <c r="U189" s="137"/>
      <c r="V189" s="1"/>
      <c r="W189" s="1"/>
      <c r="X189" s="1"/>
      <c r="Y189" s="1"/>
      <c r="Z189" s="1"/>
      <c r="AA189" s="1"/>
      <c r="AB189" s="1"/>
      <c r="AC189" s="1"/>
    </row>
    <row r="190" spans="1:29" ht="12.75">
      <c r="A190" s="1"/>
      <c r="B190" s="16"/>
      <c r="C190" s="3"/>
      <c r="D190" s="3"/>
      <c r="E190" s="3"/>
      <c r="F190" s="3"/>
      <c r="G190" s="137"/>
      <c r="H190" s="137"/>
      <c r="I190" s="137"/>
      <c r="J190" s="137"/>
      <c r="K190" s="137"/>
      <c r="L190" s="154"/>
      <c r="M190" s="137"/>
      <c r="N190" s="137"/>
      <c r="O190" s="137"/>
      <c r="P190" s="137"/>
      <c r="Q190" s="137"/>
      <c r="R190" s="137"/>
      <c r="S190" s="137"/>
      <c r="T190" s="137"/>
      <c r="U190" s="137"/>
      <c r="V190" s="1"/>
      <c r="W190" s="1"/>
      <c r="X190" s="1"/>
      <c r="Y190" s="1"/>
      <c r="Z190" s="1"/>
      <c r="AA190" s="1"/>
      <c r="AB190" s="1"/>
      <c r="AC190" s="1"/>
    </row>
    <row r="191" spans="1:29" ht="12.75">
      <c r="A191" s="1"/>
      <c r="B191" s="16"/>
      <c r="C191" s="3"/>
      <c r="D191" s="3"/>
      <c r="E191" s="3"/>
      <c r="F191" s="3"/>
      <c r="G191" s="137"/>
      <c r="H191" s="137"/>
      <c r="I191" s="137"/>
      <c r="J191" s="137"/>
      <c r="K191" s="137"/>
      <c r="L191" s="154"/>
      <c r="M191" s="137"/>
      <c r="N191" s="137"/>
      <c r="O191" s="137"/>
      <c r="P191" s="137"/>
      <c r="Q191" s="137"/>
      <c r="R191" s="137"/>
      <c r="S191" s="137"/>
      <c r="T191" s="137"/>
      <c r="U191" s="137"/>
      <c r="V191" s="1"/>
      <c r="W191" s="1"/>
      <c r="X191" s="1"/>
      <c r="Y191" s="1"/>
      <c r="Z191" s="1"/>
      <c r="AA191" s="1"/>
      <c r="AB191" s="1"/>
      <c r="AC191" s="1"/>
    </row>
    <row r="192" spans="1:29" ht="12.75">
      <c r="A192" s="1"/>
      <c r="B192" s="16"/>
      <c r="C192" s="3"/>
      <c r="D192" s="3"/>
      <c r="E192" s="3"/>
      <c r="F192" s="3"/>
      <c r="G192" s="137"/>
      <c r="H192" s="137"/>
      <c r="I192" s="137"/>
      <c r="J192" s="137"/>
      <c r="K192" s="137"/>
      <c r="L192" s="154"/>
      <c r="M192" s="137"/>
      <c r="N192" s="137"/>
      <c r="O192" s="137"/>
      <c r="P192" s="137"/>
      <c r="Q192" s="137"/>
      <c r="R192" s="137"/>
      <c r="S192" s="137"/>
      <c r="T192" s="137"/>
      <c r="U192" s="137"/>
      <c r="V192" s="1"/>
      <c r="W192" s="1"/>
      <c r="X192" s="1"/>
      <c r="Y192" s="1"/>
      <c r="Z192" s="1"/>
      <c r="AA192" s="1"/>
      <c r="AB192" s="1"/>
      <c r="AC192" s="1"/>
    </row>
    <row r="193" spans="1:29" ht="12.75">
      <c r="A193" s="1"/>
      <c r="B193" s="16"/>
      <c r="C193" s="3"/>
      <c r="D193" s="3"/>
      <c r="E193" s="3"/>
      <c r="F193" s="3"/>
      <c r="G193" s="137"/>
      <c r="H193" s="137"/>
      <c r="I193" s="137"/>
      <c r="J193" s="137"/>
      <c r="K193" s="137"/>
      <c r="L193" s="154"/>
      <c r="M193" s="137"/>
      <c r="N193" s="137"/>
      <c r="O193" s="137"/>
      <c r="P193" s="137"/>
      <c r="Q193" s="137"/>
      <c r="R193" s="137"/>
      <c r="S193" s="137"/>
      <c r="T193" s="137"/>
      <c r="U193" s="137"/>
      <c r="V193" s="1"/>
      <c r="W193" s="1"/>
      <c r="X193" s="1"/>
      <c r="Y193" s="1"/>
      <c r="Z193" s="1"/>
      <c r="AA193" s="1"/>
      <c r="AB193" s="1"/>
      <c r="AC193" s="1"/>
    </row>
    <row r="194" spans="1:29" ht="12.75">
      <c r="A194" s="1"/>
      <c r="B194" s="16"/>
      <c r="C194" s="3"/>
      <c r="D194" s="3"/>
      <c r="E194" s="3"/>
      <c r="F194" s="3"/>
      <c r="G194" s="137"/>
      <c r="H194" s="137"/>
      <c r="I194" s="137"/>
      <c r="J194" s="137"/>
      <c r="K194" s="137"/>
      <c r="L194" s="154"/>
      <c r="M194" s="137"/>
      <c r="N194" s="137"/>
      <c r="O194" s="137"/>
      <c r="P194" s="137"/>
      <c r="Q194" s="137"/>
      <c r="R194" s="137"/>
      <c r="S194" s="137"/>
      <c r="T194" s="137"/>
      <c r="U194" s="137"/>
      <c r="V194" s="1"/>
      <c r="W194" s="1"/>
      <c r="X194" s="1"/>
      <c r="Y194" s="1"/>
      <c r="Z194" s="1"/>
      <c r="AA194" s="1"/>
      <c r="AB194" s="1"/>
      <c r="AC194" s="1"/>
    </row>
    <row r="195" spans="1:29" ht="12.75">
      <c r="A195" s="1"/>
      <c r="B195" s="16"/>
      <c r="C195" s="3"/>
      <c r="D195" s="3"/>
      <c r="E195" s="3"/>
      <c r="F195" s="3"/>
      <c r="G195" s="137"/>
      <c r="H195" s="137"/>
      <c r="I195" s="137"/>
      <c r="J195" s="137"/>
      <c r="K195" s="137"/>
      <c r="L195" s="154"/>
      <c r="M195" s="137"/>
      <c r="N195" s="137"/>
      <c r="O195" s="137"/>
      <c r="P195" s="137"/>
      <c r="Q195" s="137"/>
      <c r="R195" s="137"/>
      <c r="S195" s="137"/>
      <c r="T195" s="137"/>
      <c r="U195" s="137"/>
      <c r="V195" s="1"/>
      <c r="W195" s="1"/>
      <c r="X195" s="1"/>
      <c r="Y195" s="1"/>
      <c r="Z195" s="1"/>
      <c r="AA195" s="1"/>
      <c r="AB195" s="1"/>
      <c r="AC195" s="1"/>
    </row>
    <row r="196" spans="1:29" ht="12.75">
      <c r="A196" s="1"/>
      <c r="B196" s="16"/>
      <c r="C196" s="3"/>
      <c r="D196" s="3"/>
      <c r="E196" s="3"/>
      <c r="F196" s="3"/>
      <c r="G196" s="137"/>
      <c r="H196" s="137"/>
      <c r="I196" s="137"/>
      <c r="J196" s="137"/>
      <c r="K196" s="137"/>
      <c r="L196" s="154"/>
      <c r="M196" s="137"/>
      <c r="N196" s="137"/>
      <c r="O196" s="137"/>
      <c r="P196" s="137"/>
      <c r="Q196" s="137"/>
      <c r="R196" s="137"/>
      <c r="S196" s="137"/>
      <c r="T196" s="137"/>
      <c r="U196" s="137"/>
      <c r="V196" s="1"/>
      <c r="W196" s="1"/>
      <c r="X196" s="1"/>
      <c r="Y196" s="1"/>
      <c r="Z196" s="1"/>
      <c r="AA196" s="1"/>
      <c r="AB196" s="1"/>
      <c r="AC196" s="1"/>
    </row>
    <row r="197" spans="1:29" ht="12.75">
      <c r="A197" s="1"/>
      <c r="B197" s="16"/>
      <c r="C197" s="3"/>
      <c r="D197" s="3"/>
      <c r="E197" s="3"/>
      <c r="F197" s="3"/>
      <c r="G197" s="137"/>
      <c r="H197" s="137"/>
      <c r="I197" s="137"/>
      <c r="J197" s="137"/>
      <c r="K197" s="137"/>
      <c r="L197" s="154"/>
      <c r="M197" s="137"/>
      <c r="N197" s="137"/>
      <c r="O197" s="137"/>
      <c r="P197" s="137"/>
      <c r="Q197" s="137"/>
      <c r="R197" s="137"/>
      <c r="S197" s="137"/>
      <c r="T197" s="137"/>
      <c r="U197" s="137"/>
      <c r="V197" s="1"/>
      <c r="W197" s="1"/>
      <c r="X197" s="1"/>
      <c r="Y197" s="1"/>
      <c r="Z197" s="1"/>
      <c r="AA197" s="1"/>
      <c r="AB197" s="1"/>
      <c r="AC197" s="1"/>
    </row>
    <row r="198" spans="1:29" ht="12.75">
      <c r="A198" s="1"/>
      <c r="B198" s="16"/>
      <c r="C198" s="3"/>
      <c r="D198" s="3"/>
      <c r="E198" s="3"/>
      <c r="F198" s="3"/>
      <c r="G198" s="137"/>
      <c r="H198" s="137"/>
      <c r="I198" s="137"/>
      <c r="J198" s="137"/>
      <c r="K198" s="137"/>
      <c r="L198" s="154"/>
      <c r="M198" s="137"/>
      <c r="N198" s="137"/>
      <c r="O198" s="137"/>
      <c r="P198" s="137"/>
      <c r="Q198" s="137"/>
      <c r="R198" s="137"/>
      <c r="S198" s="137"/>
      <c r="T198" s="137"/>
      <c r="U198" s="137"/>
      <c r="V198" s="1"/>
      <c r="W198" s="1"/>
      <c r="X198" s="1"/>
      <c r="Y198" s="1"/>
      <c r="Z198" s="1"/>
      <c r="AA198" s="1"/>
      <c r="AB198" s="1"/>
      <c r="AC198" s="1"/>
    </row>
    <row r="199" spans="1:29" ht="12.75">
      <c r="A199" s="1"/>
      <c r="B199" s="16"/>
      <c r="C199" s="3"/>
      <c r="D199" s="3"/>
      <c r="E199" s="3"/>
      <c r="F199" s="3"/>
      <c r="G199" s="137"/>
      <c r="H199" s="137"/>
      <c r="I199" s="137"/>
      <c r="J199" s="137"/>
      <c r="K199" s="137"/>
      <c r="L199" s="154"/>
      <c r="M199" s="137"/>
      <c r="N199" s="137"/>
      <c r="O199" s="137"/>
      <c r="P199" s="137"/>
      <c r="Q199" s="137"/>
      <c r="R199" s="137"/>
      <c r="S199" s="137"/>
      <c r="T199" s="137"/>
      <c r="U199" s="137"/>
      <c r="V199" s="1"/>
      <c r="W199" s="1"/>
      <c r="X199" s="1"/>
      <c r="Y199" s="1"/>
      <c r="Z199" s="1"/>
      <c r="AA199" s="1"/>
      <c r="AB199" s="1"/>
      <c r="AC199" s="1"/>
    </row>
    <row r="200" spans="1:29" ht="12.75" hidden="1" customHeight="1">
      <c r="A200" s="1"/>
      <c r="B200" s="2" t="str">
        <f>Refs!B30</f>
        <v>DCFE!A1</v>
      </c>
      <c r="C200" s="3">
        <v>1</v>
      </c>
      <c r="D200" s="3"/>
      <c r="E200" s="3"/>
      <c r="F200" s="3"/>
      <c r="G200" s="137"/>
      <c r="H200" s="137"/>
      <c r="I200" s="137"/>
      <c r="J200" s="137"/>
      <c r="K200" s="137"/>
      <c r="L200" s="154"/>
      <c r="M200" s="137"/>
      <c r="N200" s="137"/>
      <c r="O200" s="137"/>
      <c r="P200" s="137"/>
      <c r="Q200" s="137"/>
      <c r="R200" s="137"/>
      <c r="S200" s="137"/>
      <c r="T200" s="137"/>
      <c r="U200" s="137"/>
      <c r="V200" s="1"/>
      <c r="W200" s="1"/>
      <c r="X200" s="1"/>
      <c r="Y200" s="1"/>
      <c r="Z200" s="1"/>
      <c r="AA200" s="1"/>
      <c r="AB200" s="1"/>
      <c r="AC200" s="1"/>
    </row>
    <row r="201" spans="1:29" ht="12.75" hidden="1" customHeight="1">
      <c r="A201" s="1"/>
      <c r="B201" s="16"/>
      <c r="C201" s="3">
        <v>2</v>
      </c>
      <c r="D201" s="3"/>
      <c r="E201" s="3"/>
      <c r="F201" s="3"/>
      <c r="G201" s="137"/>
      <c r="H201" s="137"/>
      <c r="I201" s="137"/>
      <c r="J201" s="137"/>
      <c r="K201" s="137"/>
      <c r="L201" s="154"/>
      <c r="M201" s="137"/>
      <c r="N201" s="137"/>
      <c r="O201" s="137"/>
      <c r="P201" s="137"/>
      <c r="Q201" s="137"/>
      <c r="R201" s="137"/>
      <c r="S201" s="137"/>
      <c r="T201" s="137"/>
      <c r="U201" s="137"/>
      <c r="V201" s="1"/>
      <c r="W201" s="1"/>
      <c r="X201" s="1"/>
      <c r="Y201" s="1"/>
      <c r="Z201" s="1"/>
      <c r="AA201" s="1"/>
      <c r="AB201" s="1"/>
      <c r="AC201" s="1"/>
    </row>
    <row r="202" spans="1:29" ht="12.75" hidden="1" customHeight="1">
      <c r="A202" s="1"/>
      <c r="B202" s="16"/>
      <c r="C202" s="3">
        <v>3</v>
      </c>
      <c r="D202" s="3"/>
      <c r="E202" s="3"/>
      <c r="F202" s="3"/>
      <c r="G202" s="137"/>
      <c r="H202" s="137"/>
      <c r="I202" s="137"/>
      <c r="J202" s="137"/>
      <c r="K202" s="137"/>
      <c r="L202" s="154"/>
      <c r="M202" s="137"/>
      <c r="N202" s="137"/>
      <c r="O202" s="137"/>
      <c r="P202" s="137"/>
      <c r="Q202" s="137"/>
      <c r="R202" s="137"/>
      <c r="S202" s="137"/>
      <c r="T202" s="137"/>
      <c r="U202" s="137"/>
      <c r="V202" s="1"/>
      <c r="W202" s="1"/>
      <c r="X202" s="1"/>
      <c r="Y202" s="1"/>
      <c r="Z202" s="1"/>
      <c r="AA202" s="1"/>
      <c r="AB202" s="1"/>
      <c r="AC202" s="1"/>
    </row>
    <row r="203" spans="1:29" ht="12.75" hidden="1" customHeight="1">
      <c r="A203" s="1"/>
      <c r="B203" s="16"/>
      <c r="C203" s="3"/>
      <c r="D203" s="3"/>
      <c r="E203" s="3"/>
      <c r="F203" s="3"/>
      <c r="G203" s="137"/>
      <c r="H203" s="137"/>
      <c r="I203" s="137"/>
      <c r="J203" s="137"/>
      <c r="K203" s="137"/>
      <c r="L203" s="154"/>
      <c r="M203" s="137"/>
      <c r="N203" s="137"/>
      <c r="O203" s="137"/>
      <c r="P203" s="137"/>
      <c r="Q203" s="137"/>
      <c r="R203" s="137"/>
      <c r="S203" s="137"/>
      <c r="T203" s="137"/>
      <c r="U203" s="137"/>
      <c r="V203" s="1"/>
      <c r="W203" s="1"/>
      <c r="X203" s="1"/>
      <c r="Y203" s="1"/>
      <c r="Z203" s="1"/>
      <c r="AA203" s="1"/>
      <c r="AB203" s="1"/>
      <c r="AC203" s="1"/>
    </row>
    <row r="204" spans="1:29" ht="12.75" hidden="1" customHeight="1">
      <c r="A204" s="1"/>
      <c r="B204" s="16"/>
      <c r="C204" s="3"/>
      <c r="D204" s="3"/>
      <c r="E204" s="3"/>
      <c r="F204" s="159" t="str">
        <f>IF(COUNTA(F4:F15)&gt;0,"6, ","")</f>
        <v/>
      </c>
      <c r="G204" s="137"/>
      <c r="H204" s="137"/>
      <c r="I204" s="159" t="str">
        <f>IF(COUNTA(I4:I15)&gt;0,"7, ","")</f>
        <v/>
      </c>
      <c r="J204" s="137"/>
      <c r="K204" s="137"/>
      <c r="L204" s="159" t="str">
        <f>IF(COUNTA(L4:L15)&gt;0,"8, ","")</f>
        <v/>
      </c>
      <c r="M204" s="137"/>
      <c r="N204" s="137"/>
      <c r="O204" s="159" t="str">
        <f>IF(COUNTA(O4:O15)&gt;0,"9, ","")</f>
        <v/>
      </c>
      <c r="P204" s="137"/>
      <c r="Q204" s="137"/>
      <c r="R204" s="159" t="str">
        <f>IF(COUNTA(R4:R15)&gt;0,"10, ","")</f>
        <v/>
      </c>
      <c r="S204" s="137"/>
      <c r="T204" s="137"/>
      <c r="U204" s="159" t="str">
        <f>IF(COUNTA(U4:U15)&gt;0,"11, ","")</f>
        <v/>
      </c>
      <c r="V204" s="1"/>
      <c r="W204" s="1"/>
      <c r="X204" s="1"/>
      <c r="Y204" s="1"/>
      <c r="Z204" s="1"/>
      <c r="AA204" s="1"/>
      <c r="AB204" s="1"/>
      <c r="AC204" s="1"/>
    </row>
    <row r="205" spans="1:29" ht="12.75" hidden="1" customHeight="1">
      <c r="A205" s="1"/>
      <c r="B205" s="16"/>
      <c r="C205" s="3"/>
      <c r="D205" s="3"/>
      <c r="E205" s="3"/>
      <c r="F205" s="159" t="str">
        <f>IF(COUNTA(F16:F27)&gt;0,"6, ","")</f>
        <v/>
      </c>
      <c r="G205" s="137"/>
      <c r="H205" s="137"/>
      <c r="I205" s="159" t="str">
        <f>IF(COUNTA(I16:I27)&gt;0,"7, ","")</f>
        <v/>
      </c>
      <c r="J205" s="137"/>
      <c r="K205" s="137"/>
      <c r="L205" s="159" t="str">
        <f>IF(COUNTA(L16:L27)&gt;0,"8, ","")</f>
        <v/>
      </c>
      <c r="M205" s="137"/>
      <c r="N205" s="137"/>
      <c r="O205" s="159" t="str">
        <f>IF(COUNTA(O16:O27)&gt;0,"9, ","")</f>
        <v/>
      </c>
      <c r="P205" s="137"/>
      <c r="Q205" s="137"/>
      <c r="R205" s="159" t="str">
        <f>IF(COUNTA(R16:R27)&gt;0,"10, ","")</f>
        <v/>
      </c>
      <c r="S205" s="137"/>
      <c r="T205" s="137"/>
      <c r="U205" s="159" t="str">
        <f>IF(COUNTA(U16:U27)&gt;0,"11, ","")</f>
        <v/>
      </c>
      <c r="V205" s="1"/>
      <c r="W205" s="1"/>
      <c r="X205" s="1"/>
      <c r="Y205" s="1"/>
      <c r="Z205" s="1"/>
      <c r="AA205" s="1"/>
      <c r="AB205" s="1"/>
      <c r="AC205" s="1"/>
    </row>
    <row r="206" spans="1:29" ht="12.75" hidden="1" customHeight="1">
      <c r="A206" s="1"/>
      <c r="B206" s="16"/>
      <c r="C206" s="3"/>
      <c r="D206" s="3"/>
      <c r="E206" s="3"/>
      <c r="F206" s="159" t="str">
        <f>IF(COUNTA(F28:F39)&gt;0,"6, ","")</f>
        <v/>
      </c>
      <c r="G206" s="137"/>
      <c r="H206" s="137"/>
      <c r="I206" s="159" t="str">
        <f>IF(COUNTA(I28:I39)&gt;0,"7, ","")</f>
        <v/>
      </c>
      <c r="J206" s="137"/>
      <c r="K206" s="137"/>
      <c r="L206" s="159" t="str">
        <f>IF(COUNTA(L28:L39)&gt;0,"8, ","")</f>
        <v/>
      </c>
      <c r="M206" s="137"/>
      <c r="N206" s="137"/>
      <c r="O206" s="159" t="str">
        <f>IF(COUNTA(O28:O39)&gt;0,"9, ","")</f>
        <v/>
      </c>
      <c r="P206" s="137"/>
      <c r="Q206" s="137"/>
      <c r="R206" s="159" t="str">
        <f>IF(COUNTA(R28:R39)&gt;0,"10, ","")</f>
        <v/>
      </c>
      <c r="S206" s="137"/>
      <c r="T206" s="137"/>
      <c r="U206" s="159" t="str">
        <f>IF(COUNTA(U28:U39)&gt;0,"11, ","")</f>
        <v/>
      </c>
      <c r="V206" s="1"/>
      <c r="W206" s="1"/>
      <c r="X206" s="1"/>
      <c r="Y206" s="1"/>
      <c r="Z206" s="1"/>
      <c r="AA206" s="1"/>
      <c r="AB206" s="1"/>
      <c r="AC206" s="1"/>
    </row>
    <row r="207" spans="1:29" ht="12.75" hidden="1" customHeight="1">
      <c r="A207" s="1"/>
      <c r="B207" s="16"/>
      <c r="C207" s="3"/>
      <c r="D207" s="3"/>
      <c r="E207" s="3"/>
      <c r="F207" s="159" t="str">
        <f>IF(COUNTA(F40:F51)&gt;0,"6, ","")</f>
        <v/>
      </c>
      <c r="G207" s="137"/>
      <c r="H207" s="137"/>
      <c r="I207" s="159" t="str">
        <f>IF(COUNTA(I40:I51)&gt;0,"7, ","")</f>
        <v/>
      </c>
      <c r="J207" s="137"/>
      <c r="K207" s="137"/>
      <c r="L207" s="159" t="str">
        <f>IF(COUNTA(L40:L51)&gt;0,"8, ","")</f>
        <v/>
      </c>
      <c r="M207" s="137"/>
      <c r="N207" s="137"/>
      <c r="O207" s="159" t="str">
        <f>IF(COUNTA(O40:O51)&gt;0,"9, ","")</f>
        <v/>
      </c>
      <c r="P207" s="137"/>
      <c r="Q207" s="137"/>
      <c r="R207" s="159" t="str">
        <f>IF(COUNTA(R40:R51)&gt;0,"10, ","")</f>
        <v/>
      </c>
      <c r="S207" s="137"/>
      <c r="T207" s="137"/>
      <c r="U207" s="159" t="str">
        <f>IF(COUNTA(U40:U51)&gt;0,"11, ","")</f>
        <v/>
      </c>
      <c r="V207" s="1"/>
      <c r="W207" s="1"/>
      <c r="X207" s="1"/>
      <c r="Y207" s="1"/>
      <c r="Z207" s="1"/>
      <c r="AA207" s="1"/>
      <c r="AB207" s="1"/>
      <c r="AC207" s="1"/>
    </row>
    <row r="208" spans="1:29" ht="12.75" hidden="1" customHeight="1">
      <c r="A208" s="1"/>
      <c r="B208" s="16"/>
      <c r="C208" s="3"/>
      <c r="D208" s="3"/>
      <c r="E208" s="3"/>
      <c r="F208" s="159" t="str">
        <f>IF(COUNTA(F52:F63)&gt;0,"6, ","")</f>
        <v/>
      </c>
      <c r="G208" s="137"/>
      <c r="H208" s="137"/>
      <c r="I208" s="159" t="str">
        <f>IF(COUNTA(I52:I63)&gt;0,"7, ","")</f>
        <v/>
      </c>
      <c r="J208" s="137"/>
      <c r="K208" s="137"/>
      <c r="L208" s="159" t="str">
        <f>IF(COUNTA(L52:L63)&gt;0,"8, ","")</f>
        <v/>
      </c>
      <c r="M208" s="137"/>
      <c r="N208" s="137"/>
      <c r="O208" s="159" t="str">
        <f>IF(COUNTA(O52:O63)&gt;0,"9, ","")</f>
        <v/>
      </c>
      <c r="P208" s="137"/>
      <c r="Q208" s="137"/>
      <c r="R208" s="159" t="str">
        <f>IF(COUNTA(R52:R63)&gt;0,"10, ","")</f>
        <v/>
      </c>
      <c r="S208" s="137"/>
      <c r="T208" s="137"/>
      <c r="U208" s="159" t="str">
        <f>IF(COUNTA(U52:U63)&gt;0,"11, ","")</f>
        <v/>
      </c>
      <c r="V208" s="1"/>
      <c r="W208" s="1"/>
      <c r="X208" s="1"/>
      <c r="Y208" s="1"/>
      <c r="Z208" s="1"/>
      <c r="AA208" s="1"/>
      <c r="AB208" s="1"/>
      <c r="AC208" s="1"/>
    </row>
    <row r="209" spans="1:29" ht="12.75" hidden="1" customHeight="1">
      <c r="A209" s="1"/>
      <c r="B209" s="16"/>
      <c r="C209" s="3"/>
      <c r="D209" s="3"/>
      <c r="E209" s="3"/>
      <c r="F209" s="159" t="str">
        <f>IF(COUNTA(F64:F75)&gt;0,"6, ","")</f>
        <v/>
      </c>
      <c r="G209" s="137"/>
      <c r="H209" s="137"/>
      <c r="I209" s="159" t="str">
        <f>IF(COUNTA(I64:I75)&gt;0,"7, ","")</f>
        <v/>
      </c>
      <c r="J209" s="137"/>
      <c r="K209" s="137"/>
      <c r="L209" s="159" t="str">
        <f>IF(COUNTA(L64:L75)&gt;0,"8, ","")</f>
        <v/>
      </c>
      <c r="M209" s="137"/>
      <c r="N209" s="137"/>
      <c r="O209" s="159" t="str">
        <f>IF(COUNTA(O64:O75)&gt;0,"9, ","")</f>
        <v/>
      </c>
      <c r="P209" s="137"/>
      <c r="Q209" s="137"/>
      <c r="R209" s="159" t="str">
        <f>IF(COUNTA(R64:R75)&gt;0,"10, ","")</f>
        <v/>
      </c>
      <c r="S209" s="137"/>
      <c r="T209" s="137"/>
      <c r="U209" s="159" t="str">
        <f>IF(COUNTA(U64:U75)&gt;0,"11, ","")</f>
        <v/>
      </c>
      <c r="V209" s="1"/>
      <c r="W209" s="1"/>
      <c r="X209" s="1"/>
      <c r="Y209" s="1"/>
      <c r="Z209" s="1"/>
      <c r="AA209" s="1"/>
      <c r="AB209" s="1"/>
      <c r="AC209" s="1"/>
    </row>
    <row r="210" spans="1:29" ht="12.75" hidden="1" customHeight="1">
      <c r="A210" s="1"/>
      <c r="B210" s="16"/>
      <c r="C210" s="3"/>
      <c r="D210" s="3"/>
      <c r="E210" s="3"/>
      <c r="F210" s="159" t="str">
        <f>IF(COUNTA(F76:F87)&gt;0,"6, ","")</f>
        <v/>
      </c>
      <c r="G210" s="137"/>
      <c r="H210" s="137"/>
      <c r="I210" s="159" t="str">
        <f>IF(COUNTA(I76:I87)&gt;0,"7, ","")</f>
        <v/>
      </c>
      <c r="J210" s="137"/>
      <c r="K210" s="137"/>
      <c r="L210" s="159" t="str">
        <f>IF(COUNTA(L76:L87)&gt;0,"8, ","")</f>
        <v/>
      </c>
      <c r="M210" s="137"/>
      <c r="N210" s="137"/>
      <c r="O210" s="159" t="str">
        <f>IF(COUNTA(O76:O87)&gt;0,"9, ","")</f>
        <v/>
      </c>
      <c r="P210" s="137"/>
      <c r="Q210" s="137"/>
      <c r="R210" s="159" t="str">
        <f>IF(COUNTA(R76:R87)&gt;0,"10, ","")</f>
        <v/>
      </c>
      <c r="S210" s="137"/>
      <c r="T210" s="137"/>
      <c r="U210" s="159" t="str">
        <f>IF(COUNTA(U76:U87)&gt;0,"11, ","")</f>
        <v/>
      </c>
      <c r="V210" s="1"/>
      <c r="W210" s="1"/>
      <c r="X210" s="1"/>
      <c r="Y210" s="1"/>
      <c r="Z210" s="1"/>
      <c r="AA210" s="1"/>
      <c r="AB210" s="1"/>
      <c r="AC210" s="1"/>
    </row>
    <row r="211" spans="1:29" ht="12.75" hidden="1" customHeight="1">
      <c r="A211" s="1"/>
      <c r="B211" s="16"/>
      <c r="C211" s="3"/>
      <c r="D211" s="3"/>
      <c r="E211" s="3"/>
      <c r="F211" s="159" t="str">
        <f>IF(COUNTA(F88:F99)&gt;0,"6, ","")</f>
        <v/>
      </c>
      <c r="G211" s="137"/>
      <c r="H211" s="137"/>
      <c r="I211" s="159" t="str">
        <f>IF(COUNTA(I88:I99)&gt;0,"7, ","")</f>
        <v/>
      </c>
      <c r="J211" s="137"/>
      <c r="K211" s="137"/>
      <c r="L211" s="159" t="str">
        <f>IF(COUNTA(L88:L99)&gt;0,"8, ","")</f>
        <v/>
      </c>
      <c r="M211" s="137"/>
      <c r="N211" s="137"/>
      <c r="O211" s="159" t="str">
        <f>IF(COUNTA(O88:O99)&gt;0,"9, ","")</f>
        <v/>
      </c>
      <c r="P211" s="137"/>
      <c r="Q211" s="137"/>
      <c r="R211" s="159" t="str">
        <f>IF(COUNTA(R88:R99)&gt;0,"10, ","")</f>
        <v/>
      </c>
      <c r="S211" s="137"/>
      <c r="T211" s="137"/>
      <c r="U211" s="159" t="str">
        <f>IF(COUNTA(U88:U99)&gt;0,"11, ","")</f>
        <v/>
      </c>
      <c r="V211" s="1"/>
      <c r="W211" s="1"/>
      <c r="X211" s="1"/>
      <c r="Y211" s="1"/>
      <c r="Z211" s="1"/>
      <c r="AA211" s="1"/>
      <c r="AB211" s="1"/>
      <c r="AC211" s="1"/>
    </row>
    <row r="212" spans="1:29" ht="12.75" hidden="1" customHeight="1">
      <c r="A212" s="1"/>
      <c r="B212" s="16"/>
      <c r="C212" s="3"/>
      <c r="D212" s="3"/>
      <c r="E212" s="3"/>
      <c r="F212" s="159" t="str">
        <f>IF(COUNTA(F100:F111)&gt;0,"6, ","")</f>
        <v/>
      </c>
      <c r="G212" s="137"/>
      <c r="H212" s="137"/>
      <c r="I212" s="159" t="str">
        <f>IF(COUNTA(I100:I111)&gt;0,"7, ","")</f>
        <v/>
      </c>
      <c r="J212" s="137"/>
      <c r="K212" s="137"/>
      <c r="L212" s="159" t="str">
        <f>IF(COUNTA(L100:L111)&gt;0,"8, ","")</f>
        <v/>
      </c>
      <c r="M212" s="137"/>
      <c r="N212" s="137"/>
      <c r="O212" s="159" t="str">
        <f>IF(COUNTA(O100:O111)&gt;0,"9, ","")</f>
        <v/>
      </c>
      <c r="P212" s="137"/>
      <c r="Q212" s="137"/>
      <c r="R212" s="159" t="str">
        <f>IF(COUNTA(R100:R111)&gt;0,"10, ","")</f>
        <v/>
      </c>
      <c r="S212" s="137"/>
      <c r="T212" s="137"/>
      <c r="U212" s="159" t="str">
        <f>IF(COUNTA(U100:U111)&gt;0,"11, ","")</f>
        <v/>
      </c>
      <c r="V212" s="1"/>
      <c r="W212" s="1"/>
      <c r="X212" s="1"/>
      <c r="Y212" s="1"/>
      <c r="Z212" s="1"/>
      <c r="AA212" s="1"/>
      <c r="AB212" s="1"/>
      <c r="AC212" s="1"/>
    </row>
    <row r="213" spans="1:29" ht="12.75" hidden="1" customHeight="1">
      <c r="A213" s="1"/>
      <c r="B213" s="16"/>
      <c r="C213" s="3"/>
      <c r="D213" s="3"/>
      <c r="E213" s="3"/>
      <c r="F213" s="159" t="str">
        <f>IF(COUNTA(F112:F123)&gt;0,"6, ","")</f>
        <v/>
      </c>
      <c r="G213" s="137"/>
      <c r="H213" s="137"/>
      <c r="I213" s="159" t="str">
        <f>IF(COUNTA(I112:I123)&gt;0,"7, ","")</f>
        <v/>
      </c>
      <c r="J213" s="137"/>
      <c r="K213" s="137"/>
      <c r="L213" s="159" t="str">
        <f>IF(COUNTA(L112:L123)&gt;0,"8, ","")</f>
        <v/>
      </c>
      <c r="M213" s="137"/>
      <c r="N213" s="137"/>
      <c r="O213" s="159" t="str">
        <f>IF(COUNTA(O112:O123)&gt;0,"9, ","")</f>
        <v/>
      </c>
      <c r="P213" s="137"/>
      <c r="Q213" s="137"/>
      <c r="R213" s="159" t="str">
        <f>IF(COUNTA(R112:R123)&gt;0,"10, ","")</f>
        <v/>
      </c>
      <c r="S213" s="137"/>
      <c r="T213" s="137"/>
      <c r="U213" s="159" t="str">
        <f>IF(COUNTA(U112:U123)&gt;0,"11, ","")</f>
        <v/>
      </c>
      <c r="V213" s="1"/>
      <c r="W213" s="1"/>
      <c r="X213" s="1"/>
      <c r="Y213" s="1"/>
      <c r="Z213" s="1"/>
      <c r="AA213" s="1"/>
      <c r="AB213" s="1"/>
      <c r="AC213" s="1"/>
    </row>
    <row r="214" spans="1:29" ht="12.75" hidden="1" customHeight="1">
      <c r="A214" s="1"/>
      <c r="B214" s="16"/>
      <c r="C214" s="3"/>
      <c r="D214" s="3"/>
      <c r="E214" s="3"/>
      <c r="F214" s="159" t="str">
        <f>IF(COUNTA(F124:F135)&gt;0,"6, ","")</f>
        <v/>
      </c>
      <c r="G214" s="137"/>
      <c r="H214" s="137"/>
      <c r="I214" s="159" t="str">
        <f>IF(COUNTA(I124:I135)&gt;0,"7, ","")</f>
        <v/>
      </c>
      <c r="J214" s="137"/>
      <c r="K214" s="137"/>
      <c r="L214" s="159" t="str">
        <f>IF(COUNTA(L124:L135)&gt;0,"8, ","")</f>
        <v/>
      </c>
      <c r="M214" s="137"/>
      <c r="N214" s="137"/>
      <c r="O214" s="159" t="str">
        <f>IF(COUNTA(O124:O135)&gt;0,"9, ","")</f>
        <v/>
      </c>
      <c r="P214" s="137"/>
      <c r="Q214" s="137"/>
      <c r="R214" s="159" t="str">
        <f>IF(COUNTA(R124:R135)&gt;0,"10, ","")</f>
        <v/>
      </c>
      <c r="S214" s="137"/>
      <c r="T214" s="137"/>
      <c r="U214" s="159" t="str">
        <f>IF(COUNTA(U124:U135)&gt;0,"11, ","")</f>
        <v/>
      </c>
      <c r="V214" s="1"/>
      <c r="W214" s="1"/>
      <c r="X214" s="1"/>
      <c r="Y214" s="1"/>
      <c r="Z214" s="1"/>
      <c r="AA214" s="1"/>
      <c r="AB214" s="1"/>
      <c r="AC214" s="1"/>
    </row>
    <row r="215" spans="1:29" ht="12.75" hidden="1" customHeight="1">
      <c r="A215" s="1"/>
      <c r="B215" s="16"/>
      <c r="C215" s="3"/>
      <c r="D215" s="3"/>
      <c r="E215" s="3"/>
      <c r="F215" s="159" t="str">
        <f>IF(COUNTA(F136:F147)&gt;0,"6, ","")</f>
        <v/>
      </c>
      <c r="G215" s="137"/>
      <c r="H215" s="137"/>
      <c r="I215" s="159" t="str">
        <f>IF(COUNTA(I136:I147)&gt;0,"7, ","")</f>
        <v/>
      </c>
      <c r="J215" s="137"/>
      <c r="K215" s="137"/>
      <c r="L215" s="159" t="str">
        <f>IF(COUNTA(L136:L147)&gt;0,"8, ","")</f>
        <v/>
      </c>
      <c r="M215" s="137"/>
      <c r="N215" s="137"/>
      <c r="O215" s="159" t="str">
        <f>IF(COUNTA(O136:O147)&gt;0,"9, ","")</f>
        <v/>
      </c>
      <c r="P215" s="137"/>
      <c r="Q215" s="137"/>
      <c r="R215" s="159" t="str">
        <f>IF(COUNTA(R136:R147)&gt;0,"10, ","")</f>
        <v/>
      </c>
      <c r="S215" s="137"/>
      <c r="T215" s="137"/>
      <c r="U215" s="159" t="str">
        <f>IF(COUNTA(U136:U147)&gt;0,"11, ","")</f>
        <v/>
      </c>
      <c r="V215" s="1"/>
      <c r="W215" s="1"/>
      <c r="X215" s="1"/>
      <c r="Y215" s="1"/>
      <c r="Z215" s="1"/>
      <c r="AA215" s="1"/>
      <c r="AB215" s="1"/>
      <c r="AC215" s="1"/>
    </row>
    <row r="216" spans="1:29" ht="12.75" hidden="1" customHeight="1">
      <c r="A216" s="1"/>
      <c r="B216" s="16"/>
      <c r="C216" s="3"/>
      <c r="D216" s="3"/>
      <c r="E216" s="3"/>
      <c r="F216" s="3"/>
      <c r="G216" s="137"/>
      <c r="H216" s="137"/>
      <c r="I216" s="137"/>
      <c r="J216" s="137"/>
      <c r="K216" s="137"/>
      <c r="L216" s="154"/>
      <c r="M216" s="137"/>
      <c r="N216" s="137"/>
      <c r="O216" s="137"/>
      <c r="P216" s="137"/>
      <c r="Q216" s="137"/>
      <c r="R216" s="137"/>
      <c r="S216" s="137"/>
      <c r="T216" s="137"/>
      <c r="U216" s="137"/>
      <c r="V216" s="1"/>
      <c r="W216" s="1"/>
      <c r="X216" s="1"/>
      <c r="Y216" s="1"/>
      <c r="Z216" s="1"/>
      <c r="AA216" s="1"/>
      <c r="AB216" s="1"/>
      <c r="AC216" s="1"/>
    </row>
    <row r="217" spans="1:29" ht="12.75">
      <c r="A217" s="1"/>
      <c r="B217" s="16"/>
      <c r="C217" s="3"/>
      <c r="D217" s="3"/>
      <c r="E217" s="3"/>
      <c r="F217" s="3"/>
      <c r="G217" s="137"/>
      <c r="H217" s="137"/>
      <c r="I217" s="137"/>
      <c r="J217" s="137"/>
      <c r="K217" s="137"/>
      <c r="L217" s="154"/>
      <c r="M217" s="137"/>
      <c r="N217" s="137"/>
      <c r="O217" s="137"/>
      <c r="P217" s="137"/>
      <c r="Q217" s="137"/>
      <c r="R217" s="137"/>
      <c r="S217" s="137"/>
      <c r="T217" s="137"/>
      <c r="U217" s="137"/>
      <c r="V217" s="1"/>
      <c r="W217" s="1"/>
      <c r="X217" s="1"/>
      <c r="Y217" s="1"/>
      <c r="Z217" s="1"/>
      <c r="AA217" s="1"/>
      <c r="AB217" s="1"/>
      <c r="AC217" s="1"/>
    </row>
    <row r="218" spans="1:29" ht="12.75">
      <c r="A218" s="1"/>
      <c r="B218" s="16"/>
      <c r="C218" s="3"/>
      <c r="D218" s="3"/>
      <c r="E218" s="3"/>
      <c r="F218" s="3"/>
      <c r="G218" s="137"/>
      <c r="H218" s="137"/>
      <c r="I218" s="137"/>
      <c r="J218" s="137"/>
      <c r="K218" s="137"/>
      <c r="L218" s="154"/>
      <c r="M218" s="137"/>
      <c r="N218" s="137"/>
      <c r="O218" s="137"/>
      <c r="P218" s="137"/>
      <c r="Q218" s="137"/>
      <c r="R218" s="137"/>
      <c r="S218" s="137"/>
      <c r="T218" s="137"/>
      <c r="U218" s="137"/>
      <c r="V218" s="1"/>
      <c r="W218" s="1"/>
      <c r="X218" s="1"/>
      <c r="Y218" s="1"/>
      <c r="Z218" s="1"/>
      <c r="AA218" s="1"/>
      <c r="AB218" s="1"/>
      <c r="AC218" s="1"/>
    </row>
    <row r="219" spans="1:29" ht="12.75">
      <c r="A219" s="1"/>
      <c r="B219" s="16"/>
      <c r="C219" s="3"/>
      <c r="D219" s="3"/>
      <c r="E219" s="3"/>
      <c r="F219" s="3"/>
      <c r="G219" s="137"/>
      <c r="H219" s="137"/>
      <c r="I219" s="137"/>
      <c r="J219" s="137"/>
      <c r="K219" s="137"/>
      <c r="L219" s="154"/>
      <c r="M219" s="137"/>
      <c r="N219" s="137"/>
      <c r="O219" s="137"/>
      <c r="P219" s="137"/>
      <c r="Q219" s="137"/>
      <c r="R219" s="137"/>
      <c r="S219" s="137"/>
      <c r="T219" s="137"/>
      <c r="U219" s="137"/>
      <c r="V219" s="1"/>
      <c r="W219" s="1"/>
      <c r="X219" s="1"/>
      <c r="Y219" s="1"/>
      <c r="Z219" s="1"/>
      <c r="AA219" s="1"/>
      <c r="AB219" s="1"/>
      <c r="AC219" s="1"/>
    </row>
    <row r="220" spans="1:29" ht="12.75">
      <c r="A220" s="1"/>
      <c r="B220" s="16"/>
      <c r="C220" s="3"/>
      <c r="D220" s="3"/>
      <c r="E220" s="3"/>
      <c r="F220" s="3"/>
      <c r="G220" s="137"/>
      <c r="H220" s="137"/>
      <c r="I220" s="137"/>
      <c r="J220" s="137"/>
      <c r="K220" s="137"/>
      <c r="L220" s="154"/>
      <c r="M220" s="137"/>
      <c r="N220" s="137"/>
      <c r="O220" s="137"/>
      <c r="P220" s="137"/>
      <c r="Q220" s="137"/>
      <c r="R220" s="137"/>
      <c r="S220" s="137"/>
      <c r="T220" s="137"/>
      <c r="U220" s="137"/>
      <c r="V220" s="1"/>
      <c r="W220" s="1"/>
      <c r="X220" s="1"/>
      <c r="Y220" s="1"/>
      <c r="Z220" s="1"/>
      <c r="AA220" s="1"/>
      <c r="AB220" s="1"/>
      <c r="AC220" s="1"/>
    </row>
    <row r="221" spans="1:29" ht="12.75">
      <c r="A221" s="1"/>
      <c r="B221" s="16"/>
      <c r="C221" s="3"/>
      <c r="D221" s="3"/>
      <c r="E221" s="3"/>
      <c r="F221" s="3"/>
      <c r="G221" s="137"/>
      <c r="H221" s="137"/>
      <c r="I221" s="137"/>
      <c r="J221" s="137"/>
      <c r="K221" s="137"/>
      <c r="L221" s="154"/>
      <c r="M221" s="137"/>
      <c r="N221" s="137"/>
      <c r="O221" s="137"/>
      <c r="P221" s="137"/>
      <c r="Q221" s="137"/>
      <c r="R221" s="137"/>
      <c r="S221" s="137"/>
      <c r="T221" s="137"/>
      <c r="U221" s="137"/>
      <c r="V221" s="1"/>
      <c r="W221" s="1"/>
      <c r="X221" s="1"/>
      <c r="Y221" s="1"/>
      <c r="Z221" s="1"/>
      <c r="AA221" s="1"/>
      <c r="AB221" s="1"/>
      <c r="AC221" s="1"/>
    </row>
    <row r="222" spans="1:29" ht="12.75">
      <c r="A222" s="1"/>
      <c r="B222" s="16"/>
      <c r="C222" s="3"/>
      <c r="D222" s="3"/>
      <c r="E222" s="3"/>
      <c r="F222" s="3"/>
      <c r="G222" s="137"/>
      <c r="H222" s="137"/>
      <c r="I222" s="137"/>
      <c r="J222" s="137"/>
      <c r="K222" s="137"/>
      <c r="L222" s="154"/>
      <c r="M222" s="137"/>
      <c r="N222" s="137"/>
      <c r="O222" s="137"/>
      <c r="P222" s="137"/>
      <c r="Q222" s="137"/>
      <c r="R222" s="137"/>
      <c r="S222" s="137"/>
      <c r="T222" s="137"/>
      <c r="U222" s="137"/>
      <c r="V222" s="1"/>
      <c r="W222" s="1"/>
      <c r="X222" s="1"/>
      <c r="Y222" s="1"/>
      <c r="Z222" s="1"/>
      <c r="AA222" s="1"/>
      <c r="AB222" s="1"/>
      <c r="AC222" s="1"/>
    </row>
    <row r="223" spans="1:29" ht="12.75">
      <c r="A223" s="1"/>
      <c r="B223" s="16"/>
      <c r="C223" s="3"/>
      <c r="D223" s="3"/>
      <c r="E223" s="3"/>
      <c r="F223" s="3"/>
      <c r="G223" s="137"/>
      <c r="H223" s="137"/>
      <c r="I223" s="137"/>
      <c r="J223" s="137"/>
      <c r="K223" s="137"/>
      <c r="L223" s="154"/>
      <c r="M223" s="137"/>
      <c r="N223" s="137"/>
      <c r="O223" s="137"/>
      <c r="P223" s="137"/>
      <c r="Q223" s="137"/>
      <c r="R223" s="137"/>
      <c r="S223" s="137"/>
      <c r="T223" s="137"/>
      <c r="U223" s="137"/>
      <c r="V223" s="1"/>
      <c r="W223" s="1"/>
      <c r="X223" s="1"/>
      <c r="Y223" s="1"/>
      <c r="Z223" s="1"/>
      <c r="AA223" s="1"/>
      <c r="AB223" s="1"/>
      <c r="AC223" s="1"/>
    </row>
    <row r="224" spans="1:29" ht="12.75">
      <c r="A224" s="1"/>
      <c r="B224" s="16"/>
      <c r="C224" s="3"/>
      <c r="D224" s="3"/>
      <c r="E224" s="3"/>
      <c r="F224" s="3"/>
      <c r="G224" s="137"/>
      <c r="H224" s="137"/>
      <c r="I224" s="137"/>
      <c r="J224" s="137"/>
      <c r="K224" s="137"/>
      <c r="L224" s="154"/>
      <c r="M224" s="137"/>
      <c r="N224" s="137"/>
      <c r="O224" s="137"/>
      <c r="P224" s="137"/>
      <c r="Q224" s="137"/>
      <c r="R224" s="137"/>
      <c r="S224" s="137"/>
      <c r="T224" s="137"/>
      <c r="U224" s="137"/>
      <c r="V224" s="1"/>
      <c r="W224" s="1"/>
      <c r="X224" s="1"/>
      <c r="Y224" s="1"/>
      <c r="Z224" s="1"/>
      <c r="AA224" s="1"/>
      <c r="AB224" s="1"/>
      <c r="AC224" s="1"/>
    </row>
    <row r="225" spans="1:29" ht="12.75">
      <c r="A225" s="1"/>
      <c r="B225" s="16"/>
      <c r="C225" s="3"/>
      <c r="D225" s="3"/>
      <c r="E225" s="3"/>
      <c r="F225" s="3"/>
      <c r="G225" s="137"/>
      <c r="H225" s="137"/>
      <c r="I225" s="137"/>
      <c r="J225" s="137"/>
      <c r="K225" s="137"/>
      <c r="L225" s="154"/>
      <c r="M225" s="137"/>
      <c r="N225" s="137"/>
      <c r="O225" s="137"/>
      <c r="P225" s="137"/>
      <c r="Q225" s="137"/>
      <c r="R225" s="137"/>
      <c r="S225" s="137"/>
      <c r="T225" s="137"/>
      <c r="U225" s="137"/>
      <c r="V225" s="1"/>
      <c r="W225" s="1"/>
      <c r="X225" s="1"/>
      <c r="Y225" s="1"/>
      <c r="Z225" s="1"/>
      <c r="AA225" s="1"/>
      <c r="AB225" s="1"/>
      <c r="AC225" s="1"/>
    </row>
    <row r="226" spans="1:29" ht="12.75">
      <c r="A226" s="1"/>
      <c r="B226" s="16"/>
      <c r="C226" s="3"/>
      <c r="D226" s="3"/>
      <c r="E226" s="3"/>
      <c r="F226" s="3"/>
      <c r="G226" s="137"/>
      <c r="H226" s="137"/>
      <c r="I226" s="137"/>
      <c r="J226" s="137"/>
      <c r="K226" s="137"/>
      <c r="L226" s="154"/>
      <c r="M226" s="137"/>
      <c r="N226" s="137"/>
      <c r="O226" s="137"/>
      <c r="P226" s="137"/>
      <c r="Q226" s="137"/>
      <c r="R226" s="137"/>
      <c r="S226" s="137"/>
      <c r="T226" s="137"/>
      <c r="U226" s="137"/>
      <c r="V226" s="1"/>
      <c r="W226" s="1"/>
      <c r="X226" s="1"/>
      <c r="Y226" s="1"/>
      <c r="Z226" s="1"/>
      <c r="AA226" s="1"/>
      <c r="AB226" s="1"/>
      <c r="AC226" s="1"/>
    </row>
    <row r="227" spans="1:29" ht="12.75">
      <c r="A227" s="1"/>
      <c r="B227" s="16"/>
      <c r="C227" s="3"/>
      <c r="D227" s="3"/>
      <c r="E227" s="3"/>
      <c r="F227" s="3"/>
      <c r="G227" s="137"/>
      <c r="H227" s="137"/>
      <c r="I227" s="137"/>
      <c r="J227" s="137"/>
      <c r="K227" s="137"/>
      <c r="L227" s="154"/>
      <c r="M227" s="137"/>
      <c r="N227" s="137"/>
      <c r="O227" s="137"/>
      <c r="P227" s="137"/>
      <c r="Q227" s="137"/>
      <c r="R227" s="137"/>
      <c r="S227" s="137"/>
      <c r="T227" s="137"/>
      <c r="U227" s="137"/>
      <c r="V227" s="1"/>
      <c r="W227" s="1"/>
      <c r="X227" s="1"/>
      <c r="Y227" s="1"/>
      <c r="Z227" s="1"/>
      <c r="AA227" s="1"/>
      <c r="AB227" s="1"/>
      <c r="AC227" s="1"/>
    </row>
    <row r="228" spans="1:29" ht="12.75">
      <c r="A228" s="1"/>
      <c r="B228" s="16"/>
      <c r="C228" s="3"/>
      <c r="D228" s="3"/>
      <c r="E228" s="3"/>
      <c r="F228" s="3"/>
      <c r="G228" s="137"/>
      <c r="H228" s="137"/>
      <c r="I228" s="137"/>
      <c r="J228" s="137"/>
      <c r="K228" s="137"/>
      <c r="L228" s="154"/>
      <c r="M228" s="137"/>
      <c r="N228" s="137"/>
      <c r="O228" s="137"/>
      <c r="P228" s="137"/>
      <c r="Q228" s="137"/>
      <c r="R228" s="137"/>
      <c r="S228" s="137"/>
      <c r="T228" s="137"/>
      <c r="U228" s="137"/>
      <c r="V228" s="1"/>
      <c r="W228" s="1"/>
      <c r="X228" s="1"/>
      <c r="Y228" s="1"/>
      <c r="Z228" s="1"/>
      <c r="AA228" s="1"/>
      <c r="AB228" s="1"/>
      <c r="AC228" s="1"/>
    </row>
    <row r="229" spans="1:29" ht="12.75">
      <c r="A229" s="1"/>
      <c r="B229" s="16"/>
      <c r="C229" s="3"/>
      <c r="D229" s="3"/>
      <c r="E229" s="3"/>
      <c r="F229" s="3"/>
      <c r="G229" s="137"/>
      <c r="H229" s="137"/>
      <c r="I229" s="137"/>
      <c r="J229" s="137"/>
      <c r="K229" s="137"/>
      <c r="L229" s="154"/>
      <c r="M229" s="137"/>
      <c r="N229" s="137"/>
      <c r="O229" s="137"/>
      <c r="P229" s="137"/>
      <c r="Q229" s="137"/>
      <c r="R229" s="137"/>
      <c r="S229" s="137"/>
      <c r="T229" s="137"/>
      <c r="U229" s="137"/>
      <c r="V229" s="1"/>
      <c r="W229" s="1"/>
      <c r="X229" s="1"/>
      <c r="Y229" s="1"/>
      <c r="Z229" s="1"/>
      <c r="AA229" s="1"/>
      <c r="AB229" s="1"/>
      <c r="AC229" s="1"/>
    </row>
    <row r="230" spans="1:29" ht="12.75">
      <c r="A230" s="1"/>
      <c r="B230" s="16"/>
      <c r="C230" s="3"/>
      <c r="D230" s="137"/>
      <c r="E230" s="137"/>
      <c r="F230" s="137"/>
      <c r="G230" s="137"/>
      <c r="H230" s="137"/>
      <c r="I230" s="154"/>
      <c r="J230" s="137"/>
      <c r="K230" s="137"/>
      <c r="L230" s="137"/>
      <c r="M230" s="137"/>
      <c r="N230" s="137"/>
      <c r="O230" s="137"/>
      <c r="P230" s="137"/>
      <c r="Q230" s="137"/>
      <c r="R230" s="137"/>
      <c r="S230" s="1"/>
      <c r="T230" s="1"/>
      <c r="U230" s="1"/>
      <c r="V230" s="1"/>
      <c r="W230" s="1"/>
      <c r="X230" s="1"/>
      <c r="Y230" s="1"/>
      <c r="Z230" s="1"/>
      <c r="AA230" s="1"/>
      <c r="AB230" s="1"/>
      <c r="AC230" s="1"/>
    </row>
    <row r="231" spans="1:29" ht="12.75">
      <c r="A231" s="1"/>
      <c r="B231" s="16"/>
      <c r="C231" s="3"/>
      <c r="D231" s="137"/>
      <c r="E231" s="137"/>
      <c r="F231" s="137"/>
      <c r="G231" s="137"/>
      <c r="H231" s="137"/>
      <c r="I231" s="154"/>
      <c r="J231" s="137"/>
      <c r="K231" s="137"/>
      <c r="L231" s="137"/>
      <c r="M231" s="137"/>
      <c r="N231" s="137"/>
      <c r="O231" s="137"/>
      <c r="P231" s="137"/>
      <c r="Q231" s="137"/>
      <c r="R231" s="137"/>
      <c r="S231" s="1"/>
      <c r="T231" s="1"/>
      <c r="U231" s="1"/>
      <c r="V231" s="1"/>
      <c r="W231" s="1"/>
      <c r="X231" s="1"/>
      <c r="Y231" s="1"/>
      <c r="Z231" s="1"/>
      <c r="AA231" s="1"/>
      <c r="AB231" s="1"/>
      <c r="AC231" s="1"/>
    </row>
    <row r="232" spans="1:29" ht="12.75">
      <c r="A232" s="1"/>
      <c r="B232" s="16"/>
      <c r="C232" s="3"/>
      <c r="D232" s="137"/>
      <c r="E232" s="137"/>
      <c r="F232" s="137"/>
      <c r="G232" s="137"/>
      <c r="H232" s="137"/>
      <c r="I232" s="154"/>
      <c r="J232" s="137"/>
      <c r="K232" s="137"/>
      <c r="L232" s="137"/>
      <c r="M232" s="137"/>
      <c r="N232" s="137"/>
      <c r="O232" s="137"/>
      <c r="P232" s="137"/>
      <c r="Q232" s="137"/>
      <c r="R232" s="137"/>
      <c r="S232" s="1"/>
      <c r="T232" s="1"/>
      <c r="U232" s="1"/>
      <c r="V232" s="1"/>
      <c r="W232" s="1"/>
      <c r="X232" s="1"/>
      <c r="Y232" s="1"/>
      <c r="Z232" s="1"/>
      <c r="AA232" s="1"/>
      <c r="AB232" s="1"/>
      <c r="AC232" s="1"/>
    </row>
    <row r="233" spans="1:29" ht="12.75">
      <c r="A233" s="1"/>
      <c r="B233" s="16"/>
      <c r="C233" s="3"/>
      <c r="D233" s="137"/>
      <c r="E233" s="137"/>
      <c r="F233" s="137"/>
      <c r="G233" s="137"/>
      <c r="H233" s="137"/>
      <c r="I233" s="154"/>
      <c r="J233" s="137"/>
      <c r="K233" s="137"/>
      <c r="L233" s="137"/>
      <c r="M233" s="137"/>
      <c r="N233" s="137"/>
      <c r="O233" s="137"/>
      <c r="P233" s="137"/>
      <c r="Q233" s="137"/>
      <c r="R233" s="137"/>
      <c r="S233" s="1"/>
      <c r="T233" s="1"/>
      <c r="U233" s="1"/>
      <c r="V233" s="1"/>
      <c r="W233" s="1"/>
      <c r="X233" s="1"/>
      <c r="Y233" s="1"/>
      <c r="Z233" s="1"/>
      <c r="AA233" s="1"/>
      <c r="AB233" s="1"/>
      <c r="AC233" s="1"/>
    </row>
    <row r="234" spans="1:29" ht="12.75">
      <c r="A234" s="1"/>
      <c r="B234" s="16"/>
      <c r="C234" s="3"/>
      <c r="D234" s="137"/>
      <c r="E234" s="137"/>
      <c r="F234" s="137"/>
      <c r="G234" s="137"/>
      <c r="H234" s="137"/>
      <c r="I234" s="154"/>
      <c r="J234" s="137"/>
      <c r="K234" s="137"/>
      <c r="L234" s="137"/>
      <c r="M234" s="137"/>
      <c r="N234" s="137"/>
      <c r="O234" s="137"/>
      <c r="P234" s="137"/>
      <c r="Q234" s="137"/>
      <c r="R234" s="137"/>
      <c r="S234" s="1"/>
      <c r="T234" s="1"/>
      <c r="U234" s="1"/>
      <c r="V234" s="1"/>
      <c r="W234" s="1"/>
      <c r="X234" s="1"/>
      <c r="Y234" s="1"/>
      <c r="Z234" s="1"/>
      <c r="AA234" s="1"/>
      <c r="AB234" s="1"/>
      <c r="AC234" s="1"/>
    </row>
    <row r="235" spans="1:29" ht="12.75">
      <c r="A235" s="1"/>
      <c r="B235" s="16"/>
      <c r="C235" s="3"/>
      <c r="D235" s="137"/>
      <c r="E235" s="137"/>
      <c r="F235" s="137"/>
      <c r="G235" s="137"/>
      <c r="H235" s="137"/>
      <c r="I235" s="154"/>
      <c r="J235" s="137"/>
      <c r="K235" s="137"/>
      <c r="L235" s="137"/>
      <c r="M235" s="137"/>
      <c r="N235" s="137"/>
      <c r="O235" s="137"/>
      <c r="P235" s="137"/>
      <c r="Q235" s="137"/>
      <c r="R235" s="137"/>
      <c r="S235" s="1"/>
      <c r="T235" s="1"/>
      <c r="U235" s="1"/>
      <c r="V235" s="1"/>
      <c r="W235" s="1"/>
      <c r="X235" s="1"/>
      <c r="Y235" s="1"/>
      <c r="Z235" s="1"/>
      <c r="AA235" s="1"/>
      <c r="AB235" s="1"/>
      <c r="AC235" s="1"/>
    </row>
    <row r="236" spans="1:29" ht="12.75">
      <c r="A236" s="1"/>
      <c r="B236" s="16"/>
      <c r="C236" s="3"/>
      <c r="D236" s="137"/>
      <c r="E236" s="137"/>
      <c r="F236" s="137"/>
      <c r="G236" s="137"/>
      <c r="H236" s="137"/>
      <c r="I236" s="154"/>
      <c r="J236" s="137"/>
      <c r="K236" s="137"/>
      <c r="L236" s="137"/>
      <c r="M236" s="137"/>
      <c r="N236" s="137"/>
      <c r="O236" s="137"/>
      <c r="P236" s="137"/>
      <c r="Q236" s="137"/>
      <c r="R236" s="137"/>
      <c r="S236" s="1"/>
      <c r="T236" s="1"/>
      <c r="U236" s="1"/>
      <c r="V236" s="1"/>
      <c r="W236" s="1"/>
      <c r="X236" s="1"/>
      <c r="Y236" s="1"/>
      <c r="Z236" s="1"/>
      <c r="AA236" s="1"/>
      <c r="AB236" s="1"/>
      <c r="AC236" s="1"/>
    </row>
    <row r="237" spans="1:29" ht="12.75">
      <c r="A237" s="1"/>
      <c r="B237" s="16"/>
      <c r="C237" s="3"/>
      <c r="D237" s="137"/>
      <c r="E237" s="137"/>
      <c r="F237" s="137"/>
      <c r="G237" s="137"/>
      <c r="H237" s="137"/>
      <c r="I237" s="154"/>
      <c r="J237" s="137"/>
      <c r="K237" s="137"/>
      <c r="L237" s="137"/>
      <c r="M237" s="137"/>
      <c r="N237" s="137"/>
      <c r="O237" s="137"/>
      <c r="P237" s="137"/>
      <c r="Q237" s="137"/>
      <c r="R237" s="137"/>
      <c r="S237" s="1"/>
      <c r="T237" s="1"/>
      <c r="U237" s="1"/>
      <c r="V237" s="1"/>
      <c r="W237" s="1"/>
      <c r="X237" s="1"/>
      <c r="Y237" s="1"/>
      <c r="Z237" s="1"/>
      <c r="AA237" s="1"/>
      <c r="AB237" s="1"/>
      <c r="AC237" s="1"/>
    </row>
    <row r="238" spans="1:29" ht="12.75">
      <c r="A238" s="1"/>
      <c r="B238" s="16"/>
      <c r="C238" s="3"/>
      <c r="D238" s="137"/>
      <c r="E238" s="137"/>
      <c r="F238" s="137"/>
      <c r="G238" s="137"/>
      <c r="H238" s="137"/>
      <c r="I238" s="154"/>
      <c r="J238" s="137"/>
      <c r="K238" s="137"/>
      <c r="L238" s="137"/>
      <c r="M238" s="137"/>
      <c r="N238" s="137"/>
      <c r="O238" s="137"/>
      <c r="P238" s="137"/>
      <c r="Q238" s="137"/>
      <c r="R238" s="137"/>
      <c r="S238" s="1"/>
      <c r="T238" s="1"/>
      <c r="U238" s="1"/>
      <c r="V238" s="1"/>
      <c r="W238" s="1"/>
      <c r="X238" s="1"/>
      <c r="Y238" s="1"/>
      <c r="Z238" s="1"/>
      <c r="AA238" s="1"/>
      <c r="AB238" s="1"/>
      <c r="AC238" s="1"/>
    </row>
    <row r="239" spans="1:29" ht="12.75">
      <c r="A239" s="1"/>
      <c r="B239" s="16"/>
      <c r="C239" s="3"/>
      <c r="D239" s="137"/>
      <c r="E239" s="137"/>
      <c r="F239" s="137"/>
      <c r="G239" s="137"/>
      <c r="H239" s="137"/>
      <c r="I239" s="154"/>
      <c r="J239" s="137"/>
      <c r="K239" s="137"/>
      <c r="L239" s="137"/>
      <c r="M239" s="137"/>
      <c r="N239" s="137"/>
      <c r="O239" s="137"/>
      <c r="P239" s="137"/>
      <c r="Q239" s="137"/>
      <c r="R239" s="137"/>
      <c r="S239" s="1"/>
      <c r="T239" s="1"/>
      <c r="U239" s="1"/>
      <c r="V239" s="1"/>
      <c r="W239" s="1"/>
      <c r="X239" s="1"/>
      <c r="Y239" s="1"/>
      <c r="Z239" s="1"/>
      <c r="AA239" s="1"/>
      <c r="AB239" s="1"/>
      <c r="AC239" s="1"/>
    </row>
    <row r="240" spans="1:29" ht="12.75">
      <c r="A240" s="1"/>
      <c r="B240" s="16"/>
      <c r="C240" s="3"/>
      <c r="D240" s="137"/>
      <c r="E240" s="137"/>
      <c r="F240" s="137"/>
      <c r="G240" s="137"/>
      <c r="H240" s="137"/>
      <c r="I240" s="154"/>
      <c r="J240" s="137"/>
      <c r="K240" s="137"/>
      <c r="L240" s="137"/>
      <c r="M240" s="137"/>
      <c r="N240" s="137"/>
      <c r="O240" s="137"/>
      <c r="P240" s="137"/>
      <c r="Q240" s="137"/>
      <c r="R240" s="137"/>
      <c r="S240" s="1"/>
      <c r="T240" s="1"/>
      <c r="U240" s="1"/>
      <c r="V240" s="1"/>
      <c r="W240" s="1"/>
      <c r="X240" s="1"/>
      <c r="Y240" s="1"/>
      <c r="Z240" s="1"/>
      <c r="AA240" s="1"/>
      <c r="AB240" s="1"/>
      <c r="AC240" s="1"/>
    </row>
    <row r="241" spans="1:29" ht="12.75">
      <c r="A241" s="1"/>
      <c r="B241" s="16"/>
      <c r="C241" s="3"/>
      <c r="D241" s="137"/>
      <c r="E241" s="137"/>
      <c r="F241" s="137"/>
      <c r="G241" s="137"/>
      <c r="H241" s="137"/>
      <c r="I241" s="154"/>
      <c r="J241" s="137"/>
      <c r="K241" s="137"/>
      <c r="L241" s="137"/>
      <c r="M241" s="137"/>
      <c r="N241" s="137"/>
      <c r="O241" s="137"/>
      <c r="P241" s="137"/>
      <c r="Q241" s="137"/>
      <c r="R241" s="137"/>
      <c r="S241" s="1"/>
      <c r="T241" s="1"/>
      <c r="U241" s="1"/>
      <c r="V241" s="1"/>
      <c r="W241" s="1"/>
      <c r="X241" s="1"/>
      <c r="Y241" s="1"/>
      <c r="Z241" s="1"/>
      <c r="AA241" s="1"/>
      <c r="AB241" s="1"/>
      <c r="AC241" s="1"/>
    </row>
    <row r="242" spans="1:29" ht="12.75">
      <c r="A242" s="1"/>
      <c r="B242" s="16"/>
      <c r="C242" s="3"/>
      <c r="D242" s="137"/>
      <c r="E242" s="137"/>
      <c r="F242" s="137"/>
      <c r="G242" s="137"/>
      <c r="H242" s="137"/>
      <c r="I242" s="154"/>
      <c r="J242" s="137"/>
      <c r="K242" s="137"/>
      <c r="L242" s="137"/>
      <c r="M242" s="137"/>
      <c r="N242" s="137"/>
      <c r="O242" s="137"/>
      <c r="P242" s="137"/>
      <c r="Q242" s="137"/>
      <c r="R242" s="137"/>
      <c r="S242" s="1"/>
      <c r="T242" s="1"/>
      <c r="U242" s="1"/>
      <c r="V242" s="1"/>
      <c r="W242" s="1"/>
      <c r="X242" s="1"/>
      <c r="Y242" s="1"/>
      <c r="Z242" s="1"/>
      <c r="AA242" s="1"/>
      <c r="AB242" s="1"/>
      <c r="AC242" s="1"/>
    </row>
    <row r="243" spans="1:29" ht="12.75">
      <c r="A243" s="1"/>
      <c r="B243" s="16"/>
      <c r="C243" s="3"/>
      <c r="D243" s="137"/>
      <c r="E243" s="137"/>
      <c r="F243" s="137"/>
      <c r="G243" s="137"/>
      <c r="H243" s="137"/>
      <c r="I243" s="154"/>
      <c r="J243" s="137"/>
      <c r="K243" s="137"/>
      <c r="L243" s="137"/>
      <c r="M243" s="137"/>
      <c r="N243" s="137"/>
      <c r="O243" s="137"/>
      <c r="P243" s="137"/>
      <c r="Q243" s="137"/>
      <c r="R243" s="137"/>
      <c r="S243" s="1"/>
      <c r="T243" s="1"/>
      <c r="U243" s="1"/>
      <c r="V243" s="1"/>
      <c r="W243" s="1"/>
      <c r="X243" s="1"/>
      <c r="Y243" s="1"/>
      <c r="Z243" s="1"/>
      <c r="AA243" s="1"/>
      <c r="AB243" s="1"/>
      <c r="AC243" s="1"/>
    </row>
    <row r="244" spans="1:29" ht="12.75">
      <c r="A244" s="1"/>
      <c r="B244" s="16"/>
      <c r="C244" s="3"/>
      <c r="D244" s="137"/>
      <c r="E244" s="137"/>
      <c r="F244" s="137"/>
      <c r="G244" s="137"/>
      <c r="H244" s="137"/>
      <c r="I244" s="154"/>
      <c r="J244" s="137"/>
      <c r="K244" s="137"/>
      <c r="L244" s="137"/>
      <c r="M244" s="137"/>
      <c r="N244" s="137"/>
      <c r="O244" s="137"/>
      <c r="P244" s="137"/>
      <c r="Q244" s="137"/>
      <c r="R244" s="137"/>
      <c r="S244" s="1"/>
      <c r="T244" s="1"/>
      <c r="U244" s="1"/>
      <c r="V244" s="1"/>
      <c r="W244" s="1"/>
      <c r="X244" s="1"/>
      <c r="Y244" s="1"/>
      <c r="Z244" s="1"/>
      <c r="AA244" s="1"/>
      <c r="AB244" s="1"/>
      <c r="AC244" s="1"/>
    </row>
    <row r="245" spans="1:29" ht="12.75">
      <c r="A245" s="1"/>
      <c r="B245" s="16"/>
      <c r="C245" s="3"/>
      <c r="D245" s="137"/>
      <c r="E245" s="137"/>
      <c r="F245" s="137"/>
      <c r="G245" s="137"/>
      <c r="H245" s="137"/>
      <c r="I245" s="154"/>
      <c r="J245" s="137"/>
      <c r="K245" s="137"/>
      <c r="L245" s="137"/>
      <c r="M245" s="137"/>
      <c r="N245" s="137"/>
      <c r="O245" s="137"/>
      <c r="P245" s="137"/>
      <c r="Q245" s="137"/>
      <c r="R245" s="137"/>
      <c r="S245" s="1"/>
      <c r="T245" s="1"/>
      <c r="U245" s="1"/>
      <c r="V245" s="1"/>
      <c r="W245" s="1"/>
      <c r="X245" s="1"/>
      <c r="Y245" s="1"/>
      <c r="Z245" s="1"/>
      <c r="AA245" s="1"/>
      <c r="AB245" s="1"/>
      <c r="AC245" s="1"/>
    </row>
    <row r="246" spans="1:29" ht="12.75">
      <c r="A246" s="1"/>
      <c r="B246" s="16"/>
      <c r="C246" s="3"/>
      <c r="D246" s="137"/>
      <c r="E246" s="137"/>
      <c r="F246" s="137"/>
      <c r="G246" s="137"/>
      <c r="H246" s="137"/>
      <c r="I246" s="154"/>
      <c r="J246" s="137"/>
      <c r="K246" s="137"/>
      <c r="L246" s="137"/>
      <c r="M246" s="137"/>
      <c r="N246" s="137"/>
      <c r="O246" s="137"/>
      <c r="P246" s="137"/>
      <c r="Q246" s="137"/>
      <c r="R246" s="137"/>
      <c r="S246" s="1"/>
      <c r="T246" s="1"/>
      <c r="U246" s="1"/>
      <c r="V246" s="1"/>
      <c r="W246" s="1"/>
      <c r="X246" s="1"/>
      <c r="Y246" s="1"/>
      <c r="Z246" s="1"/>
      <c r="AA246" s="1"/>
      <c r="AB246" s="1"/>
      <c r="AC246" s="1"/>
    </row>
    <row r="247" spans="1:29" ht="12.75">
      <c r="A247" s="1"/>
      <c r="B247" s="16"/>
      <c r="C247" s="3"/>
      <c r="D247" s="137"/>
      <c r="E247" s="137"/>
      <c r="F247" s="137"/>
      <c r="G247" s="137"/>
      <c r="H247" s="137"/>
      <c r="I247" s="154"/>
      <c r="J247" s="137"/>
      <c r="K247" s="137"/>
      <c r="L247" s="137"/>
      <c r="M247" s="137"/>
      <c r="N247" s="137"/>
      <c r="O247" s="137"/>
      <c r="P247" s="137"/>
      <c r="Q247" s="137"/>
      <c r="R247" s="137"/>
      <c r="S247" s="1"/>
      <c r="T247" s="1"/>
      <c r="U247" s="1"/>
      <c r="V247" s="1"/>
      <c r="W247" s="1"/>
      <c r="X247" s="1"/>
      <c r="Y247" s="1"/>
      <c r="Z247" s="1"/>
      <c r="AA247" s="1"/>
      <c r="AB247" s="1"/>
      <c r="AC247" s="1"/>
    </row>
    <row r="248" spans="1:29" ht="12.75">
      <c r="A248" s="1"/>
      <c r="B248" s="16"/>
      <c r="C248" s="3"/>
      <c r="D248" s="137"/>
      <c r="E248" s="137"/>
      <c r="F248" s="137"/>
      <c r="G248" s="137"/>
      <c r="H248" s="137"/>
      <c r="I248" s="137"/>
      <c r="J248" s="137"/>
      <c r="K248" s="137"/>
      <c r="L248" s="137"/>
      <c r="M248" s="137"/>
      <c r="N248" s="137"/>
      <c r="O248" s="137"/>
      <c r="P248" s="137"/>
      <c r="Q248" s="137"/>
      <c r="R248" s="137"/>
      <c r="S248" s="1"/>
      <c r="T248" s="1"/>
      <c r="U248" s="1"/>
      <c r="V248" s="1"/>
      <c r="W248" s="1"/>
      <c r="X248" s="1"/>
      <c r="Y248" s="1"/>
      <c r="Z248" s="1"/>
      <c r="AA248" s="1"/>
      <c r="AB248" s="1"/>
      <c r="AC248" s="1"/>
    </row>
    <row r="249" spans="1:29" ht="12.75">
      <c r="A249" s="1"/>
      <c r="B249" s="16"/>
      <c r="C249" s="3"/>
      <c r="D249" s="137"/>
      <c r="E249" s="137"/>
      <c r="F249" s="137"/>
      <c r="G249" s="137"/>
      <c r="H249" s="137"/>
      <c r="I249" s="137"/>
      <c r="J249" s="137"/>
      <c r="K249" s="137"/>
      <c r="L249" s="137"/>
      <c r="M249" s="137"/>
      <c r="N249" s="137"/>
      <c r="O249" s="137"/>
      <c r="P249" s="137"/>
      <c r="Q249" s="137"/>
      <c r="R249" s="137"/>
      <c r="S249" s="1"/>
      <c r="T249" s="1"/>
      <c r="U249" s="1"/>
      <c r="V249" s="1"/>
      <c r="W249" s="1"/>
      <c r="X249" s="1"/>
      <c r="Y249" s="1"/>
      <c r="Z249" s="1"/>
      <c r="AA249" s="1"/>
      <c r="AB249" s="1"/>
      <c r="AC249" s="1"/>
    </row>
    <row r="250" spans="1:29" ht="12.75">
      <c r="A250" s="1"/>
      <c r="B250" s="16"/>
      <c r="C250" s="3"/>
      <c r="D250" s="137"/>
      <c r="E250" s="137"/>
      <c r="F250" s="137"/>
      <c r="G250" s="137"/>
      <c r="H250" s="137"/>
      <c r="I250" s="137"/>
      <c r="J250" s="137"/>
      <c r="K250" s="137"/>
      <c r="L250" s="137"/>
      <c r="M250" s="137"/>
      <c r="N250" s="137"/>
      <c r="O250" s="137"/>
      <c r="P250" s="137"/>
      <c r="Q250" s="137"/>
      <c r="R250" s="137"/>
      <c r="S250" s="1"/>
      <c r="T250" s="1"/>
      <c r="U250" s="1"/>
      <c r="V250" s="1"/>
      <c r="W250" s="1"/>
      <c r="X250" s="1"/>
      <c r="Y250" s="1"/>
      <c r="Z250" s="1"/>
      <c r="AA250" s="1"/>
      <c r="AB250" s="1"/>
      <c r="AC250" s="1"/>
    </row>
    <row r="251" spans="1:29" ht="12.75">
      <c r="A251" s="1"/>
      <c r="B251" s="16"/>
      <c r="C251" s="3"/>
      <c r="D251" s="137"/>
      <c r="E251" s="137"/>
      <c r="F251" s="137"/>
      <c r="G251" s="137"/>
      <c r="H251" s="137"/>
      <c r="I251" s="137"/>
      <c r="J251" s="137"/>
      <c r="K251" s="137"/>
      <c r="L251" s="137"/>
      <c r="M251" s="137"/>
      <c r="N251" s="137"/>
      <c r="O251" s="137"/>
      <c r="P251" s="137"/>
      <c r="Q251" s="137"/>
      <c r="R251" s="137"/>
      <c r="S251" s="1"/>
      <c r="T251" s="1"/>
      <c r="U251" s="1"/>
      <c r="V251" s="1"/>
      <c r="W251" s="1"/>
      <c r="X251" s="1"/>
      <c r="Y251" s="1"/>
      <c r="Z251" s="1"/>
      <c r="AA251" s="1"/>
      <c r="AB251" s="1"/>
      <c r="AC251" s="1"/>
    </row>
    <row r="252" spans="1:29" ht="12.75">
      <c r="A252" s="1"/>
      <c r="B252" s="16"/>
      <c r="C252" s="3"/>
      <c r="D252" s="137"/>
      <c r="E252" s="137"/>
      <c r="F252" s="137"/>
      <c r="G252" s="137"/>
      <c r="H252" s="137"/>
      <c r="I252" s="137"/>
      <c r="J252" s="137"/>
      <c r="K252" s="137"/>
      <c r="L252" s="137"/>
      <c r="M252" s="137"/>
      <c r="N252" s="137"/>
      <c r="O252" s="137"/>
      <c r="P252" s="137"/>
      <c r="Q252" s="137"/>
      <c r="R252" s="137"/>
      <c r="S252" s="1"/>
      <c r="T252" s="1"/>
      <c r="U252" s="1"/>
      <c r="V252" s="1"/>
      <c r="W252" s="1"/>
      <c r="X252" s="1"/>
      <c r="Y252" s="1"/>
      <c r="Z252" s="1"/>
      <c r="AA252" s="1"/>
      <c r="AB252" s="1"/>
      <c r="AC252" s="1"/>
    </row>
    <row r="253" spans="1:29" ht="12.75">
      <c r="A253" s="1"/>
      <c r="B253" s="16"/>
      <c r="C253" s="3"/>
      <c r="D253" s="137"/>
      <c r="E253" s="137"/>
      <c r="F253" s="137"/>
      <c r="G253" s="137"/>
      <c r="H253" s="137"/>
      <c r="I253" s="137"/>
      <c r="J253" s="137"/>
      <c r="K253" s="137"/>
      <c r="L253" s="137"/>
      <c r="M253" s="137"/>
      <c r="N253" s="137"/>
      <c r="O253" s="137"/>
      <c r="P253" s="137"/>
      <c r="Q253" s="137"/>
      <c r="R253" s="137"/>
      <c r="S253" s="1"/>
      <c r="T253" s="1"/>
      <c r="U253" s="1"/>
      <c r="V253" s="1"/>
      <c r="W253" s="1"/>
      <c r="X253" s="1"/>
      <c r="Y253" s="1"/>
      <c r="Z253" s="1"/>
      <c r="AA253" s="1"/>
      <c r="AB253" s="1"/>
      <c r="AC253" s="1"/>
    </row>
    <row r="254" spans="1:29" ht="12.75">
      <c r="A254" s="1"/>
      <c r="B254" s="16"/>
      <c r="C254" s="3"/>
      <c r="D254" s="137"/>
      <c r="E254" s="137"/>
      <c r="F254" s="137"/>
      <c r="G254" s="137"/>
      <c r="H254" s="137"/>
      <c r="I254" s="137"/>
      <c r="J254" s="137"/>
      <c r="K254" s="137"/>
      <c r="L254" s="137"/>
      <c r="M254" s="137"/>
      <c r="N254" s="137"/>
      <c r="O254" s="137"/>
      <c r="P254" s="137"/>
      <c r="Q254" s="137"/>
      <c r="R254" s="137"/>
      <c r="S254" s="1"/>
      <c r="T254" s="1"/>
      <c r="U254" s="1"/>
      <c r="V254" s="1"/>
      <c r="W254" s="1"/>
      <c r="X254" s="1"/>
      <c r="Y254" s="1"/>
      <c r="Z254" s="1"/>
      <c r="AA254" s="1"/>
      <c r="AB254" s="1"/>
      <c r="AC254" s="1"/>
    </row>
    <row r="255" spans="1:29" ht="12.75">
      <c r="A255" s="1"/>
      <c r="B255" s="16"/>
      <c r="C255" s="3"/>
      <c r="D255" s="137"/>
      <c r="E255" s="137"/>
      <c r="F255" s="137"/>
      <c r="G255" s="137"/>
      <c r="H255" s="137"/>
      <c r="I255" s="137"/>
      <c r="J255" s="137"/>
      <c r="K255" s="137"/>
      <c r="L255" s="137"/>
      <c r="M255" s="137"/>
      <c r="N255" s="137"/>
      <c r="O255" s="137"/>
      <c r="P255" s="137"/>
      <c r="Q255" s="137"/>
      <c r="R255" s="137"/>
      <c r="S255" s="1"/>
      <c r="T255" s="1"/>
      <c r="U255" s="1"/>
      <c r="V255" s="1"/>
      <c r="W255" s="1"/>
      <c r="X255" s="1"/>
      <c r="Y255" s="1"/>
      <c r="Z255" s="1"/>
      <c r="AA255" s="1"/>
      <c r="AB255" s="1"/>
      <c r="AC255" s="1"/>
    </row>
    <row r="256" spans="1:29" ht="12.75">
      <c r="A256" s="1"/>
      <c r="B256" s="16"/>
      <c r="C256" s="3"/>
      <c r="D256" s="137"/>
      <c r="E256" s="137"/>
      <c r="F256" s="137"/>
      <c r="G256" s="137"/>
      <c r="H256" s="137"/>
      <c r="I256" s="137"/>
      <c r="J256" s="137"/>
      <c r="K256" s="137"/>
      <c r="L256" s="137"/>
      <c r="M256" s="137"/>
      <c r="N256" s="137"/>
      <c r="O256" s="137"/>
      <c r="P256" s="137"/>
      <c r="Q256" s="137"/>
      <c r="R256" s="137"/>
      <c r="S256" s="1"/>
      <c r="T256" s="1"/>
      <c r="U256" s="1"/>
      <c r="V256" s="1"/>
      <c r="W256" s="1"/>
      <c r="X256" s="1"/>
      <c r="Y256" s="1"/>
      <c r="Z256" s="1"/>
      <c r="AA256" s="1"/>
      <c r="AB256" s="1"/>
      <c r="AC256" s="1"/>
    </row>
    <row r="257" spans="1:29" ht="12.75">
      <c r="A257" s="1"/>
      <c r="B257" s="16"/>
      <c r="C257" s="3"/>
      <c r="D257" s="137"/>
      <c r="E257" s="137"/>
      <c r="F257" s="137"/>
      <c r="G257" s="137"/>
      <c r="H257" s="137"/>
      <c r="I257" s="137"/>
      <c r="J257" s="137"/>
      <c r="K257" s="137"/>
      <c r="L257" s="137"/>
      <c r="M257" s="137"/>
      <c r="N257" s="137"/>
      <c r="O257" s="137"/>
      <c r="P257" s="137"/>
      <c r="Q257" s="137"/>
      <c r="R257" s="137"/>
      <c r="S257" s="1"/>
      <c r="T257" s="1"/>
      <c r="U257" s="1"/>
      <c r="V257" s="1"/>
      <c r="W257" s="1"/>
      <c r="X257" s="1"/>
      <c r="Y257" s="1"/>
      <c r="Z257" s="1"/>
      <c r="AA257" s="1"/>
      <c r="AB257" s="1"/>
      <c r="AC257" s="1"/>
    </row>
    <row r="258" spans="1:29" ht="12.75">
      <c r="A258" s="1"/>
      <c r="B258" s="16"/>
      <c r="C258" s="3"/>
      <c r="D258" s="137"/>
      <c r="E258" s="137"/>
      <c r="F258" s="137"/>
      <c r="G258" s="137"/>
      <c r="H258" s="137"/>
      <c r="I258" s="137"/>
      <c r="J258" s="137"/>
      <c r="K258" s="137"/>
      <c r="L258" s="137"/>
      <c r="M258" s="137"/>
      <c r="N258" s="137"/>
      <c r="O258" s="137"/>
      <c r="P258" s="137"/>
      <c r="Q258" s="137"/>
      <c r="R258" s="137"/>
      <c r="S258" s="1"/>
      <c r="T258" s="1"/>
      <c r="U258" s="1"/>
      <c r="V258" s="1"/>
      <c r="W258" s="1"/>
      <c r="X258" s="1"/>
      <c r="Y258" s="1"/>
      <c r="Z258" s="1"/>
      <c r="AA258" s="1"/>
      <c r="AB258" s="1"/>
      <c r="AC258" s="1"/>
    </row>
    <row r="259" spans="1:29" ht="12.75">
      <c r="A259" s="1"/>
      <c r="B259" s="16"/>
      <c r="C259" s="3"/>
      <c r="D259" s="137"/>
      <c r="E259" s="137"/>
      <c r="F259" s="137"/>
      <c r="G259" s="137"/>
      <c r="H259" s="137"/>
      <c r="I259" s="137"/>
      <c r="J259" s="137"/>
      <c r="K259" s="137"/>
      <c r="L259" s="137"/>
      <c r="M259" s="137"/>
      <c r="N259" s="137"/>
      <c r="O259" s="137"/>
      <c r="P259" s="137"/>
      <c r="Q259" s="137"/>
      <c r="R259" s="137"/>
      <c r="S259" s="1"/>
      <c r="T259" s="1"/>
      <c r="U259" s="1"/>
      <c r="V259" s="1"/>
      <c r="W259" s="1"/>
      <c r="X259" s="1"/>
      <c r="Y259" s="1"/>
      <c r="Z259" s="1"/>
      <c r="AA259" s="1"/>
      <c r="AB259" s="1"/>
      <c r="AC259" s="1"/>
    </row>
    <row r="260" spans="1:29" ht="12.75">
      <c r="A260" s="1"/>
      <c r="B260" s="16"/>
      <c r="C260" s="3"/>
      <c r="D260" s="137"/>
      <c r="E260" s="137"/>
      <c r="F260" s="137"/>
      <c r="G260" s="137"/>
      <c r="H260" s="137"/>
      <c r="I260" s="137"/>
      <c r="J260" s="137"/>
      <c r="K260" s="137"/>
      <c r="L260" s="137"/>
      <c r="M260" s="137"/>
      <c r="N260" s="137"/>
      <c r="O260" s="137"/>
      <c r="P260" s="137"/>
      <c r="Q260" s="137"/>
      <c r="R260" s="137"/>
      <c r="S260" s="1"/>
      <c r="T260" s="1"/>
      <c r="U260" s="1"/>
      <c r="V260" s="1"/>
      <c r="W260" s="1"/>
      <c r="X260" s="1"/>
      <c r="Y260" s="1"/>
      <c r="Z260" s="1"/>
      <c r="AA260" s="1"/>
      <c r="AB260" s="1"/>
      <c r="AC260" s="1"/>
    </row>
    <row r="261" spans="1:29" ht="12.75">
      <c r="A261" s="1"/>
      <c r="B261" s="16"/>
      <c r="C261" s="3"/>
      <c r="D261" s="137"/>
      <c r="E261" s="137"/>
      <c r="F261" s="137"/>
      <c r="G261" s="137"/>
      <c r="H261" s="137"/>
      <c r="I261" s="137"/>
      <c r="J261" s="137"/>
      <c r="K261" s="137"/>
      <c r="L261" s="137"/>
      <c r="M261" s="137"/>
      <c r="N261" s="137"/>
      <c r="O261" s="137"/>
      <c r="P261" s="137"/>
      <c r="Q261" s="137"/>
      <c r="R261" s="137"/>
      <c r="S261" s="1"/>
      <c r="T261" s="1"/>
      <c r="U261" s="1"/>
      <c r="V261" s="1"/>
      <c r="W261" s="1"/>
      <c r="X261" s="1"/>
      <c r="Y261" s="1"/>
      <c r="Z261" s="1"/>
      <c r="AA261" s="1"/>
      <c r="AB261" s="1"/>
      <c r="AC261" s="1"/>
    </row>
    <row r="262" spans="1:29" ht="12.75">
      <c r="A262" s="1"/>
      <c r="B262" s="16"/>
      <c r="C262" s="3"/>
      <c r="D262" s="137"/>
      <c r="E262" s="137"/>
      <c r="F262" s="137"/>
      <c r="G262" s="137"/>
      <c r="H262" s="137"/>
      <c r="I262" s="137"/>
      <c r="J262" s="137"/>
      <c r="K262" s="137"/>
      <c r="L262" s="137"/>
      <c r="M262" s="137"/>
      <c r="N262" s="137"/>
      <c r="O262" s="137"/>
      <c r="P262" s="137"/>
      <c r="Q262" s="137"/>
      <c r="R262" s="137"/>
      <c r="S262" s="1"/>
      <c r="T262" s="1"/>
      <c r="U262" s="1"/>
      <c r="V262" s="1"/>
      <c r="W262" s="1"/>
      <c r="X262" s="1"/>
      <c r="Y262" s="1"/>
      <c r="Z262" s="1"/>
      <c r="AA262" s="1"/>
      <c r="AB262" s="1"/>
      <c r="AC262" s="1"/>
    </row>
    <row r="263" spans="1:29" ht="12.75">
      <c r="A263" s="1"/>
      <c r="B263" s="16"/>
      <c r="C263" s="3"/>
      <c r="D263" s="137"/>
      <c r="E263" s="137"/>
      <c r="F263" s="137"/>
      <c r="G263" s="137"/>
      <c r="H263" s="137"/>
      <c r="I263" s="137"/>
      <c r="J263" s="137"/>
      <c r="K263" s="137"/>
      <c r="L263" s="137"/>
      <c r="M263" s="137"/>
      <c r="N263" s="137"/>
      <c r="O263" s="137"/>
      <c r="P263" s="137"/>
      <c r="Q263" s="137"/>
      <c r="R263" s="137"/>
      <c r="S263" s="1"/>
      <c r="T263" s="1"/>
      <c r="U263" s="1"/>
      <c r="V263" s="1"/>
      <c r="W263" s="1"/>
      <c r="X263" s="1"/>
      <c r="Y263" s="1"/>
      <c r="Z263" s="1"/>
      <c r="AA263" s="1"/>
      <c r="AB263" s="1"/>
      <c r="AC263" s="1"/>
    </row>
    <row r="264" spans="1:29" ht="12.75">
      <c r="A264" s="1"/>
      <c r="B264" s="16"/>
      <c r="C264" s="3"/>
      <c r="D264" s="137"/>
      <c r="E264" s="137"/>
      <c r="F264" s="137"/>
      <c r="G264" s="137"/>
      <c r="H264" s="137"/>
      <c r="I264" s="137"/>
      <c r="J264" s="137"/>
      <c r="K264" s="137"/>
      <c r="L264" s="137"/>
      <c r="M264" s="137"/>
      <c r="N264" s="137"/>
      <c r="O264" s="137"/>
      <c r="P264" s="137"/>
      <c r="Q264" s="137"/>
      <c r="R264" s="137"/>
      <c r="S264" s="1"/>
      <c r="T264" s="1"/>
      <c r="U264" s="1"/>
      <c r="V264" s="1"/>
      <c r="W264" s="1"/>
      <c r="X264" s="1"/>
      <c r="Y264" s="1"/>
      <c r="Z264" s="1"/>
      <c r="AA264" s="1"/>
      <c r="AB264" s="1"/>
      <c r="AC264" s="1"/>
    </row>
    <row r="265" spans="1:29" ht="12.75">
      <c r="A265" s="1"/>
      <c r="B265" s="16"/>
      <c r="C265" s="3"/>
      <c r="D265" s="137"/>
      <c r="E265" s="137"/>
      <c r="F265" s="137"/>
      <c r="G265" s="137"/>
      <c r="H265" s="137"/>
      <c r="I265" s="137"/>
      <c r="J265" s="137"/>
      <c r="K265" s="137"/>
      <c r="L265" s="137"/>
      <c r="M265" s="137"/>
      <c r="N265" s="137"/>
      <c r="O265" s="137"/>
      <c r="P265" s="137"/>
      <c r="Q265" s="137"/>
      <c r="R265" s="137"/>
      <c r="S265" s="1"/>
      <c r="T265" s="1"/>
      <c r="U265" s="1"/>
      <c r="V265" s="1"/>
      <c r="W265" s="1"/>
      <c r="X265" s="1"/>
      <c r="Y265" s="1"/>
      <c r="Z265" s="1"/>
      <c r="AA265" s="1"/>
      <c r="AB265" s="1"/>
      <c r="AC265" s="1"/>
    </row>
    <row r="266" spans="1:29" ht="12.75">
      <c r="A266" s="1"/>
      <c r="B266" s="16"/>
      <c r="C266" s="3"/>
      <c r="D266" s="137"/>
      <c r="E266" s="137"/>
      <c r="F266" s="137"/>
      <c r="G266" s="137"/>
      <c r="H266" s="137"/>
      <c r="I266" s="137"/>
      <c r="J266" s="137"/>
      <c r="K266" s="137"/>
      <c r="L266" s="137"/>
      <c r="M266" s="137"/>
      <c r="N266" s="137"/>
      <c r="O266" s="137"/>
      <c r="P266" s="137"/>
      <c r="Q266" s="137"/>
      <c r="R266" s="137"/>
      <c r="S266" s="1"/>
      <c r="T266" s="1"/>
      <c r="U266" s="1"/>
      <c r="V266" s="1"/>
      <c r="W266" s="1"/>
      <c r="X266" s="1"/>
      <c r="Y266" s="1"/>
      <c r="Z266" s="1"/>
      <c r="AA266" s="1"/>
      <c r="AB266" s="1"/>
      <c r="AC266" s="1"/>
    </row>
    <row r="267" spans="1:29" ht="12.75">
      <c r="A267" s="1"/>
      <c r="B267" s="16"/>
      <c r="C267" s="3"/>
      <c r="D267" s="137"/>
      <c r="E267" s="137"/>
      <c r="F267" s="137"/>
      <c r="G267" s="137"/>
      <c r="H267" s="137"/>
      <c r="I267" s="137"/>
      <c r="J267" s="137"/>
      <c r="K267" s="137"/>
      <c r="L267" s="137"/>
      <c r="M267" s="137"/>
      <c r="N267" s="137"/>
      <c r="O267" s="137"/>
      <c r="P267" s="137"/>
      <c r="Q267" s="137"/>
      <c r="R267" s="137"/>
      <c r="S267" s="1"/>
      <c r="T267" s="1"/>
      <c r="U267" s="1"/>
      <c r="V267" s="1"/>
      <c r="W267" s="1"/>
      <c r="X267" s="1"/>
      <c r="Y267" s="1"/>
      <c r="Z267" s="1"/>
      <c r="AA267" s="1"/>
      <c r="AB267" s="1"/>
      <c r="AC267" s="1"/>
    </row>
    <row r="268" spans="1:29" ht="12.75">
      <c r="A268" s="1"/>
      <c r="B268" s="16"/>
      <c r="C268" s="3"/>
      <c r="D268" s="137"/>
      <c r="E268" s="137"/>
      <c r="F268" s="137"/>
      <c r="G268" s="137"/>
      <c r="H268" s="137"/>
      <c r="I268" s="137"/>
      <c r="J268" s="137"/>
      <c r="K268" s="137"/>
      <c r="L268" s="137"/>
      <c r="M268" s="137"/>
      <c r="N268" s="137"/>
      <c r="O268" s="137"/>
      <c r="P268" s="137"/>
      <c r="Q268" s="137"/>
      <c r="R268" s="137"/>
      <c r="S268" s="1"/>
      <c r="T268" s="1"/>
      <c r="U268" s="1"/>
      <c r="V268" s="1"/>
      <c r="W268" s="1"/>
      <c r="X268" s="1"/>
      <c r="Y268" s="1"/>
      <c r="Z268" s="1"/>
      <c r="AA268" s="1"/>
      <c r="AB268" s="1"/>
      <c r="AC268" s="1"/>
    </row>
    <row r="269" spans="1:29" ht="12.75">
      <c r="A269" s="1"/>
      <c r="B269" s="16"/>
      <c r="C269" s="3"/>
      <c r="D269" s="137"/>
      <c r="E269" s="137"/>
      <c r="F269" s="137"/>
      <c r="G269" s="137"/>
      <c r="H269" s="137"/>
      <c r="I269" s="137"/>
      <c r="J269" s="137"/>
      <c r="K269" s="137"/>
      <c r="L269" s="137"/>
      <c r="M269" s="137"/>
      <c r="N269" s="137"/>
      <c r="O269" s="137"/>
      <c r="P269" s="137"/>
      <c r="Q269" s="137"/>
      <c r="R269" s="137"/>
      <c r="S269" s="1"/>
      <c r="T269" s="1"/>
      <c r="U269" s="1"/>
      <c r="V269" s="1"/>
      <c r="W269" s="1"/>
      <c r="X269" s="1"/>
      <c r="Y269" s="1"/>
      <c r="Z269" s="1"/>
      <c r="AA269" s="1"/>
      <c r="AB269" s="1"/>
      <c r="AC269" s="1"/>
    </row>
    <row r="270" spans="1:29" ht="12.75">
      <c r="A270" s="1"/>
      <c r="B270" s="16"/>
      <c r="C270" s="3"/>
      <c r="D270" s="137"/>
      <c r="E270" s="137"/>
      <c r="F270" s="137"/>
      <c r="G270" s="137"/>
      <c r="H270" s="137"/>
      <c r="I270" s="137"/>
      <c r="J270" s="137"/>
      <c r="K270" s="137"/>
      <c r="L270" s="137"/>
      <c r="M270" s="137"/>
      <c r="N270" s="137"/>
      <c r="O270" s="137"/>
      <c r="P270" s="137"/>
      <c r="Q270" s="137"/>
      <c r="R270" s="137"/>
      <c r="S270" s="1"/>
      <c r="T270" s="1"/>
      <c r="U270" s="1"/>
      <c r="V270" s="1"/>
      <c r="W270" s="1"/>
      <c r="X270" s="1"/>
      <c r="Y270" s="1"/>
      <c r="Z270" s="1"/>
      <c r="AA270" s="1"/>
      <c r="AB270" s="1"/>
      <c r="AC270" s="1"/>
    </row>
    <row r="271" spans="1:29" ht="12.75">
      <c r="A271" s="1"/>
      <c r="B271" s="16"/>
      <c r="C271" s="3"/>
      <c r="D271" s="137"/>
      <c r="E271" s="137"/>
      <c r="F271" s="137"/>
      <c r="G271" s="137"/>
      <c r="H271" s="137"/>
      <c r="I271" s="137"/>
      <c r="J271" s="137"/>
      <c r="K271" s="137"/>
      <c r="L271" s="137"/>
      <c r="M271" s="137"/>
      <c r="N271" s="137"/>
      <c r="O271" s="137"/>
      <c r="P271" s="137"/>
      <c r="Q271" s="137"/>
      <c r="R271" s="137"/>
      <c r="S271" s="1"/>
      <c r="T271" s="1"/>
      <c r="U271" s="1"/>
      <c r="V271" s="1"/>
      <c r="W271" s="1"/>
      <c r="X271" s="1"/>
      <c r="Y271" s="1"/>
      <c r="Z271" s="1"/>
      <c r="AA271" s="1"/>
      <c r="AB271" s="1"/>
      <c r="AC271" s="1"/>
    </row>
    <row r="272" spans="1:29" ht="12.75">
      <c r="A272" s="1"/>
      <c r="B272" s="16"/>
      <c r="C272" s="3"/>
      <c r="D272" s="137"/>
      <c r="E272" s="137"/>
      <c r="F272" s="137"/>
      <c r="G272" s="137"/>
      <c r="H272" s="137"/>
      <c r="I272" s="137"/>
      <c r="J272" s="137"/>
      <c r="K272" s="137"/>
      <c r="L272" s="137"/>
      <c r="M272" s="137"/>
      <c r="N272" s="137"/>
      <c r="O272" s="137"/>
      <c r="P272" s="137"/>
      <c r="Q272" s="137"/>
      <c r="R272" s="137"/>
      <c r="S272" s="1"/>
      <c r="T272" s="1"/>
      <c r="U272" s="1"/>
      <c r="V272" s="1"/>
      <c r="W272" s="1"/>
      <c r="X272" s="1"/>
      <c r="Y272" s="1"/>
      <c r="Z272" s="1"/>
      <c r="AA272" s="1"/>
      <c r="AB272" s="1"/>
      <c r="AC272" s="1"/>
    </row>
    <row r="273" spans="1:29" ht="12.75">
      <c r="A273" s="1"/>
      <c r="B273" s="16"/>
      <c r="C273" s="3"/>
      <c r="D273" s="137"/>
      <c r="E273" s="137"/>
      <c r="F273" s="137"/>
      <c r="G273" s="137"/>
      <c r="H273" s="137"/>
      <c r="I273" s="137"/>
      <c r="J273" s="137"/>
      <c r="K273" s="137"/>
      <c r="L273" s="137"/>
      <c r="M273" s="137"/>
      <c r="N273" s="137"/>
      <c r="O273" s="137"/>
      <c r="P273" s="137"/>
      <c r="Q273" s="137"/>
      <c r="R273" s="137"/>
      <c r="S273" s="1"/>
      <c r="T273" s="1"/>
      <c r="U273" s="1"/>
      <c r="V273" s="1"/>
      <c r="W273" s="1"/>
      <c r="X273" s="1"/>
      <c r="Y273" s="1"/>
      <c r="Z273" s="1"/>
      <c r="AA273" s="1"/>
      <c r="AB273" s="1"/>
      <c r="AC273" s="1"/>
    </row>
    <row r="274" spans="1:29" ht="12.75">
      <c r="A274" s="1"/>
      <c r="B274" s="16"/>
      <c r="C274" s="3"/>
      <c r="D274" s="137"/>
      <c r="E274" s="137"/>
      <c r="F274" s="137"/>
      <c r="G274" s="137"/>
      <c r="H274" s="137"/>
      <c r="I274" s="137"/>
      <c r="J274" s="137"/>
      <c r="K274" s="137"/>
      <c r="L274" s="137"/>
      <c r="M274" s="137"/>
      <c r="N274" s="137"/>
      <c r="O274" s="137"/>
      <c r="P274" s="137"/>
      <c r="Q274" s="137"/>
      <c r="R274" s="137"/>
      <c r="S274" s="1"/>
      <c r="T274" s="1"/>
      <c r="U274" s="1"/>
      <c r="V274" s="1"/>
      <c r="W274" s="1"/>
      <c r="X274" s="1"/>
      <c r="Y274" s="1"/>
      <c r="Z274" s="1"/>
      <c r="AA274" s="1"/>
      <c r="AB274" s="1"/>
      <c r="AC274" s="1"/>
    </row>
    <row r="275" spans="1:29" ht="12.75">
      <c r="A275" s="1"/>
      <c r="B275" s="16"/>
      <c r="C275" s="3"/>
      <c r="D275" s="137"/>
      <c r="E275" s="137"/>
      <c r="F275" s="137"/>
      <c r="G275" s="137"/>
      <c r="H275" s="137"/>
      <c r="I275" s="137"/>
      <c r="J275" s="137"/>
      <c r="K275" s="137"/>
      <c r="L275" s="137"/>
      <c r="M275" s="137"/>
      <c r="N275" s="137"/>
      <c r="O275" s="137"/>
      <c r="P275" s="137"/>
      <c r="Q275" s="137"/>
      <c r="R275" s="137"/>
      <c r="S275" s="1"/>
      <c r="T275" s="1"/>
      <c r="U275" s="1"/>
      <c r="V275" s="1"/>
      <c r="W275" s="1"/>
      <c r="X275" s="1"/>
      <c r="Y275" s="1"/>
      <c r="Z275" s="1"/>
      <c r="AA275" s="1"/>
      <c r="AB275" s="1"/>
      <c r="AC275" s="1"/>
    </row>
    <row r="276" spans="1:29" ht="12.75">
      <c r="A276" s="1"/>
      <c r="B276" s="16"/>
      <c r="C276" s="3"/>
      <c r="D276" s="137"/>
      <c r="E276" s="137"/>
      <c r="F276" s="137"/>
      <c r="G276" s="137"/>
      <c r="H276" s="137"/>
      <c r="I276" s="137"/>
      <c r="J276" s="137"/>
      <c r="K276" s="137"/>
      <c r="L276" s="137"/>
      <c r="M276" s="137"/>
      <c r="N276" s="137"/>
      <c r="O276" s="137"/>
      <c r="P276" s="137"/>
      <c r="Q276" s="137"/>
      <c r="R276" s="137"/>
      <c r="S276" s="1"/>
      <c r="T276" s="1"/>
      <c r="U276" s="1"/>
      <c r="V276" s="1"/>
      <c r="W276" s="1"/>
      <c r="X276" s="1"/>
      <c r="Y276" s="1"/>
      <c r="Z276" s="1"/>
      <c r="AA276" s="1"/>
      <c r="AB276" s="1"/>
      <c r="AC276" s="1"/>
    </row>
    <row r="277" spans="1:29" ht="12.75">
      <c r="A277" s="1"/>
      <c r="B277" s="16"/>
      <c r="C277" s="3"/>
      <c r="D277" s="137"/>
      <c r="E277" s="137"/>
      <c r="F277" s="137"/>
      <c r="G277" s="137"/>
      <c r="H277" s="137"/>
      <c r="I277" s="137"/>
      <c r="J277" s="137"/>
      <c r="K277" s="137"/>
      <c r="L277" s="137"/>
      <c r="M277" s="137"/>
      <c r="N277" s="137"/>
      <c r="O277" s="137"/>
      <c r="P277" s="137"/>
      <c r="Q277" s="137"/>
      <c r="R277" s="137"/>
      <c r="S277" s="1"/>
      <c r="T277" s="1"/>
      <c r="U277" s="1"/>
      <c r="V277" s="1"/>
      <c r="W277" s="1"/>
      <c r="X277" s="1"/>
      <c r="Y277" s="1"/>
      <c r="Z277" s="1"/>
      <c r="AA277" s="1"/>
      <c r="AB277" s="1"/>
      <c r="AC277" s="1"/>
    </row>
    <row r="278" spans="1:29" ht="12.75">
      <c r="A278" s="1"/>
      <c r="B278" s="16"/>
      <c r="C278" s="3"/>
      <c r="D278" s="137"/>
      <c r="E278" s="137"/>
      <c r="F278" s="137"/>
      <c r="G278" s="137"/>
      <c r="H278" s="137"/>
      <c r="I278" s="137"/>
      <c r="J278" s="137"/>
      <c r="K278" s="137"/>
      <c r="L278" s="137"/>
      <c r="M278" s="137"/>
      <c r="N278" s="137"/>
      <c r="O278" s="137"/>
      <c r="P278" s="137"/>
      <c r="Q278" s="137"/>
      <c r="R278" s="137"/>
      <c r="S278" s="1"/>
      <c r="T278" s="1"/>
      <c r="U278" s="1"/>
      <c r="V278" s="1"/>
      <c r="W278" s="1"/>
      <c r="X278" s="1"/>
      <c r="Y278" s="1"/>
      <c r="Z278" s="1"/>
      <c r="AA278" s="1"/>
      <c r="AB278" s="1"/>
      <c r="AC278" s="1"/>
    </row>
    <row r="279" spans="1:29" ht="12.75">
      <c r="A279" s="1"/>
      <c r="B279" s="16"/>
      <c r="C279" s="3"/>
      <c r="D279" s="137"/>
      <c r="E279" s="137"/>
      <c r="F279" s="137"/>
      <c r="G279" s="137"/>
      <c r="H279" s="137"/>
      <c r="I279" s="137"/>
      <c r="J279" s="137"/>
      <c r="K279" s="137"/>
      <c r="L279" s="137"/>
      <c r="M279" s="137"/>
      <c r="N279" s="137"/>
      <c r="O279" s="137"/>
      <c r="P279" s="137"/>
      <c r="Q279" s="137"/>
      <c r="R279" s="137"/>
      <c r="S279" s="1"/>
      <c r="T279" s="1"/>
      <c r="U279" s="1"/>
      <c r="V279" s="1"/>
      <c r="W279" s="1"/>
      <c r="X279" s="1"/>
      <c r="Y279" s="1"/>
      <c r="Z279" s="1"/>
      <c r="AA279" s="1"/>
      <c r="AB279" s="1"/>
      <c r="AC279" s="1"/>
    </row>
    <row r="280" spans="1:29" ht="12.75">
      <c r="A280" s="1"/>
      <c r="B280" s="16"/>
      <c r="C280" s="3"/>
      <c r="D280" s="137"/>
      <c r="E280" s="137"/>
      <c r="F280" s="137"/>
      <c r="G280" s="137"/>
      <c r="H280" s="137"/>
      <c r="I280" s="137"/>
      <c r="J280" s="137"/>
      <c r="K280" s="137"/>
      <c r="L280" s="137"/>
      <c r="M280" s="137"/>
      <c r="N280" s="137"/>
      <c r="O280" s="137"/>
      <c r="P280" s="137"/>
      <c r="Q280" s="137"/>
      <c r="R280" s="137"/>
      <c r="S280" s="1"/>
      <c r="T280" s="1"/>
      <c r="U280" s="1"/>
      <c r="V280" s="1"/>
      <c r="W280" s="1"/>
      <c r="X280" s="1"/>
      <c r="Y280" s="1"/>
      <c r="Z280" s="1"/>
      <c r="AA280" s="1"/>
      <c r="AB280" s="1"/>
      <c r="AC280" s="1"/>
    </row>
    <row r="281" spans="1:29" ht="12.75">
      <c r="A281" s="1"/>
      <c r="B281" s="16"/>
      <c r="C281" s="3"/>
      <c r="D281" s="137"/>
      <c r="E281" s="137"/>
      <c r="F281" s="137"/>
      <c r="G281" s="137"/>
      <c r="H281" s="137"/>
      <c r="I281" s="137"/>
      <c r="J281" s="137"/>
      <c r="K281" s="137"/>
      <c r="L281" s="137"/>
      <c r="M281" s="137"/>
      <c r="N281" s="137"/>
      <c r="O281" s="137"/>
      <c r="P281" s="137"/>
      <c r="Q281" s="137"/>
      <c r="R281" s="137"/>
      <c r="S281" s="1"/>
      <c r="T281" s="1"/>
      <c r="U281" s="1"/>
      <c r="V281" s="1"/>
      <c r="W281" s="1"/>
      <c r="X281" s="1"/>
      <c r="Y281" s="1"/>
      <c r="Z281" s="1"/>
      <c r="AA281" s="1"/>
      <c r="AB281" s="1"/>
      <c r="AC281" s="1"/>
    </row>
    <row r="282" spans="1:29" ht="12.75">
      <c r="A282" s="1"/>
      <c r="B282" s="16"/>
      <c r="C282" s="3"/>
      <c r="D282" s="137"/>
      <c r="E282" s="137"/>
      <c r="F282" s="137"/>
      <c r="G282" s="137"/>
      <c r="H282" s="137"/>
      <c r="I282" s="137"/>
      <c r="J282" s="137"/>
      <c r="K282" s="137"/>
      <c r="L282" s="137"/>
      <c r="M282" s="137"/>
      <c r="N282" s="137"/>
      <c r="O282" s="137"/>
      <c r="P282" s="137"/>
      <c r="Q282" s="137"/>
      <c r="R282" s="137"/>
      <c r="S282" s="1"/>
      <c r="T282" s="1"/>
      <c r="U282" s="1"/>
      <c r="V282" s="1"/>
      <c r="W282" s="1"/>
      <c r="X282" s="1"/>
      <c r="Y282" s="1"/>
      <c r="Z282" s="1"/>
      <c r="AA282" s="1"/>
      <c r="AB282" s="1"/>
      <c r="AC282" s="1"/>
    </row>
    <row r="283" spans="1:29" ht="12.75">
      <c r="A283" s="1"/>
      <c r="B283" s="16"/>
      <c r="C283" s="3"/>
      <c r="D283" s="137"/>
      <c r="E283" s="137"/>
      <c r="F283" s="137"/>
      <c r="G283" s="137"/>
      <c r="H283" s="137"/>
      <c r="I283" s="137"/>
      <c r="J283" s="137"/>
      <c r="K283" s="137"/>
      <c r="L283" s="137"/>
      <c r="M283" s="137"/>
      <c r="N283" s="137"/>
      <c r="O283" s="137"/>
      <c r="P283" s="137"/>
      <c r="Q283" s="137"/>
      <c r="R283" s="137"/>
      <c r="S283" s="1"/>
      <c r="T283" s="1"/>
      <c r="U283" s="1"/>
      <c r="V283" s="1"/>
      <c r="W283" s="1"/>
      <c r="X283" s="1"/>
      <c r="Y283" s="1"/>
      <c r="Z283" s="1"/>
      <c r="AA283" s="1"/>
      <c r="AB283" s="1"/>
      <c r="AC283" s="1"/>
    </row>
    <row r="284" spans="1:29" ht="12.75">
      <c r="A284" s="1"/>
      <c r="B284" s="16"/>
      <c r="C284" s="3"/>
      <c r="D284" s="137"/>
      <c r="E284" s="137"/>
      <c r="F284" s="137"/>
      <c r="G284" s="137"/>
      <c r="H284" s="137"/>
      <c r="I284" s="137"/>
      <c r="J284" s="137"/>
      <c r="K284" s="137"/>
      <c r="L284" s="137"/>
      <c r="M284" s="137"/>
      <c r="N284" s="137"/>
      <c r="O284" s="137"/>
      <c r="P284" s="137"/>
      <c r="Q284" s="137"/>
      <c r="R284" s="137"/>
      <c r="S284" s="1"/>
      <c r="T284" s="1"/>
      <c r="U284" s="1"/>
      <c r="V284" s="1"/>
      <c r="W284" s="1"/>
      <c r="X284" s="1"/>
      <c r="Y284" s="1"/>
      <c r="Z284" s="1"/>
      <c r="AA284" s="1"/>
      <c r="AB284" s="1"/>
      <c r="AC284" s="1"/>
    </row>
    <row r="285" spans="1:29" ht="12.75">
      <c r="A285" s="1"/>
      <c r="B285" s="16"/>
      <c r="C285" s="3"/>
      <c r="D285" s="137"/>
      <c r="E285" s="137"/>
      <c r="F285" s="137"/>
      <c r="G285" s="137"/>
      <c r="H285" s="137"/>
      <c r="I285" s="137"/>
      <c r="J285" s="137"/>
      <c r="K285" s="137"/>
      <c r="L285" s="137"/>
      <c r="M285" s="137"/>
      <c r="N285" s="137"/>
      <c r="O285" s="137"/>
      <c r="P285" s="137"/>
      <c r="Q285" s="137"/>
      <c r="R285" s="137"/>
      <c r="S285" s="1"/>
      <c r="T285" s="1"/>
      <c r="U285" s="1"/>
      <c r="V285" s="1"/>
      <c r="W285" s="1"/>
      <c r="X285" s="1"/>
      <c r="Y285" s="1"/>
      <c r="Z285" s="1"/>
      <c r="AA285" s="1"/>
      <c r="AB285" s="1"/>
      <c r="AC285" s="1"/>
    </row>
    <row r="286" spans="1:29" ht="12.75">
      <c r="A286" s="1"/>
      <c r="B286" s="16"/>
      <c r="C286" s="3"/>
      <c r="D286" s="137"/>
      <c r="E286" s="137"/>
      <c r="F286" s="137"/>
      <c r="G286" s="137"/>
      <c r="H286" s="137"/>
      <c r="I286" s="137"/>
      <c r="J286" s="137"/>
      <c r="K286" s="137"/>
      <c r="L286" s="137"/>
      <c r="M286" s="137"/>
      <c r="N286" s="137"/>
      <c r="O286" s="137"/>
      <c r="P286" s="137"/>
      <c r="Q286" s="137"/>
      <c r="R286" s="137"/>
      <c r="S286" s="1"/>
      <c r="T286" s="1"/>
      <c r="U286" s="1"/>
      <c r="V286" s="1"/>
      <c r="W286" s="1"/>
      <c r="X286" s="1"/>
      <c r="Y286" s="1"/>
      <c r="Z286" s="1"/>
      <c r="AA286" s="1"/>
      <c r="AB286" s="1"/>
      <c r="AC286" s="1"/>
    </row>
    <row r="287" spans="1:29" ht="12.75">
      <c r="A287" s="1"/>
      <c r="B287" s="16"/>
      <c r="C287" s="3"/>
      <c r="D287" s="137"/>
      <c r="E287" s="137"/>
      <c r="F287" s="137"/>
      <c r="G287" s="137"/>
      <c r="H287" s="137"/>
      <c r="I287" s="137"/>
      <c r="J287" s="137"/>
      <c r="K287" s="137"/>
      <c r="L287" s="137"/>
      <c r="M287" s="137"/>
      <c r="N287" s="137"/>
      <c r="O287" s="137"/>
      <c r="P287" s="137"/>
      <c r="Q287" s="137"/>
      <c r="R287" s="137"/>
      <c r="S287" s="1"/>
      <c r="T287" s="1"/>
      <c r="U287" s="1"/>
      <c r="V287" s="1"/>
      <c r="W287" s="1"/>
      <c r="X287" s="1"/>
      <c r="Y287" s="1"/>
      <c r="Z287" s="1"/>
      <c r="AA287" s="1"/>
      <c r="AB287" s="1"/>
      <c r="AC287" s="1"/>
    </row>
    <row r="288" spans="1:29" ht="12.75">
      <c r="A288" s="1"/>
      <c r="B288" s="16"/>
      <c r="C288" s="3"/>
      <c r="D288" s="137"/>
      <c r="E288" s="137"/>
      <c r="F288" s="137"/>
      <c r="G288" s="137"/>
      <c r="H288" s="137"/>
      <c r="I288" s="137"/>
      <c r="J288" s="137"/>
      <c r="K288" s="137"/>
      <c r="L288" s="137"/>
      <c r="M288" s="137"/>
      <c r="N288" s="137"/>
      <c r="O288" s="137"/>
      <c r="P288" s="137"/>
      <c r="Q288" s="137"/>
      <c r="R288" s="137"/>
      <c r="S288" s="1"/>
      <c r="T288" s="1"/>
      <c r="U288" s="1"/>
      <c r="V288" s="1"/>
      <c r="W288" s="1"/>
      <c r="X288" s="1"/>
      <c r="Y288" s="1"/>
      <c r="Z288" s="1"/>
      <c r="AA288" s="1"/>
      <c r="AB288" s="1"/>
      <c r="AC288" s="1"/>
    </row>
    <row r="289" spans="1:29" ht="12.75">
      <c r="A289" s="1"/>
      <c r="B289" s="16"/>
      <c r="C289" s="3"/>
      <c r="D289" s="137"/>
      <c r="E289" s="137"/>
      <c r="F289" s="137"/>
      <c r="G289" s="137"/>
      <c r="H289" s="137"/>
      <c r="I289" s="137"/>
      <c r="J289" s="137"/>
      <c r="K289" s="137"/>
      <c r="L289" s="137"/>
      <c r="M289" s="137"/>
      <c r="N289" s="137"/>
      <c r="O289" s="137"/>
      <c r="P289" s="137"/>
      <c r="Q289" s="137"/>
      <c r="R289" s="137"/>
      <c r="S289" s="1"/>
      <c r="T289" s="1"/>
      <c r="U289" s="1"/>
      <c r="V289" s="1"/>
      <c r="W289" s="1"/>
      <c r="X289" s="1"/>
      <c r="Y289" s="1"/>
      <c r="Z289" s="1"/>
      <c r="AA289" s="1"/>
      <c r="AB289" s="1"/>
      <c r="AC289" s="1"/>
    </row>
    <row r="290" spans="1:29" ht="12.75">
      <c r="A290" s="1"/>
      <c r="B290" s="16"/>
      <c r="C290" s="3"/>
      <c r="D290" s="137"/>
      <c r="E290" s="137"/>
      <c r="F290" s="137"/>
      <c r="G290" s="137"/>
      <c r="H290" s="137"/>
      <c r="I290" s="137"/>
      <c r="J290" s="137"/>
      <c r="K290" s="137"/>
      <c r="L290" s="137"/>
      <c r="M290" s="137"/>
      <c r="N290" s="137"/>
      <c r="O290" s="137"/>
      <c r="P290" s="137"/>
      <c r="Q290" s="137"/>
      <c r="R290" s="137"/>
      <c r="S290" s="1"/>
      <c r="T290" s="1"/>
      <c r="U290" s="1"/>
      <c r="V290" s="1"/>
      <c r="W290" s="1"/>
      <c r="X290" s="1"/>
      <c r="Y290" s="1"/>
      <c r="Z290" s="1"/>
      <c r="AA290" s="1"/>
      <c r="AB290" s="1"/>
      <c r="AC290" s="1"/>
    </row>
    <row r="291" spans="1:29" ht="12.75">
      <c r="A291" s="1"/>
      <c r="B291" s="16"/>
      <c r="C291" s="3"/>
      <c r="D291" s="137"/>
      <c r="E291" s="137"/>
      <c r="F291" s="137"/>
      <c r="G291" s="137"/>
      <c r="H291" s="137"/>
      <c r="I291" s="137"/>
      <c r="J291" s="137"/>
      <c r="K291" s="137"/>
      <c r="L291" s="137"/>
      <c r="M291" s="137"/>
      <c r="N291" s="137"/>
      <c r="O291" s="137"/>
      <c r="P291" s="137"/>
      <c r="Q291" s="137"/>
      <c r="R291" s="137"/>
      <c r="S291" s="1"/>
      <c r="T291" s="1"/>
      <c r="U291" s="1"/>
      <c r="V291" s="1"/>
      <c r="W291" s="1"/>
      <c r="X291" s="1"/>
      <c r="Y291" s="1"/>
      <c r="Z291" s="1"/>
      <c r="AA291" s="1"/>
      <c r="AB291" s="1"/>
      <c r="AC291" s="1"/>
    </row>
    <row r="292" spans="1:29" ht="12.75">
      <c r="A292" s="1"/>
      <c r="B292" s="16"/>
      <c r="C292" s="3"/>
      <c r="D292" s="137"/>
      <c r="E292" s="137"/>
      <c r="F292" s="137"/>
      <c r="G292" s="137"/>
      <c r="H292" s="137"/>
      <c r="I292" s="137"/>
      <c r="J292" s="137"/>
      <c r="K292" s="137"/>
      <c r="L292" s="137"/>
      <c r="M292" s="137"/>
      <c r="N292" s="137"/>
      <c r="O292" s="137"/>
      <c r="P292" s="137"/>
      <c r="Q292" s="137"/>
      <c r="R292" s="137"/>
      <c r="S292" s="1"/>
      <c r="T292" s="1"/>
      <c r="U292" s="1"/>
      <c r="V292" s="1"/>
      <c r="W292" s="1"/>
      <c r="X292" s="1"/>
      <c r="Y292" s="1"/>
      <c r="Z292" s="1"/>
      <c r="AA292" s="1"/>
      <c r="AB292" s="1"/>
      <c r="AC292" s="1"/>
    </row>
    <row r="293" spans="1:29" ht="12.75">
      <c r="A293" s="1"/>
      <c r="B293" s="16"/>
      <c r="C293" s="3"/>
      <c r="D293" s="137"/>
      <c r="E293" s="137"/>
      <c r="F293" s="137"/>
      <c r="G293" s="137"/>
      <c r="H293" s="137"/>
      <c r="I293" s="137"/>
      <c r="J293" s="137"/>
      <c r="K293" s="137"/>
      <c r="L293" s="137"/>
      <c r="M293" s="137"/>
      <c r="N293" s="137"/>
      <c r="O293" s="137"/>
      <c r="P293" s="137"/>
      <c r="Q293" s="137"/>
      <c r="R293" s="137"/>
      <c r="S293" s="1"/>
      <c r="T293" s="1"/>
      <c r="U293" s="1"/>
      <c r="V293" s="1"/>
      <c r="W293" s="1"/>
      <c r="X293" s="1"/>
      <c r="Y293" s="1"/>
      <c r="Z293" s="1"/>
      <c r="AA293" s="1"/>
      <c r="AB293" s="1"/>
      <c r="AC293" s="1"/>
    </row>
    <row r="294" spans="1:29" ht="12.75">
      <c r="A294" s="1"/>
      <c r="B294" s="16"/>
      <c r="C294" s="3"/>
      <c r="D294" s="137"/>
      <c r="E294" s="137"/>
      <c r="F294" s="137"/>
      <c r="G294" s="137"/>
      <c r="H294" s="137"/>
      <c r="I294" s="137"/>
      <c r="J294" s="137"/>
      <c r="K294" s="137"/>
      <c r="L294" s="137"/>
      <c r="M294" s="137"/>
      <c r="N294" s="137"/>
      <c r="O294" s="137"/>
      <c r="P294" s="137"/>
      <c r="Q294" s="137"/>
      <c r="R294" s="137"/>
      <c r="S294" s="1"/>
      <c r="T294" s="1"/>
      <c r="U294" s="1"/>
      <c r="V294" s="1"/>
      <c r="W294" s="1"/>
      <c r="X294" s="1"/>
      <c r="Y294" s="1"/>
      <c r="Z294" s="1"/>
      <c r="AA294" s="1"/>
      <c r="AB294" s="1"/>
      <c r="AC294" s="1"/>
    </row>
    <row r="295" spans="1:29" ht="12.75">
      <c r="A295" s="1"/>
      <c r="B295" s="16"/>
      <c r="C295" s="3"/>
      <c r="D295" s="137"/>
      <c r="E295" s="137"/>
      <c r="F295" s="137"/>
      <c r="G295" s="137"/>
      <c r="H295" s="137"/>
      <c r="I295" s="137"/>
      <c r="J295" s="137"/>
      <c r="K295" s="137"/>
      <c r="L295" s="137"/>
      <c r="M295" s="137"/>
      <c r="N295" s="137"/>
      <c r="O295" s="137"/>
      <c r="P295" s="137"/>
      <c r="Q295" s="137"/>
      <c r="R295" s="137"/>
      <c r="S295" s="1"/>
      <c r="T295" s="1"/>
      <c r="U295" s="1"/>
      <c r="V295" s="1"/>
      <c r="W295" s="1"/>
      <c r="X295" s="1"/>
      <c r="Y295" s="1"/>
      <c r="Z295" s="1"/>
      <c r="AA295" s="1"/>
      <c r="AB295" s="1"/>
      <c r="AC295" s="1"/>
    </row>
    <row r="296" spans="1:29" ht="12.75">
      <c r="A296" s="1"/>
      <c r="B296" s="16"/>
      <c r="C296" s="3"/>
      <c r="D296" s="137"/>
      <c r="E296" s="137"/>
      <c r="F296" s="137"/>
      <c r="G296" s="137"/>
      <c r="H296" s="137"/>
      <c r="I296" s="137"/>
      <c r="J296" s="137"/>
      <c r="K296" s="137"/>
      <c r="L296" s="137"/>
      <c r="M296" s="137"/>
      <c r="N296" s="137"/>
      <c r="O296" s="137"/>
      <c r="P296" s="137"/>
      <c r="Q296" s="137"/>
      <c r="R296" s="137"/>
      <c r="S296" s="1"/>
      <c r="T296" s="1"/>
      <c r="U296" s="1"/>
      <c r="V296" s="1"/>
      <c r="W296" s="1"/>
      <c r="X296" s="1"/>
      <c r="Y296" s="1"/>
      <c r="Z296" s="1"/>
      <c r="AA296" s="1"/>
      <c r="AB296" s="1"/>
      <c r="AC296" s="1"/>
    </row>
    <row r="297" spans="1:29" ht="12.75">
      <c r="A297" s="1"/>
      <c r="B297" s="16"/>
      <c r="C297" s="3"/>
      <c r="D297" s="137"/>
      <c r="E297" s="137"/>
      <c r="F297" s="137"/>
      <c r="G297" s="137"/>
      <c r="H297" s="137"/>
      <c r="I297" s="137"/>
      <c r="J297" s="137"/>
      <c r="K297" s="137"/>
      <c r="L297" s="137"/>
      <c r="M297" s="137"/>
      <c r="N297" s="137"/>
      <c r="O297" s="137"/>
      <c r="P297" s="137"/>
      <c r="Q297" s="137"/>
      <c r="R297" s="137"/>
      <c r="S297" s="1"/>
      <c r="T297" s="1"/>
      <c r="U297" s="1"/>
      <c r="V297" s="1"/>
      <c r="W297" s="1"/>
      <c r="X297" s="1"/>
      <c r="Y297" s="1"/>
      <c r="Z297" s="1"/>
      <c r="AA297" s="1"/>
      <c r="AB297" s="1"/>
      <c r="AC297" s="1"/>
    </row>
    <row r="298" spans="1:29" ht="12.75">
      <c r="A298" s="1"/>
      <c r="B298" s="16"/>
      <c r="C298" s="3"/>
      <c r="D298" s="137"/>
      <c r="E298" s="137"/>
      <c r="F298" s="137"/>
      <c r="G298" s="137"/>
      <c r="H298" s="137"/>
      <c r="I298" s="137"/>
      <c r="J298" s="137"/>
      <c r="K298" s="137"/>
      <c r="L298" s="137"/>
      <c r="M298" s="137"/>
      <c r="N298" s="137"/>
      <c r="O298" s="137"/>
      <c r="P298" s="137"/>
      <c r="Q298" s="137"/>
      <c r="R298" s="137"/>
      <c r="S298" s="1"/>
      <c r="T298" s="1"/>
      <c r="U298" s="1"/>
      <c r="V298" s="1"/>
      <c r="W298" s="1"/>
      <c r="X298" s="1"/>
      <c r="Y298" s="1"/>
      <c r="Z298" s="1"/>
      <c r="AA298" s="1"/>
      <c r="AB298" s="1"/>
      <c r="AC298" s="1"/>
    </row>
    <row r="299" spans="1:29" ht="12.75">
      <c r="A299" s="1"/>
      <c r="B299" s="16"/>
      <c r="C299" s="3"/>
      <c r="D299" s="137"/>
      <c r="E299" s="137"/>
      <c r="F299" s="137"/>
      <c r="G299" s="137"/>
      <c r="H299" s="137"/>
      <c r="I299" s="137"/>
      <c r="J299" s="137"/>
      <c r="K299" s="137"/>
      <c r="L299" s="137"/>
      <c r="M299" s="137"/>
      <c r="N299" s="137"/>
      <c r="O299" s="137"/>
      <c r="P299" s="137"/>
      <c r="Q299" s="137"/>
      <c r="R299" s="137"/>
      <c r="S299" s="1"/>
      <c r="T299" s="1"/>
      <c r="U299" s="1"/>
      <c r="V299" s="1"/>
      <c r="W299" s="1"/>
      <c r="X299" s="1"/>
      <c r="Y299" s="1"/>
      <c r="Z299" s="1"/>
      <c r="AA299" s="1"/>
      <c r="AB299" s="1"/>
      <c r="AC299" s="1"/>
    </row>
    <row r="300" spans="1:29" ht="12.75">
      <c r="A300" s="1"/>
      <c r="B300" s="16"/>
      <c r="C300" s="3"/>
      <c r="D300" s="137"/>
      <c r="E300" s="137"/>
      <c r="F300" s="137"/>
      <c r="G300" s="137"/>
      <c r="H300" s="137"/>
      <c r="I300" s="137"/>
      <c r="J300" s="137"/>
      <c r="K300" s="137"/>
      <c r="L300" s="137"/>
      <c r="M300" s="137"/>
      <c r="N300" s="137"/>
      <c r="O300" s="137"/>
      <c r="P300" s="137"/>
      <c r="Q300" s="137"/>
      <c r="R300" s="137"/>
      <c r="S300" s="1"/>
      <c r="T300" s="1"/>
      <c r="U300" s="1"/>
      <c r="V300" s="1"/>
      <c r="W300" s="1"/>
      <c r="X300" s="1"/>
      <c r="Y300" s="1"/>
      <c r="Z300" s="1"/>
      <c r="AA300" s="1"/>
      <c r="AB300" s="1"/>
      <c r="AC300" s="1"/>
    </row>
    <row r="301" spans="1:29" ht="12.75">
      <c r="A301" s="1"/>
      <c r="B301" s="16"/>
      <c r="C301" s="3"/>
      <c r="D301" s="137"/>
      <c r="E301" s="137"/>
      <c r="F301" s="137"/>
      <c r="G301" s="137"/>
      <c r="H301" s="137"/>
      <c r="I301" s="137"/>
      <c r="J301" s="137"/>
      <c r="K301" s="137"/>
      <c r="L301" s="137"/>
      <c r="M301" s="137"/>
      <c r="N301" s="137"/>
      <c r="O301" s="137"/>
      <c r="P301" s="137"/>
      <c r="Q301" s="137"/>
      <c r="R301" s="137"/>
      <c r="S301" s="1"/>
      <c r="T301" s="1"/>
      <c r="U301" s="1"/>
      <c r="V301" s="1"/>
      <c r="W301" s="1"/>
      <c r="X301" s="1"/>
      <c r="Y301" s="1"/>
      <c r="Z301" s="1"/>
      <c r="AA301" s="1"/>
      <c r="AB301" s="1"/>
      <c r="AC301" s="1"/>
    </row>
    <row r="302" spans="1:29" ht="12.75">
      <c r="A302" s="1"/>
      <c r="B302" s="16"/>
      <c r="C302" s="3"/>
      <c r="D302" s="137"/>
      <c r="E302" s="137"/>
      <c r="F302" s="137"/>
      <c r="G302" s="137"/>
      <c r="H302" s="137"/>
      <c r="I302" s="137"/>
      <c r="J302" s="137"/>
      <c r="K302" s="137"/>
      <c r="L302" s="137"/>
      <c r="M302" s="137"/>
      <c r="N302" s="137"/>
      <c r="O302" s="137"/>
      <c r="P302" s="137"/>
      <c r="Q302" s="137"/>
      <c r="R302" s="137"/>
      <c r="S302" s="1"/>
      <c r="T302" s="1"/>
      <c r="U302" s="1"/>
      <c r="V302" s="1"/>
      <c r="W302" s="1"/>
      <c r="X302" s="1"/>
      <c r="Y302" s="1"/>
      <c r="Z302" s="1"/>
      <c r="AA302" s="1"/>
      <c r="AB302" s="1"/>
      <c r="AC302" s="1"/>
    </row>
    <row r="303" spans="1:29" ht="12.75">
      <c r="A303" s="1"/>
      <c r="B303" s="16"/>
      <c r="C303" s="3"/>
      <c r="D303" s="137"/>
      <c r="E303" s="137"/>
      <c r="F303" s="137"/>
      <c r="G303" s="137"/>
      <c r="H303" s="137"/>
      <c r="I303" s="137"/>
      <c r="J303" s="137"/>
      <c r="K303" s="137"/>
      <c r="L303" s="137"/>
      <c r="M303" s="137"/>
      <c r="N303" s="137"/>
      <c r="O303" s="137"/>
      <c r="P303" s="137"/>
      <c r="Q303" s="137"/>
      <c r="R303" s="137"/>
      <c r="S303" s="1"/>
      <c r="T303" s="1"/>
      <c r="U303" s="1"/>
      <c r="V303" s="1"/>
      <c r="W303" s="1"/>
      <c r="X303" s="1"/>
      <c r="Y303" s="1"/>
      <c r="Z303" s="1"/>
      <c r="AA303" s="1"/>
      <c r="AB303" s="1"/>
      <c r="AC303" s="1"/>
    </row>
    <row r="304" spans="1:29" ht="12.75">
      <c r="A304" s="1"/>
      <c r="B304" s="16"/>
      <c r="C304" s="3"/>
      <c r="D304" s="137"/>
      <c r="E304" s="137"/>
      <c r="F304" s="137"/>
      <c r="G304" s="137"/>
      <c r="H304" s="137"/>
      <c r="I304" s="137"/>
      <c r="J304" s="137"/>
      <c r="K304" s="137"/>
      <c r="L304" s="137"/>
      <c r="M304" s="137"/>
      <c r="N304" s="137"/>
      <c r="O304" s="137"/>
      <c r="P304" s="137"/>
      <c r="Q304" s="137"/>
      <c r="R304" s="137"/>
      <c r="S304" s="1"/>
      <c r="T304" s="1"/>
      <c r="U304" s="1"/>
      <c r="V304" s="1"/>
      <c r="W304" s="1"/>
      <c r="X304" s="1"/>
      <c r="Y304" s="1"/>
      <c r="Z304" s="1"/>
      <c r="AA304" s="1"/>
      <c r="AB304" s="1"/>
      <c r="AC304" s="1"/>
    </row>
    <row r="305" spans="1:29" ht="12.75">
      <c r="A305" s="1"/>
      <c r="B305" s="16"/>
      <c r="C305" s="3"/>
      <c r="D305" s="137"/>
      <c r="E305" s="137"/>
      <c r="F305" s="137"/>
      <c r="G305" s="137"/>
      <c r="H305" s="137"/>
      <c r="I305" s="137"/>
      <c r="J305" s="137"/>
      <c r="K305" s="137"/>
      <c r="L305" s="137"/>
      <c r="M305" s="137"/>
      <c r="N305" s="137"/>
      <c r="O305" s="137"/>
      <c r="P305" s="137"/>
      <c r="Q305" s="137"/>
      <c r="R305" s="137"/>
      <c r="S305" s="1"/>
      <c r="T305" s="1"/>
      <c r="U305" s="1"/>
      <c r="V305" s="1"/>
      <c r="W305" s="1"/>
      <c r="X305" s="1"/>
      <c r="Y305" s="1"/>
      <c r="Z305" s="1"/>
      <c r="AA305" s="1"/>
      <c r="AB305" s="1"/>
      <c r="AC305" s="1"/>
    </row>
    <row r="306" spans="1:29" ht="12.75">
      <c r="A306" s="1"/>
      <c r="B306" s="16"/>
      <c r="C306" s="3"/>
      <c r="D306" s="137"/>
      <c r="E306" s="137"/>
      <c r="F306" s="137"/>
      <c r="G306" s="137"/>
      <c r="H306" s="137"/>
      <c r="I306" s="137"/>
      <c r="J306" s="137"/>
      <c r="K306" s="137"/>
      <c r="L306" s="137"/>
      <c r="M306" s="137"/>
      <c r="N306" s="137"/>
      <c r="O306" s="137"/>
      <c r="P306" s="137"/>
      <c r="Q306" s="137"/>
      <c r="R306" s="137"/>
      <c r="S306" s="1"/>
      <c r="T306" s="1"/>
      <c r="U306" s="1"/>
      <c r="V306" s="1"/>
      <c r="W306" s="1"/>
      <c r="X306" s="1"/>
      <c r="Y306" s="1"/>
      <c r="Z306" s="1"/>
      <c r="AA306" s="1"/>
      <c r="AB306" s="1"/>
      <c r="AC306" s="1"/>
    </row>
    <row r="307" spans="1:29" ht="12.75">
      <c r="A307" s="1"/>
      <c r="B307" s="16"/>
      <c r="C307" s="3"/>
      <c r="D307" s="137"/>
      <c r="E307" s="137"/>
      <c r="F307" s="137"/>
      <c r="G307" s="137"/>
      <c r="H307" s="137"/>
      <c r="I307" s="137"/>
      <c r="J307" s="137"/>
      <c r="K307" s="137"/>
      <c r="L307" s="137"/>
      <c r="M307" s="137"/>
      <c r="N307" s="137"/>
      <c r="O307" s="137"/>
      <c r="P307" s="137"/>
      <c r="Q307" s="137"/>
      <c r="R307" s="137"/>
      <c r="S307" s="1"/>
      <c r="T307" s="1"/>
      <c r="U307" s="1"/>
      <c r="V307" s="1"/>
      <c r="W307" s="1"/>
      <c r="X307" s="1"/>
      <c r="Y307" s="1"/>
      <c r="Z307" s="1"/>
      <c r="AA307" s="1"/>
      <c r="AB307" s="1"/>
      <c r="AC307" s="1"/>
    </row>
    <row r="308" spans="1:29" ht="12.75">
      <c r="A308" s="1"/>
      <c r="B308" s="16"/>
      <c r="C308" s="3"/>
      <c r="D308" s="137"/>
      <c r="E308" s="137"/>
      <c r="F308" s="137"/>
      <c r="G308" s="137"/>
      <c r="H308" s="137"/>
      <c r="I308" s="137"/>
      <c r="J308" s="137"/>
      <c r="K308" s="137"/>
      <c r="L308" s="137"/>
      <c r="M308" s="137"/>
      <c r="N308" s="137"/>
      <c r="O308" s="137"/>
      <c r="P308" s="137"/>
      <c r="Q308" s="137"/>
      <c r="R308" s="137"/>
      <c r="S308" s="1"/>
      <c r="T308" s="1"/>
      <c r="U308" s="1"/>
      <c r="V308" s="1"/>
      <c r="W308" s="1"/>
      <c r="X308" s="1"/>
      <c r="Y308" s="1"/>
      <c r="Z308" s="1"/>
      <c r="AA308" s="1"/>
      <c r="AB308" s="1"/>
      <c r="AC308" s="1"/>
    </row>
    <row r="309" spans="1:29" ht="12.75">
      <c r="A309" s="1"/>
      <c r="B309" s="16"/>
      <c r="C309" s="3"/>
      <c r="D309" s="137"/>
      <c r="E309" s="137"/>
      <c r="F309" s="137"/>
      <c r="G309" s="137"/>
      <c r="H309" s="137"/>
      <c r="I309" s="137"/>
      <c r="J309" s="137"/>
      <c r="K309" s="137"/>
      <c r="L309" s="137"/>
      <c r="M309" s="137"/>
      <c r="N309" s="137"/>
      <c r="O309" s="137"/>
      <c r="P309" s="137"/>
      <c r="Q309" s="137"/>
      <c r="R309" s="137"/>
      <c r="S309" s="1"/>
      <c r="T309" s="1"/>
      <c r="U309" s="1"/>
      <c r="V309" s="1"/>
      <c r="W309" s="1"/>
      <c r="X309" s="1"/>
      <c r="Y309" s="1"/>
      <c r="Z309" s="1"/>
      <c r="AA309" s="1"/>
      <c r="AB309" s="1"/>
      <c r="AC309" s="1"/>
    </row>
    <row r="310" spans="1:29" ht="12.75">
      <c r="A310" s="1"/>
      <c r="B310" s="16"/>
      <c r="C310" s="3"/>
      <c r="D310" s="137"/>
      <c r="E310" s="137"/>
      <c r="F310" s="137"/>
      <c r="G310" s="137"/>
      <c r="H310" s="137"/>
      <c r="I310" s="137"/>
      <c r="J310" s="137"/>
      <c r="K310" s="137"/>
      <c r="L310" s="137"/>
      <c r="M310" s="137"/>
      <c r="N310" s="137"/>
      <c r="O310" s="137"/>
      <c r="P310" s="137"/>
      <c r="Q310" s="137"/>
      <c r="R310" s="137"/>
      <c r="S310" s="1"/>
      <c r="T310" s="1"/>
      <c r="U310" s="1"/>
      <c r="V310" s="1"/>
      <c r="W310" s="1"/>
      <c r="X310" s="1"/>
      <c r="Y310" s="1"/>
      <c r="Z310" s="1"/>
      <c r="AA310" s="1"/>
      <c r="AB310" s="1"/>
      <c r="AC310" s="1"/>
    </row>
    <row r="311" spans="1:29" ht="12.75">
      <c r="A311" s="1"/>
      <c r="B311" s="16"/>
      <c r="C311" s="3"/>
      <c r="D311" s="137"/>
      <c r="E311" s="137"/>
      <c r="F311" s="137"/>
      <c r="G311" s="137"/>
      <c r="H311" s="137"/>
      <c r="I311" s="137"/>
      <c r="J311" s="137"/>
      <c r="K311" s="137"/>
      <c r="L311" s="137"/>
      <c r="M311" s="137"/>
      <c r="N311" s="137"/>
      <c r="O311" s="137"/>
      <c r="P311" s="137"/>
      <c r="Q311" s="137"/>
      <c r="R311" s="137"/>
      <c r="S311" s="1"/>
      <c r="T311" s="1"/>
      <c r="U311" s="1"/>
      <c r="V311" s="1"/>
      <c r="W311" s="1"/>
      <c r="X311" s="1"/>
      <c r="Y311" s="1"/>
      <c r="Z311" s="1"/>
      <c r="AA311" s="1"/>
      <c r="AB311" s="1"/>
      <c r="AC311" s="1"/>
    </row>
    <row r="312" spans="1:29" ht="12.75">
      <c r="A312" s="1"/>
      <c r="B312" s="16"/>
      <c r="C312" s="3"/>
      <c r="D312" s="137"/>
      <c r="E312" s="137"/>
      <c r="F312" s="137"/>
      <c r="G312" s="137"/>
      <c r="H312" s="137"/>
      <c r="I312" s="137"/>
      <c r="J312" s="137"/>
      <c r="K312" s="137"/>
      <c r="L312" s="137"/>
      <c r="M312" s="137"/>
      <c r="N312" s="137"/>
      <c r="O312" s="137"/>
      <c r="P312" s="137"/>
      <c r="Q312" s="137"/>
      <c r="R312" s="137"/>
      <c r="S312" s="1"/>
      <c r="T312" s="1"/>
      <c r="U312" s="1"/>
      <c r="V312" s="1"/>
      <c r="W312" s="1"/>
      <c r="X312" s="1"/>
      <c r="Y312" s="1"/>
      <c r="Z312" s="1"/>
      <c r="AA312" s="1"/>
      <c r="AB312" s="1"/>
      <c r="AC312" s="1"/>
    </row>
    <row r="313" spans="1:29" ht="12.75">
      <c r="A313" s="1"/>
      <c r="B313" s="16"/>
      <c r="C313" s="3"/>
      <c r="D313" s="137"/>
      <c r="E313" s="137"/>
      <c r="F313" s="137"/>
      <c r="G313" s="137"/>
      <c r="H313" s="137"/>
      <c r="I313" s="137"/>
      <c r="J313" s="137"/>
      <c r="K313" s="137"/>
      <c r="L313" s="137"/>
      <c r="M313" s="137"/>
      <c r="N313" s="137"/>
      <c r="O313" s="137"/>
      <c r="P313" s="137"/>
      <c r="Q313" s="137"/>
      <c r="R313" s="137"/>
      <c r="S313" s="1"/>
      <c r="T313" s="1"/>
      <c r="U313" s="1"/>
      <c r="V313" s="1"/>
      <c r="W313" s="1"/>
      <c r="X313" s="1"/>
      <c r="Y313" s="1"/>
      <c r="Z313" s="1"/>
      <c r="AA313" s="1"/>
      <c r="AB313" s="1"/>
      <c r="AC313" s="1"/>
    </row>
    <row r="314" spans="1:29" ht="12.75">
      <c r="A314" s="1"/>
      <c r="B314" s="16"/>
      <c r="C314" s="3"/>
      <c r="D314" s="137"/>
      <c r="E314" s="137"/>
      <c r="F314" s="137"/>
      <c r="G314" s="137"/>
      <c r="H314" s="137"/>
      <c r="I314" s="137"/>
      <c r="J314" s="137"/>
      <c r="K314" s="137"/>
      <c r="L314" s="137"/>
      <c r="M314" s="137"/>
      <c r="N314" s="137"/>
      <c r="O314" s="137"/>
      <c r="P314" s="137"/>
      <c r="Q314" s="137"/>
      <c r="R314" s="137"/>
      <c r="S314" s="1"/>
      <c r="T314" s="1"/>
      <c r="U314" s="1"/>
      <c r="V314" s="1"/>
      <c r="W314" s="1"/>
      <c r="X314" s="1"/>
      <c r="Y314" s="1"/>
      <c r="Z314" s="1"/>
      <c r="AA314" s="1"/>
      <c r="AB314" s="1"/>
      <c r="AC314" s="1"/>
    </row>
    <row r="315" spans="1:29" ht="12.75">
      <c r="A315" s="1"/>
      <c r="B315" s="16"/>
      <c r="C315" s="3"/>
      <c r="D315" s="137"/>
      <c r="E315" s="137"/>
      <c r="F315" s="137"/>
      <c r="G315" s="137"/>
      <c r="H315" s="137"/>
      <c r="I315" s="137"/>
      <c r="J315" s="137"/>
      <c r="K315" s="137"/>
      <c r="L315" s="137"/>
      <c r="M315" s="137"/>
      <c r="N315" s="137"/>
      <c r="O315" s="137"/>
      <c r="P315" s="137"/>
      <c r="Q315" s="137"/>
      <c r="R315" s="137"/>
      <c r="S315" s="1"/>
      <c r="T315" s="1"/>
      <c r="U315" s="1"/>
      <c r="V315" s="1"/>
      <c r="W315" s="1"/>
      <c r="X315" s="1"/>
      <c r="Y315" s="1"/>
      <c r="Z315" s="1"/>
      <c r="AA315" s="1"/>
      <c r="AB315" s="1"/>
      <c r="AC315" s="1"/>
    </row>
    <row r="316" spans="1:29" ht="12.75">
      <c r="A316" s="1"/>
      <c r="B316" s="16"/>
      <c r="C316" s="3"/>
      <c r="D316" s="137"/>
      <c r="E316" s="137"/>
      <c r="F316" s="137"/>
      <c r="G316" s="137"/>
      <c r="H316" s="137"/>
      <c r="I316" s="137"/>
      <c r="J316" s="137"/>
      <c r="K316" s="137"/>
      <c r="L316" s="137"/>
      <c r="M316" s="137"/>
      <c r="N316" s="137"/>
      <c r="O316" s="137"/>
      <c r="P316" s="137"/>
      <c r="Q316" s="137"/>
      <c r="R316" s="137"/>
      <c r="S316" s="1"/>
      <c r="T316" s="1"/>
      <c r="U316" s="1"/>
      <c r="V316" s="1"/>
      <c r="W316" s="1"/>
      <c r="X316" s="1"/>
      <c r="Y316" s="1"/>
      <c r="Z316" s="1"/>
      <c r="AA316" s="1"/>
      <c r="AB316" s="1"/>
      <c r="AC316" s="1"/>
    </row>
    <row r="317" spans="1:29" ht="12.75">
      <c r="A317" s="1"/>
      <c r="B317" s="16"/>
      <c r="C317" s="3"/>
      <c r="D317" s="137"/>
      <c r="E317" s="137"/>
      <c r="F317" s="137"/>
      <c r="G317" s="137"/>
      <c r="H317" s="137"/>
      <c r="I317" s="137"/>
      <c r="J317" s="137"/>
      <c r="K317" s="137"/>
      <c r="L317" s="137"/>
      <c r="M317" s="137"/>
      <c r="N317" s="137"/>
      <c r="O317" s="137"/>
      <c r="P317" s="137"/>
      <c r="Q317" s="137"/>
      <c r="R317" s="137"/>
      <c r="S317" s="1"/>
      <c r="T317" s="1"/>
      <c r="U317" s="1"/>
      <c r="V317" s="1"/>
      <c r="W317" s="1"/>
      <c r="X317" s="1"/>
      <c r="Y317" s="1"/>
      <c r="Z317" s="1"/>
      <c r="AA317" s="1"/>
      <c r="AB317" s="1"/>
      <c r="AC317" s="1"/>
    </row>
    <row r="318" spans="1:29" ht="12.75">
      <c r="A318" s="1"/>
      <c r="B318" s="16"/>
      <c r="C318" s="3"/>
      <c r="D318" s="137"/>
      <c r="E318" s="137"/>
      <c r="F318" s="137"/>
      <c r="G318" s="137"/>
      <c r="H318" s="137"/>
      <c r="I318" s="137"/>
      <c r="J318" s="137"/>
      <c r="K318" s="137"/>
      <c r="L318" s="137"/>
      <c r="M318" s="137"/>
      <c r="N318" s="137"/>
      <c r="O318" s="137"/>
      <c r="P318" s="137"/>
      <c r="Q318" s="137"/>
      <c r="R318" s="137"/>
      <c r="S318" s="1"/>
      <c r="T318" s="1"/>
      <c r="U318" s="1"/>
      <c r="V318" s="1"/>
      <c r="W318" s="1"/>
      <c r="X318" s="1"/>
      <c r="Y318" s="1"/>
      <c r="Z318" s="1"/>
      <c r="AA318" s="1"/>
      <c r="AB318" s="1"/>
      <c r="AC318" s="1"/>
    </row>
    <row r="319" spans="1:29" ht="12.75">
      <c r="A319" s="1"/>
      <c r="B319" s="16"/>
      <c r="C319" s="3"/>
      <c r="D319" s="137"/>
      <c r="E319" s="137"/>
      <c r="F319" s="137"/>
      <c r="G319" s="137"/>
      <c r="H319" s="137"/>
      <c r="I319" s="137"/>
      <c r="J319" s="137"/>
      <c r="K319" s="137"/>
      <c r="L319" s="137"/>
      <c r="M319" s="137"/>
      <c r="N319" s="137"/>
      <c r="O319" s="137"/>
      <c r="P319" s="137"/>
      <c r="Q319" s="137"/>
      <c r="R319" s="137"/>
      <c r="S319" s="1"/>
      <c r="T319" s="1"/>
      <c r="U319" s="1"/>
      <c r="V319" s="1"/>
      <c r="W319" s="1"/>
      <c r="X319" s="1"/>
      <c r="Y319" s="1"/>
      <c r="Z319" s="1"/>
      <c r="AA319" s="1"/>
      <c r="AB319" s="1"/>
      <c r="AC319" s="1"/>
    </row>
    <row r="320" spans="1:29" ht="12.75">
      <c r="A320" s="1"/>
      <c r="B320" s="16"/>
      <c r="C320" s="3"/>
      <c r="D320" s="137"/>
      <c r="E320" s="137"/>
      <c r="F320" s="137"/>
      <c r="G320" s="137"/>
      <c r="H320" s="137"/>
      <c r="I320" s="137"/>
      <c r="J320" s="137"/>
      <c r="K320" s="137"/>
      <c r="L320" s="137"/>
      <c r="M320" s="137"/>
      <c r="N320" s="137"/>
      <c r="O320" s="137"/>
      <c r="P320" s="137"/>
      <c r="Q320" s="137"/>
      <c r="R320" s="137"/>
      <c r="S320" s="1"/>
      <c r="T320" s="1"/>
      <c r="U320" s="1"/>
      <c r="V320" s="1"/>
      <c r="W320" s="1"/>
      <c r="X320" s="1"/>
      <c r="Y320" s="1"/>
      <c r="Z320" s="1"/>
      <c r="AA320" s="1"/>
      <c r="AB320" s="1"/>
      <c r="AC320" s="1"/>
    </row>
    <row r="321" spans="1:29" ht="12.75">
      <c r="A321" s="1"/>
      <c r="B321" s="16"/>
      <c r="C321" s="3"/>
      <c r="D321" s="137"/>
      <c r="E321" s="137"/>
      <c r="F321" s="137"/>
      <c r="G321" s="137"/>
      <c r="H321" s="137"/>
      <c r="I321" s="137"/>
      <c r="J321" s="137"/>
      <c r="K321" s="137"/>
      <c r="L321" s="137"/>
      <c r="M321" s="137"/>
      <c r="N321" s="137"/>
      <c r="O321" s="137"/>
      <c r="P321" s="137"/>
      <c r="Q321" s="137"/>
      <c r="R321" s="137"/>
      <c r="S321" s="1"/>
      <c r="T321" s="1"/>
      <c r="U321" s="1"/>
      <c r="V321" s="1"/>
      <c r="W321" s="1"/>
      <c r="X321" s="1"/>
      <c r="Y321" s="1"/>
      <c r="Z321" s="1"/>
      <c r="AA321" s="1"/>
      <c r="AB321" s="1"/>
      <c r="AC321" s="1"/>
    </row>
    <row r="322" spans="1:29" ht="12.75">
      <c r="A322" s="1"/>
      <c r="B322" s="16"/>
      <c r="C322" s="3"/>
      <c r="D322" s="137"/>
      <c r="E322" s="137"/>
      <c r="F322" s="137"/>
      <c r="G322" s="137"/>
      <c r="H322" s="137"/>
      <c r="I322" s="137"/>
      <c r="J322" s="137"/>
      <c r="K322" s="137"/>
      <c r="L322" s="137"/>
      <c r="M322" s="137"/>
      <c r="N322" s="137"/>
      <c r="O322" s="137"/>
      <c r="P322" s="137"/>
      <c r="Q322" s="137"/>
      <c r="R322" s="137"/>
      <c r="S322" s="1"/>
      <c r="T322" s="1"/>
      <c r="U322" s="1"/>
      <c r="V322" s="1"/>
      <c r="W322" s="1"/>
      <c r="X322" s="1"/>
      <c r="Y322" s="1"/>
      <c r="Z322" s="1"/>
      <c r="AA322" s="1"/>
      <c r="AB322" s="1"/>
      <c r="AC322" s="1"/>
    </row>
    <row r="323" spans="1:29" ht="12.75">
      <c r="A323" s="1"/>
      <c r="B323" s="16"/>
      <c r="C323" s="3"/>
      <c r="D323" s="137"/>
      <c r="E323" s="137"/>
      <c r="F323" s="137"/>
      <c r="G323" s="137"/>
      <c r="H323" s="137"/>
      <c r="I323" s="137"/>
      <c r="J323" s="137"/>
      <c r="K323" s="137"/>
      <c r="L323" s="137"/>
      <c r="M323" s="137"/>
      <c r="N323" s="137"/>
      <c r="O323" s="137"/>
      <c r="P323" s="137"/>
      <c r="Q323" s="137"/>
      <c r="R323" s="137"/>
      <c r="S323" s="1"/>
      <c r="T323" s="1"/>
      <c r="U323" s="1"/>
      <c r="V323" s="1"/>
      <c r="W323" s="1"/>
      <c r="X323" s="1"/>
      <c r="Y323" s="1"/>
      <c r="Z323" s="1"/>
      <c r="AA323" s="1"/>
      <c r="AB323" s="1"/>
      <c r="AC323" s="1"/>
    </row>
    <row r="324" spans="1:29" ht="12.75">
      <c r="A324" s="1"/>
      <c r="B324" s="16"/>
      <c r="C324" s="3"/>
      <c r="D324" s="137"/>
      <c r="E324" s="137"/>
      <c r="F324" s="137"/>
      <c r="G324" s="137"/>
      <c r="H324" s="137"/>
      <c r="I324" s="137"/>
      <c r="J324" s="137"/>
      <c r="K324" s="137"/>
      <c r="L324" s="137"/>
      <c r="M324" s="137"/>
      <c r="N324" s="137"/>
      <c r="O324" s="137"/>
      <c r="P324" s="137"/>
      <c r="Q324" s="137"/>
      <c r="R324" s="137"/>
      <c r="S324" s="1"/>
      <c r="T324" s="1"/>
      <c r="U324" s="1"/>
      <c r="V324" s="1"/>
      <c r="W324" s="1"/>
      <c r="X324" s="1"/>
      <c r="Y324" s="1"/>
      <c r="Z324" s="1"/>
      <c r="AA324" s="1"/>
      <c r="AB324" s="1"/>
      <c r="AC324" s="1"/>
    </row>
    <row r="325" spans="1:29" ht="12.75">
      <c r="A325" s="1"/>
      <c r="B325" s="16"/>
      <c r="C325" s="3"/>
      <c r="D325" s="137"/>
      <c r="E325" s="137"/>
      <c r="F325" s="137"/>
      <c r="G325" s="137"/>
      <c r="H325" s="137"/>
      <c r="I325" s="137"/>
      <c r="J325" s="137"/>
      <c r="K325" s="137"/>
      <c r="L325" s="137"/>
      <c r="M325" s="137"/>
      <c r="N325" s="137"/>
      <c r="O325" s="137"/>
      <c r="P325" s="137"/>
      <c r="Q325" s="137"/>
      <c r="R325" s="137"/>
      <c r="S325" s="1"/>
      <c r="T325" s="1"/>
      <c r="U325" s="1"/>
      <c r="V325" s="1"/>
      <c r="W325" s="1"/>
      <c r="X325" s="1"/>
      <c r="Y325" s="1"/>
      <c r="Z325" s="1"/>
      <c r="AA325" s="1"/>
      <c r="AB325" s="1"/>
      <c r="AC325" s="1"/>
    </row>
    <row r="326" spans="1:29" ht="12.75">
      <c r="A326" s="1"/>
      <c r="B326" s="16"/>
      <c r="C326" s="3"/>
      <c r="D326" s="137"/>
      <c r="E326" s="137"/>
      <c r="F326" s="137"/>
      <c r="G326" s="137"/>
      <c r="H326" s="137"/>
      <c r="I326" s="137"/>
      <c r="J326" s="137"/>
      <c r="K326" s="137"/>
      <c r="L326" s="137"/>
      <c r="M326" s="137"/>
      <c r="N326" s="137"/>
      <c r="O326" s="137"/>
      <c r="P326" s="137"/>
      <c r="Q326" s="137"/>
      <c r="R326" s="137"/>
      <c r="S326" s="1"/>
      <c r="T326" s="1"/>
      <c r="U326" s="1"/>
      <c r="V326" s="1"/>
      <c r="W326" s="1"/>
      <c r="X326" s="1"/>
      <c r="Y326" s="1"/>
      <c r="Z326" s="1"/>
      <c r="AA326" s="1"/>
      <c r="AB326" s="1"/>
      <c r="AC326" s="1"/>
    </row>
    <row r="327" spans="1:29" ht="12.75">
      <c r="A327" s="1"/>
      <c r="B327" s="16"/>
      <c r="C327" s="3"/>
      <c r="D327" s="137"/>
      <c r="E327" s="137"/>
      <c r="F327" s="137"/>
      <c r="G327" s="137"/>
      <c r="H327" s="137"/>
      <c r="I327" s="137"/>
      <c r="J327" s="137"/>
      <c r="K327" s="137"/>
      <c r="L327" s="137"/>
      <c r="M327" s="137"/>
      <c r="N327" s="137"/>
      <c r="O327" s="137"/>
      <c r="P327" s="137"/>
      <c r="Q327" s="137"/>
      <c r="R327" s="137"/>
      <c r="S327" s="1"/>
      <c r="T327" s="1"/>
      <c r="U327" s="1"/>
      <c r="V327" s="1"/>
      <c r="W327" s="1"/>
      <c r="X327" s="1"/>
      <c r="Y327" s="1"/>
      <c r="Z327" s="1"/>
      <c r="AA327" s="1"/>
      <c r="AB327" s="1"/>
      <c r="AC327" s="1"/>
    </row>
    <row r="328" spans="1:29" ht="12.75">
      <c r="A328" s="1"/>
      <c r="B328" s="16"/>
      <c r="C328" s="3"/>
      <c r="D328" s="137"/>
      <c r="E328" s="137"/>
      <c r="F328" s="137"/>
      <c r="G328" s="137"/>
      <c r="H328" s="137"/>
      <c r="I328" s="137"/>
      <c r="J328" s="137"/>
      <c r="K328" s="137"/>
      <c r="L328" s="137"/>
      <c r="M328" s="137"/>
      <c r="N328" s="137"/>
      <c r="O328" s="137"/>
      <c r="P328" s="137"/>
      <c r="Q328" s="137"/>
      <c r="R328" s="137"/>
      <c r="S328" s="1"/>
      <c r="T328" s="1"/>
      <c r="U328" s="1"/>
      <c r="V328" s="1"/>
      <c r="W328" s="1"/>
      <c r="X328" s="1"/>
      <c r="Y328" s="1"/>
      <c r="Z328" s="1"/>
      <c r="AA328" s="1"/>
      <c r="AB328" s="1"/>
      <c r="AC328" s="1"/>
    </row>
    <row r="329" spans="1:29" ht="12.75">
      <c r="A329" s="1"/>
      <c r="B329" s="16"/>
      <c r="C329" s="3"/>
      <c r="D329" s="137"/>
      <c r="E329" s="137"/>
      <c r="F329" s="137"/>
      <c r="G329" s="137"/>
      <c r="H329" s="137"/>
      <c r="I329" s="137"/>
      <c r="J329" s="137"/>
      <c r="K329" s="137"/>
      <c r="L329" s="137"/>
      <c r="M329" s="137"/>
      <c r="N329" s="137"/>
      <c r="O329" s="137"/>
      <c r="P329" s="137"/>
      <c r="Q329" s="137"/>
      <c r="R329" s="137"/>
      <c r="S329" s="1"/>
      <c r="T329" s="1"/>
      <c r="U329" s="1"/>
      <c r="V329" s="1"/>
      <c r="W329" s="1"/>
      <c r="X329" s="1"/>
      <c r="Y329" s="1"/>
      <c r="Z329" s="1"/>
      <c r="AA329" s="1"/>
      <c r="AB329" s="1"/>
      <c r="AC329" s="1"/>
    </row>
    <row r="330" spans="1:29" ht="12.75">
      <c r="A330" s="1"/>
      <c r="B330" s="16"/>
      <c r="C330" s="3"/>
      <c r="D330" s="137"/>
      <c r="E330" s="137"/>
      <c r="F330" s="137"/>
      <c r="G330" s="137"/>
      <c r="H330" s="137"/>
      <c r="I330" s="137"/>
      <c r="J330" s="137"/>
      <c r="K330" s="137"/>
      <c r="L330" s="137"/>
      <c r="M330" s="137"/>
      <c r="N330" s="137"/>
      <c r="O330" s="137"/>
      <c r="P330" s="137"/>
      <c r="Q330" s="137"/>
      <c r="R330" s="137"/>
      <c r="S330" s="1"/>
      <c r="T330" s="1"/>
      <c r="U330" s="1"/>
      <c r="V330" s="1"/>
      <c r="W330" s="1"/>
      <c r="X330" s="1"/>
      <c r="Y330" s="1"/>
      <c r="Z330" s="1"/>
      <c r="AA330" s="1"/>
      <c r="AB330" s="1"/>
      <c r="AC330" s="1"/>
    </row>
    <row r="331" spans="1:29" ht="12.75">
      <c r="A331" s="1"/>
      <c r="B331" s="16"/>
      <c r="C331" s="3"/>
      <c r="D331" s="137"/>
      <c r="E331" s="137"/>
      <c r="F331" s="137"/>
      <c r="G331" s="137"/>
      <c r="H331" s="137"/>
      <c r="I331" s="137"/>
      <c r="J331" s="137"/>
      <c r="K331" s="137"/>
      <c r="L331" s="137"/>
      <c r="M331" s="137"/>
      <c r="N331" s="137"/>
      <c r="O331" s="137"/>
      <c r="P331" s="137"/>
      <c r="Q331" s="137"/>
      <c r="R331" s="137"/>
      <c r="S331" s="1"/>
      <c r="T331" s="1"/>
      <c r="U331" s="1"/>
      <c r="V331" s="1"/>
      <c r="W331" s="1"/>
      <c r="X331" s="1"/>
      <c r="Y331" s="1"/>
      <c r="Z331" s="1"/>
      <c r="AA331" s="1"/>
      <c r="AB331" s="1"/>
      <c r="AC331" s="1"/>
    </row>
    <row r="332" spans="1:29" ht="12.75">
      <c r="A332" s="1"/>
      <c r="B332" s="16"/>
      <c r="C332" s="3"/>
      <c r="D332" s="137"/>
      <c r="E332" s="137"/>
      <c r="F332" s="137"/>
      <c r="G332" s="137"/>
      <c r="H332" s="137"/>
      <c r="I332" s="137"/>
      <c r="J332" s="137"/>
      <c r="K332" s="137"/>
      <c r="L332" s="137"/>
      <c r="M332" s="137"/>
      <c r="N332" s="137"/>
      <c r="O332" s="137"/>
      <c r="P332" s="137"/>
      <c r="Q332" s="137"/>
      <c r="R332" s="137"/>
      <c r="S332" s="1"/>
      <c r="T332" s="1"/>
      <c r="U332" s="1"/>
      <c r="V332" s="1"/>
      <c r="W332" s="1"/>
      <c r="X332" s="1"/>
      <c r="Y332" s="1"/>
      <c r="Z332" s="1"/>
      <c r="AA332" s="1"/>
      <c r="AB332" s="1"/>
      <c r="AC332" s="1"/>
    </row>
    <row r="333" spans="1:29" ht="12.75">
      <c r="A333" s="1"/>
      <c r="B333" s="16"/>
      <c r="C333" s="3"/>
      <c r="D333" s="137"/>
      <c r="E333" s="137"/>
      <c r="F333" s="137"/>
      <c r="G333" s="137"/>
      <c r="H333" s="137"/>
      <c r="I333" s="137"/>
      <c r="J333" s="137"/>
      <c r="K333" s="137"/>
      <c r="L333" s="137"/>
      <c r="M333" s="137"/>
      <c r="N333" s="137"/>
      <c r="O333" s="137"/>
      <c r="P333" s="137"/>
      <c r="Q333" s="137"/>
      <c r="R333" s="137"/>
      <c r="S333" s="1"/>
      <c r="T333" s="1"/>
      <c r="U333" s="1"/>
      <c r="V333" s="1"/>
      <c r="W333" s="1"/>
      <c r="X333" s="1"/>
      <c r="Y333" s="1"/>
      <c r="Z333" s="1"/>
      <c r="AA333" s="1"/>
      <c r="AB333" s="1"/>
      <c r="AC333" s="1"/>
    </row>
    <row r="334" spans="1:29" ht="12.75">
      <c r="A334" s="1"/>
      <c r="B334" s="16"/>
      <c r="C334" s="3"/>
      <c r="D334" s="137"/>
      <c r="E334" s="137"/>
      <c r="F334" s="137"/>
      <c r="G334" s="137"/>
      <c r="H334" s="137"/>
      <c r="I334" s="137"/>
      <c r="J334" s="137"/>
      <c r="K334" s="137"/>
      <c r="L334" s="137"/>
      <c r="M334" s="137"/>
      <c r="N334" s="137"/>
      <c r="O334" s="137"/>
      <c r="P334" s="137"/>
      <c r="Q334" s="137"/>
      <c r="R334" s="137"/>
      <c r="S334" s="1"/>
      <c r="T334" s="1"/>
      <c r="U334" s="1"/>
      <c r="V334" s="1"/>
      <c r="W334" s="1"/>
      <c r="X334" s="1"/>
      <c r="Y334" s="1"/>
      <c r="Z334" s="1"/>
      <c r="AA334" s="1"/>
      <c r="AB334" s="1"/>
      <c r="AC334" s="1"/>
    </row>
    <row r="335" spans="1:29" ht="12.75">
      <c r="A335" s="1"/>
      <c r="B335" s="16"/>
      <c r="C335" s="3"/>
      <c r="D335" s="137"/>
      <c r="E335" s="137"/>
      <c r="F335" s="137"/>
      <c r="G335" s="137"/>
      <c r="H335" s="137"/>
      <c r="I335" s="137"/>
      <c r="J335" s="137"/>
      <c r="K335" s="137"/>
      <c r="L335" s="137"/>
      <c r="M335" s="137"/>
      <c r="N335" s="137"/>
      <c r="O335" s="137"/>
      <c r="P335" s="137"/>
      <c r="Q335" s="137"/>
      <c r="R335" s="137"/>
      <c r="S335" s="1"/>
      <c r="T335" s="1"/>
      <c r="U335" s="1"/>
      <c r="V335" s="1"/>
      <c r="W335" s="1"/>
      <c r="X335" s="1"/>
      <c r="Y335" s="1"/>
      <c r="Z335" s="1"/>
      <c r="AA335" s="1"/>
      <c r="AB335" s="1"/>
      <c r="AC335" s="1"/>
    </row>
    <row r="336" spans="1:29" ht="12.75">
      <c r="A336" s="1"/>
      <c r="B336" s="16"/>
      <c r="C336" s="3"/>
      <c r="D336" s="137"/>
      <c r="E336" s="137"/>
      <c r="F336" s="137"/>
      <c r="G336" s="137"/>
      <c r="H336" s="137"/>
      <c r="I336" s="137"/>
      <c r="J336" s="137"/>
      <c r="K336" s="137"/>
      <c r="L336" s="137"/>
      <c r="M336" s="137"/>
      <c r="N336" s="137"/>
      <c r="O336" s="137"/>
      <c r="P336" s="137"/>
      <c r="Q336" s="137"/>
      <c r="R336" s="137"/>
      <c r="S336" s="1"/>
      <c r="T336" s="1"/>
      <c r="U336" s="1"/>
      <c r="V336" s="1"/>
      <c r="W336" s="1"/>
      <c r="X336" s="1"/>
      <c r="Y336" s="1"/>
      <c r="Z336" s="1"/>
      <c r="AA336" s="1"/>
      <c r="AB336" s="1"/>
      <c r="AC336" s="1"/>
    </row>
    <row r="337" spans="1:29" ht="12.75">
      <c r="A337" s="1"/>
      <c r="B337" s="16"/>
      <c r="C337" s="3"/>
      <c r="D337" s="137"/>
      <c r="E337" s="137"/>
      <c r="F337" s="137"/>
      <c r="G337" s="137"/>
      <c r="H337" s="137"/>
      <c r="I337" s="137"/>
      <c r="J337" s="137"/>
      <c r="K337" s="137"/>
      <c r="L337" s="137"/>
      <c r="M337" s="137"/>
      <c r="N337" s="137"/>
      <c r="O337" s="137"/>
      <c r="P337" s="137"/>
      <c r="Q337" s="137"/>
      <c r="R337" s="137"/>
      <c r="S337" s="1"/>
      <c r="T337" s="1"/>
      <c r="U337" s="1"/>
      <c r="V337" s="1"/>
      <c r="W337" s="1"/>
      <c r="X337" s="1"/>
      <c r="Y337" s="1"/>
      <c r="Z337" s="1"/>
      <c r="AA337" s="1"/>
      <c r="AB337" s="1"/>
      <c r="AC337" s="1"/>
    </row>
    <row r="338" spans="1:29" ht="12.75">
      <c r="A338" s="1"/>
      <c r="B338" s="16"/>
      <c r="C338" s="3"/>
      <c r="D338" s="137"/>
      <c r="E338" s="137"/>
      <c r="F338" s="137"/>
      <c r="G338" s="137"/>
      <c r="H338" s="137"/>
      <c r="I338" s="137"/>
      <c r="J338" s="137"/>
      <c r="K338" s="137"/>
      <c r="L338" s="137"/>
      <c r="M338" s="137"/>
      <c r="N338" s="137"/>
      <c r="O338" s="137"/>
      <c r="P338" s="137"/>
      <c r="Q338" s="137"/>
      <c r="R338" s="137"/>
      <c r="S338" s="1"/>
      <c r="T338" s="1"/>
      <c r="U338" s="1"/>
      <c r="V338" s="1"/>
      <c r="W338" s="1"/>
      <c r="X338" s="1"/>
      <c r="Y338" s="1"/>
      <c r="Z338" s="1"/>
      <c r="AA338" s="1"/>
      <c r="AB338" s="1"/>
      <c r="AC338" s="1"/>
    </row>
    <row r="339" spans="1:29" ht="12.75">
      <c r="A339" s="1"/>
      <c r="B339" s="16"/>
      <c r="C339" s="3"/>
      <c r="D339" s="137"/>
      <c r="E339" s="137"/>
      <c r="F339" s="137"/>
      <c r="G339" s="137"/>
      <c r="H339" s="137"/>
      <c r="I339" s="137"/>
      <c r="J339" s="137"/>
      <c r="K339" s="137"/>
      <c r="L339" s="137"/>
      <c r="M339" s="137"/>
      <c r="N339" s="137"/>
      <c r="O339" s="137"/>
      <c r="P339" s="137"/>
      <c r="Q339" s="137"/>
      <c r="R339" s="137"/>
      <c r="S339" s="1"/>
      <c r="T339" s="1"/>
      <c r="U339" s="1"/>
      <c r="V339" s="1"/>
      <c r="W339" s="1"/>
      <c r="X339" s="1"/>
      <c r="Y339" s="1"/>
      <c r="Z339" s="1"/>
      <c r="AA339" s="1"/>
      <c r="AB339" s="1"/>
      <c r="AC339" s="1"/>
    </row>
    <row r="340" spans="1:29" ht="12.75">
      <c r="A340" s="1"/>
      <c r="B340" s="16"/>
      <c r="C340" s="3"/>
      <c r="D340" s="137"/>
      <c r="E340" s="137"/>
      <c r="F340" s="137"/>
      <c r="G340" s="137"/>
      <c r="H340" s="137"/>
      <c r="I340" s="137"/>
      <c r="J340" s="137"/>
      <c r="K340" s="137"/>
      <c r="L340" s="137"/>
      <c r="M340" s="137"/>
      <c r="N340" s="137"/>
      <c r="O340" s="137"/>
      <c r="P340" s="137"/>
      <c r="Q340" s="137"/>
      <c r="R340" s="137"/>
      <c r="S340" s="1"/>
      <c r="T340" s="1"/>
      <c r="U340" s="1"/>
      <c r="V340" s="1"/>
      <c r="W340" s="1"/>
      <c r="X340" s="1"/>
      <c r="Y340" s="1"/>
      <c r="Z340" s="1"/>
      <c r="AA340" s="1"/>
      <c r="AB340" s="1"/>
      <c r="AC340" s="1"/>
    </row>
    <row r="341" spans="1:29" ht="12.75">
      <c r="A341" s="1"/>
      <c r="B341" s="16"/>
      <c r="C341" s="3"/>
      <c r="D341" s="137"/>
      <c r="E341" s="137"/>
      <c r="F341" s="137"/>
      <c r="G341" s="137"/>
      <c r="H341" s="137"/>
      <c r="I341" s="137"/>
      <c r="J341" s="137"/>
      <c r="K341" s="137"/>
      <c r="L341" s="137"/>
      <c r="M341" s="137"/>
      <c r="N341" s="137"/>
      <c r="O341" s="137"/>
      <c r="P341" s="137"/>
      <c r="Q341" s="137"/>
      <c r="R341" s="137"/>
      <c r="S341" s="1"/>
      <c r="T341" s="1"/>
      <c r="U341" s="1"/>
      <c r="V341" s="1"/>
      <c r="W341" s="1"/>
      <c r="X341" s="1"/>
      <c r="Y341" s="1"/>
      <c r="Z341" s="1"/>
      <c r="AA341" s="1"/>
      <c r="AB341" s="1"/>
      <c r="AC341" s="1"/>
    </row>
    <row r="342" spans="1:29" ht="12.75">
      <c r="A342" s="1"/>
      <c r="B342" s="16"/>
      <c r="C342" s="3"/>
      <c r="D342" s="137"/>
      <c r="E342" s="137"/>
      <c r="F342" s="137"/>
      <c r="G342" s="137"/>
      <c r="H342" s="137"/>
      <c r="I342" s="137"/>
      <c r="J342" s="137"/>
      <c r="K342" s="137"/>
      <c r="L342" s="137"/>
      <c r="M342" s="137"/>
      <c r="N342" s="137"/>
      <c r="O342" s="137"/>
      <c r="P342" s="137"/>
      <c r="Q342" s="137"/>
      <c r="R342" s="137"/>
      <c r="S342" s="1"/>
      <c r="T342" s="1"/>
      <c r="U342" s="1"/>
      <c r="V342" s="1"/>
      <c r="W342" s="1"/>
      <c r="X342" s="1"/>
      <c r="Y342" s="1"/>
      <c r="Z342" s="1"/>
      <c r="AA342" s="1"/>
      <c r="AB342" s="1"/>
      <c r="AC342" s="1"/>
    </row>
  </sheetData>
  <mergeCells count="557">
    <mergeCell ref="S136:S147"/>
    <mergeCell ref="T136:T139"/>
    <mergeCell ref="U136:U139"/>
    <mergeCell ref="V136:V139"/>
    <mergeCell ref="T140:T143"/>
    <mergeCell ref="U140:U143"/>
    <mergeCell ref="V140:V143"/>
    <mergeCell ref="T144:T147"/>
    <mergeCell ref="U144:U147"/>
    <mergeCell ref="V144:V147"/>
    <mergeCell ref="S124:S135"/>
    <mergeCell ref="T124:T127"/>
    <mergeCell ref="U124:U127"/>
    <mergeCell ref="V124:V127"/>
    <mergeCell ref="T128:T131"/>
    <mergeCell ref="U128:U131"/>
    <mergeCell ref="V128:V131"/>
    <mergeCell ref="T132:T135"/>
    <mergeCell ref="U132:U135"/>
    <mergeCell ref="V132:V135"/>
    <mergeCell ref="S112:S123"/>
    <mergeCell ref="T112:T115"/>
    <mergeCell ref="U112:U115"/>
    <mergeCell ref="V112:V115"/>
    <mergeCell ref="T116:T119"/>
    <mergeCell ref="U116:U119"/>
    <mergeCell ref="V116:V119"/>
    <mergeCell ref="T120:T123"/>
    <mergeCell ref="U120:U123"/>
    <mergeCell ref="V120:V123"/>
    <mergeCell ref="S100:S111"/>
    <mergeCell ref="T100:T103"/>
    <mergeCell ref="U100:U103"/>
    <mergeCell ref="V100:V103"/>
    <mergeCell ref="T104:T107"/>
    <mergeCell ref="U104:U107"/>
    <mergeCell ref="V104:V107"/>
    <mergeCell ref="T108:T111"/>
    <mergeCell ref="U108:U111"/>
    <mergeCell ref="V108:V111"/>
    <mergeCell ref="S88:S99"/>
    <mergeCell ref="T88:T91"/>
    <mergeCell ref="U88:U91"/>
    <mergeCell ref="V88:V91"/>
    <mergeCell ref="T92:T95"/>
    <mergeCell ref="U92:U95"/>
    <mergeCell ref="V92:V95"/>
    <mergeCell ref="T96:T99"/>
    <mergeCell ref="U96:U99"/>
    <mergeCell ref="V96:V99"/>
    <mergeCell ref="S76:S87"/>
    <mergeCell ref="T76:T79"/>
    <mergeCell ref="U76:U79"/>
    <mergeCell ref="V76:V79"/>
    <mergeCell ref="T80:T83"/>
    <mergeCell ref="U80:U83"/>
    <mergeCell ref="V80:V83"/>
    <mergeCell ref="T84:T87"/>
    <mergeCell ref="U84:U87"/>
    <mergeCell ref="V84:V87"/>
    <mergeCell ref="T64:T67"/>
    <mergeCell ref="U64:U67"/>
    <mergeCell ref="V64:V67"/>
    <mergeCell ref="T68:T71"/>
    <mergeCell ref="U68:U71"/>
    <mergeCell ref="V68:V71"/>
    <mergeCell ref="T72:T75"/>
    <mergeCell ref="U72:U75"/>
    <mergeCell ref="V72:V75"/>
    <mergeCell ref="T52:T55"/>
    <mergeCell ref="U52:U55"/>
    <mergeCell ref="V52:V55"/>
    <mergeCell ref="T56:T59"/>
    <mergeCell ref="U56:U59"/>
    <mergeCell ref="V56:V59"/>
    <mergeCell ref="T60:T63"/>
    <mergeCell ref="U60:U63"/>
    <mergeCell ref="V60:V63"/>
    <mergeCell ref="T40:T43"/>
    <mergeCell ref="U40:U43"/>
    <mergeCell ref="V40:V43"/>
    <mergeCell ref="T44:T47"/>
    <mergeCell ref="U44:U47"/>
    <mergeCell ref="V44:V47"/>
    <mergeCell ref="T48:T51"/>
    <mergeCell ref="U48:U51"/>
    <mergeCell ref="V48:V51"/>
    <mergeCell ref="T28:T31"/>
    <mergeCell ref="U28:U31"/>
    <mergeCell ref="V28:V31"/>
    <mergeCell ref="T32:T35"/>
    <mergeCell ref="U32:U35"/>
    <mergeCell ref="V32:V35"/>
    <mergeCell ref="T36:T39"/>
    <mergeCell ref="U36:U39"/>
    <mergeCell ref="V36:V39"/>
    <mergeCell ref="T16:T19"/>
    <mergeCell ref="U16:U19"/>
    <mergeCell ref="V16:V19"/>
    <mergeCell ref="T20:T23"/>
    <mergeCell ref="U20:U23"/>
    <mergeCell ref="V20:V23"/>
    <mergeCell ref="T24:T27"/>
    <mergeCell ref="U24:U27"/>
    <mergeCell ref="V24:V27"/>
    <mergeCell ref="T4:T7"/>
    <mergeCell ref="U4:U7"/>
    <mergeCell ref="V4:V7"/>
    <mergeCell ref="T8:T11"/>
    <mergeCell ref="U8:U11"/>
    <mergeCell ref="V8:V11"/>
    <mergeCell ref="T12:T15"/>
    <mergeCell ref="U12:U15"/>
    <mergeCell ref="V12:V15"/>
    <mergeCell ref="N4:N7"/>
    <mergeCell ref="O4:O7"/>
    <mergeCell ref="E16:E19"/>
    <mergeCell ref="F16:F19"/>
    <mergeCell ref="G16:G27"/>
    <mergeCell ref="H16:H19"/>
    <mergeCell ref="I16:I19"/>
    <mergeCell ref="J16:J27"/>
    <mergeCell ref="K16:K19"/>
    <mergeCell ref="L16:L19"/>
    <mergeCell ref="M16:M27"/>
    <mergeCell ref="E20:E23"/>
    <mergeCell ref="F20:F23"/>
    <mergeCell ref="H20:H23"/>
    <mergeCell ref="I8:I11"/>
    <mergeCell ref="K8:K11"/>
    <mergeCell ref="L8:L11"/>
    <mergeCell ref="N8:N11"/>
    <mergeCell ref="O8:O11"/>
    <mergeCell ref="E24:E27"/>
    <mergeCell ref="F24:F27"/>
    <mergeCell ref="H24:H27"/>
    <mergeCell ref="I24:I27"/>
    <mergeCell ref="K24:K27"/>
    <mergeCell ref="K4:K7"/>
    <mergeCell ref="L4:L7"/>
    <mergeCell ref="M4:M15"/>
    <mergeCell ref="D64:D75"/>
    <mergeCell ref="B4:B51"/>
    <mergeCell ref="D28:D39"/>
    <mergeCell ref="D40:D51"/>
    <mergeCell ref="C4:C15"/>
    <mergeCell ref="D4:D15"/>
    <mergeCell ref="C64:C75"/>
    <mergeCell ref="C40:C51"/>
    <mergeCell ref="C28:C39"/>
    <mergeCell ref="C52:C63"/>
    <mergeCell ref="C16:C27"/>
    <mergeCell ref="D16:D27"/>
    <mergeCell ref="B52:B87"/>
    <mergeCell ref="D52:D63"/>
    <mergeCell ref="I20:I23"/>
    <mergeCell ref="K20:K23"/>
    <mergeCell ref="L20:L23"/>
    <mergeCell ref="E40:E43"/>
    <mergeCell ref="F40:F43"/>
    <mergeCell ref="G40:G51"/>
    <mergeCell ref="H40:H43"/>
    <mergeCell ref="N52:N55"/>
    <mergeCell ref="N56:N59"/>
    <mergeCell ref="N60:N63"/>
    <mergeCell ref="O48:O51"/>
    <mergeCell ref="O52:O55"/>
    <mergeCell ref="O56:O59"/>
    <mergeCell ref="O60:O63"/>
    <mergeCell ref="I40:I43"/>
    <mergeCell ref="J40:J51"/>
    <mergeCell ref="K40:K43"/>
    <mergeCell ref="L40:L43"/>
    <mergeCell ref="M40:M51"/>
    <mergeCell ref="E44:E47"/>
    <mergeCell ref="F44:F47"/>
    <mergeCell ref="H44:H47"/>
    <mergeCell ref="I44:I47"/>
    <mergeCell ref="K44:K47"/>
    <mergeCell ref="L44:L47"/>
    <mergeCell ref="E48:E51"/>
    <mergeCell ref="L24:L27"/>
    <mergeCell ref="H32:H35"/>
    <mergeCell ref="E28:E31"/>
    <mergeCell ref="F28:F31"/>
    <mergeCell ref="G28:G39"/>
    <mergeCell ref="H28:H31"/>
    <mergeCell ref="E32:E35"/>
    <mergeCell ref="F32:F35"/>
    <mergeCell ref="E36:E39"/>
    <mergeCell ref="F36:F39"/>
    <mergeCell ref="H36:H39"/>
    <mergeCell ref="F48:F51"/>
    <mergeCell ref="H48:H51"/>
    <mergeCell ref="I48:I51"/>
    <mergeCell ref="K48:K51"/>
    <mergeCell ref="L48:L51"/>
    <mergeCell ref="Q8:Q11"/>
    <mergeCell ref="R8:R11"/>
    <mergeCell ref="E12:E15"/>
    <mergeCell ref="F12:F15"/>
    <mergeCell ref="H12:H15"/>
    <mergeCell ref="I12:I15"/>
    <mergeCell ref="K12:K15"/>
    <mergeCell ref="L12:L15"/>
    <mergeCell ref="N12:N15"/>
    <mergeCell ref="O12:O15"/>
    <mergeCell ref="Q12:Q15"/>
    <mergeCell ref="R12:R15"/>
    <mergeCell ref="P4:P15"/>
    <mergeCell ref="Q4:Q7"/>
    <mergeCell ref="R4:R7"/>
    <mergeCell ref="E8:E11"/>
    <mergeCell ref="F8:F11"/>
    <mergeCell ref="H8:H11"/>
    <mergeCell ref="E4:E7"/>
    <mergeCell ref="F4:F7"/>
    <mergeCell ref="G4:G15"/>
    <mergeCell ref="H4:H7"/>
    <mergeCell ref="I4:I7"/>
    <mergeCell ref="J4:J15"/>
    <mergeCell ref="N16:N19"/>
    <mergeCell ref="O16:O19"/>
    <mergeCell ref="P16:P27"/>
    <mergeCell ref="Q16:Q19"/>
    <mergeCell ref="R16:R19"/>
    <mergeCell ref="N20:N23"/>
    <mergeCell ref="O20:O23"/>
    <mergeCell ref="Q20:Q23"/>
    <mergeCell ref="R20:R23"/>
    <mergeCell ref="N24:N27"/>
    <mergeCell ref="O24:O27"/>
    <mergeCell ref="Q24:Q27"/>
    <mergeCell ref="R24:R27"/>
    <mergeCell ref="R36:R39"/>
    <mergeCell ref="I32:I35"/>
    <mergeCell ref="K32:K35"/>
    <mergeCell ref="L32:L35"/>
    <mergeCell ref="N32:N35"/>
    <mergeCell ref="O32:O35"/>
    <mergeCell ref="Q32:Q35"/>
    <mergeCell ref="R32:R35"/>
    <mergeCell ref="I28:I31"/>
    <mergeCell ref="J28:J39"/>
    <mergeCell ref="K28:K31"/>
    <mergeCell ref="L28:L31"/>
    <mergeCell ref="M28:M39"/>
    <mergeCell ref="N28:N31"/>
    <mergeCell ref="O28:O31"/>
    <mergeCell ref="P28:P39"/>
    <mergeCell ref="Q28:Q31"/>
    <mergeCell ref="R28:R31"/>
    <mergeCell ref="I36:I39"/>
    <mergeCell ref="K36:K39"/>
    <mergeCell ref="L36:L39"/>
    <mergeCell ref="N36:N39"/>
    <mergeCell ref="O36:O39"/>
    <mergeCell ref="Q36:Q39"/>
    <mergeCell ref="P40:P51"/>
    <mergeCell ref="Q40:Q43"/>
    <mergeCell ref="R40:R43"/>
    <mergeCell ref="Q44:Q47"/>
    <mergeCell ref="R44:R47"/>
    <mergeCell ref="Q48:Q51"/>
    <mergeCell ref="R48:R51"/>
    <mergeCell ref="N40:N43"/>
    <mergeCell ref="O40:O43"/>
    <mergeCell ref="N44:N47"/>
    <mergeCell ref="O44:O47"/>
    <mergeCell ref="N48:N51"/>
    <mergeCell ref="P52:P63"/>
    <mergeCell ref="Q52:Q55"/>
    <mergeCell ref="R52:R55"/>
    <mergeCell ref="Q56:Q59"/>
    <mergeCell ref="R56:R59"/>
    <mergeCell ref="Q60:Q63"/>
    <mergeCell ref="R60:R63"/>
    <mergeCell ref="E52:E55"/>
    <mergeCell ref="F52:F55"/>
    <mergeCell ref="G52:G63"/>
    <mergeCell ref="H52:H55"/>
    <mergeCell ref="I52:I55"/>
    <mergeCell ref="J52:J63"/>
    <mergeCell ref="K52:K55"/>
    <mergeCell ref="L52:L55"/>
    <mergeCell ref="M52:M63"/>
    <mergeCell ref="E56:E59"/>
    <mergeCell ref="F56:F59"/>
    <mergeCell ref="H56:H59"/>
    <mergeCell ref="I56:I59"/>
    <mergeCell ref="K56:K59"/>
    <mergeCell ref="L56:L59"/>
    <mergeCell ref="E60:E63"/>
    <mergeCell ref="F60:F63"/>
    <mergeCell ref="H60:H63"/>
    <mergeCell ref="I60:I63"/>
    <mergeCell ref="K60:K63"/>
    <mergeCell ref="L60:L63"/>
    <mergeCell ref="E64:E67"/>
    <mergeCell ref="F64:F67"/>
    <mergeCell ref="G64:G75"/>
    <mergeCell ref="H64:H67"/>
    <mergeCell ref="I64:I67"/>
    <mergeCell ref="J64:J75"/>
    <mergeCell ref="K64:K67"/>
    <mergeCell ref="L64:L67"/>
    <mergeCell ref="M64:M75"/>
    <mergeCell ref="E68:E71"/>
    <mergeCell ref="F68:F71"/>
    <mergeCell ref="H68:H71"/>
    <mergeCell ref="I68:I71"/>
    <mergeCell ref="K68:K71"/>
    <mergeCell ref="L68:L71"/>
    <mergeCell ref="E72:E75"/>
    <mergeCell ref="F72:F75"/>
    <mergeCell ref="H72:H75"/>
    <mergeCell ref="I72:I75"/>
    <mergeCell ref="K72:K75"/>
    <mergeCell ref="L72:L75"/>
    <mergeCell ref="N64:N67"/>
    <mergeCell ref="O64:O67"/>
    <mergeCell ref="P64:P75"/>
    <mergeCell ref="Q64:Q67"/>
    <mergeCell ref="R64:R67"/>
    <mergeCell ref="N68:N71"/>
    <mergeCell ref="O68:O71"/>
    <mergeCell ref="Q68:Q71"/>
    <mergeCell ref="R68:R71"/>
    <mergeCell ref="N72:N75"/>
    <mergeCell ref="O72:O75"/>
    <mergeCell ref="Q72:Q75"/>
    <mergeCell ref="R72:R75"/>
    <mergeCell ref="L76:L79"/>
    <mergeCell ref="M76:M87"/>
    <mergeCell ref="N76:N79"/>
    <mergeCell ref="O76:O79"/>
    <mergeCell ref="P76:P87"/>
    <mergeCell ref="Q76:Q79"/>
    <mergeCell ref="R76:R79"/>
    <mergeCell ref="E80:E83"/>
    <mergeCell ref="N80:N83"/>
    <mergeCell ref="O80:O83"/>
    <mergeCell ref="F80:F83"/>
    <mergeCell ref="H80:H83"/>
    <mergeCell ref="I80:I83"/>
    <mergeCell ref="K80:K83"/>
    <mergeCell ref="Q80:Q83"/>
    <mergeCell ref="R80:R83"/>
    <mergeCell ref="L84:L87"/>
    <mergeCell ref="N84:N87"/>
    <mergeCell ref="O84:O87"/>
    <mergeCell ref="Q84:Q87"/>
    <mergeCell ref="R84:R87"/>
    <mergeCell ref="L80:L83"/>
    <mergeCell ref="C76:C87"/>
    <mergeCell ref="D76:D87"/>
    <mergeCell ref="E76:E79"/>
    <mergeCell ref="F76:F79"/>
    <mergeCell ref="G76:G87"/>
    <mergeCell ref="H76:H79"/>
    <mergeCell ref="I76:I79"/>
    <mergeCell ref="J76:J87"/>
    <mergeCell ref="K76:K79"/>
    <mergeCell ref="E84:E87"/>
    <mergeCell ref="F84:F87"/>
    <mergeCell ref="H84:H87"/>
    <mergeCell ref="I84:I87"/>
    <mergeCell ref="K84:K87"/>
    <mergeCell ref="B88:B123"/>
    <mergeCell ref="C88:C99"/>
    <mergeCell ref="D88:D99"/>
    <mergeCell ref="E88:E91"/>
    <mergeCell ref="F88:F91"/>
    <mergeCell ref="G88:G99"/>
    <mergeCell ref="H88:H91"/>
    <mergeCell ref="I88:I91"/>
    <mergeCell ref="J88:J99"/>
    <mergeCell ref="E104:E107"/>
    <mergeCell ref="F104:F107"/>
    <mergeCell ref="H104:H107"/>
    <mergeCell ref="I104:I107"/>
    <mergeCell ref="E108:E111"/>
    <mergeCell ref="F108:F111"/>
    <mergeCell ref="H108:H111"/>
    <mergeCell ref="I108:I111"/>
    <mergeCell ref="C112:C123"/>
    <mergeCell ref="D112:D123"/>
    <mergeCell ref="E112:E115"/>
    <mergeCell ref="F112:F115"/>
    <mergeCell ref="C100:C111"/>
    <mergeCell ref="D100:D111"/>
    <mergeCell ref="E100:E103"/>
    <mergeCell ref="K88:K91"/>
    <mergeCell ref="L88:L91"/>
    <mergeCell ref="M88:M99"/>
    <mergeCell ref="N88:N91"/>
    <mergeCell ref="O88:O91"/>
    <mergeCell ref="P88:P99"/>
    <mergeCell ref="Q88:Q91"/>
    <mergeCell ref="R88:R91"/>
    <mergeCell ref="N96:N99"/>
    <mergeCell ref="O96:O99"/>
    <mergeCell ref="Q96:Q99"/>
    <mergeCell ref="R96:R99"/>
    <mergeCell ref="P100:P111"/>
    <mergeCell ref="Q100:Q103"/>
    <mergeCell ref="R100:R103"/>
    <mergeCell ref="E92:E95"/>
    <mergeCell ref="F92:F95"/>
    <mergeCell ref="H92:H95"/>
    <mergeCell ref="I92:I95"/>
    <mergeCell ref="K92:K95"/>
    <mergeCell ref="L92:L95"/>
    <mergeCell ref="N92:N95"/>
    <mergeCell ref="O92:O95"/>
    <mergeCell ref="Q92:Q95"/>
    <mergeCell ref="R92:R95"/>
    <mergeCell ref="E96:E99"/>
    <mergeCell ref="F96:F99"/>
    <mergeCell ref="H96:H99"/>
    <mergeCell ref="I96:I99"/>
    <mergeCell ref="K96:K99"/>
    <mergeCell ref="L96:L99"/>
    <mergeCell ref="L104:L107"/>
    <mergeCell ref="F100:F103"/>
    <mergeCell ref="G100:G111"/>
    <mergeCell ref="H100:H103"/>
    <mergeCell ref="I100:I103"/>
    <mergeCell ref="J100:J111"/>
    <mergeCell ref="K100:K103"/>
    <mergeCell ref="K104:K107"/>
    <mergeCell ref="N104:N107"/>
    <mergeCell ref="O104:O107"/>
    <mergeCell ref="L100:L103"/>
    <mergeCell ref="M100:M111"/>
    <mergeCell ref="N100:N103"/>
    <mergeCell ref="O100:O103"/>
    <mergeCell ref="Q104:Q107"/>
    <mergeCell ref="R104:R107"/>
    <mergeCell ref="K108:K111"/>
    <mergeCell ref="L108:L111"/>
    <mergeCell ref="N108:N111"/>
    <mergeCell ref="O108:O111"/>
    <mergeCell ref="Q108:Q111"/>
    <mergeCell ref="R108:R111"/>
    <mergeCell ref="J112:J123"/>
    <mergeCell ref="K112:K115"/>
    <mergeCell ref="L112:L115"/>
    <mergeCell ref="M112:M123"/>
    <mergeCell ref="N112:N115"/>
    <mergeCell ref="O112:O115"/>
    <mergeCell ref="P112:P123"/>
    <mergeCell ref="Q112:Q115"/>
    <mergeCell ref="R112:R115"/>
    <mergeCell ref="L120:L123"/>
    <mergeCell ref="N120:N123"/>
    <mergeCell ref="O120:O123"/>
    <mergeCell ref="Q120:Q123"/>
    <mergeCell ref="R120:R123"/>
    <mergeCell ref="K116:K119"/>
    <mergeCell ref="L116:L119"/>
    <mergeCell ref="N116:N119"/>
    <mergeCell ref="O116:O119"/>
    <mergeCell ref="Q116:Q119"/>
    <mergeCell ref="O132:O135"/>
    <mergeCell ref="Q132:Q135"/>
    <mergeCell ref="K124:K127"/>
    <mergeCell ref="L124:L127"/>
    <mergeCell ref="M124:M135"/>
    <mergeCell ref="N124:N127"/>
    <mergeCell ref="O124:O127"/>
    <mergeCell ref="P124:P135"/>
    <mergeCell ref="Q124:Q127"/>
    <mergeCell ref="K120:K123"/>
    <mergeCell ref="K132:K135"/>
    <mergeCell ref="L132:L135"/>
    <mergeCell ref="N132:N135"/>
    <mergeCell ref="L128:L131"/>
    <mergeCell ref="N128:N131"/>
    <mergeCell ref="O128:O131"/>
    <mergeCell ref="Q128:Q131"/>
    <mergeCell ref="K128:K131"/>
    <mergeCell ref="F116:F119"/>
    <mergeCell ref="H116:H119"/>
    <mergeCell ref="I116:I119"/>
    <mergeCell ref="E120:E123"/>
    <mergeCell ref="F120:F123"/>
    <mergeCell ref="H120:H123"/>
    <mergeCell ref="I120:I123"/>
    <mergeCell ref="G112:G123"/>
    <mergeCell ref="H112:H115"/>
    <mergeCell ref="I112:I115"/>
    <mergeCell ref="E116:E119"/>
    <mergeCell ref="B124:B147"/>
    <mergeCell ref="C124:C135"/>
    <mergeCell ref="D124:D135"/>
    <mergeCell ref="E124:E127"/>
    <mergeCell ref="F124:F127"/>
    <mergeCell ref="G124:G135"/>
    <mergeCell ref="H124:H127"/>
    <mergeCell ref="I124:I127"/>
    <mergeCell ref="I140:I143"/>
    <mergeCell ref="E144:E147"/>
    <mergeCell ref="F144:F147"/>
    <mergeCell ref="H144:H147"/>
    <mergeCell ref="I144:I147"/>
    <mergeCell ref="E140:E143"/>
    <mergeCell ref="F140:F143"/>
    <mergeCell ref="H140:H143"/>
    <mergeCell ref="M136:M147"/>
    <mergeCell ref="N136:N139"/>
    <mergeCell ref="O136:O139"/>
    <mergeCell ref="Q144:Q147"/>
    <mergeCell ref="R136:R139"/>
    <mergeCell ref="K136:K139"/>
    <mergeCell ref="K140:K143"/>
    <mergeCell ref="J124:J135"/>
    <mergeCell ref="C136:C147"/>
    <mergeCell ref="D136:D147"/>
    <mergeCell ref="E136:E139"/>
    <mergeCell ref="F136:F139"/>
    <mergeCell ref="G136:G147"/>
    <mergeCell ref="H136:H139"/>
    <mergeCell ref="I136:I139"/>
    <mergeCell ref="E128:E131"/>
    <mergeCell ref="F128:F131"/>
    <mergeCell ref="H128:H131"/>
    <mergeCell ref="I128:I131"/>
    <mergeCell ref="J136:J147"/>
    <mergeCell ref="E132:E135"/>
    <mergeCell ref="F132:F135"/>
    <mergeCell ref="H132:H135"/>
    <mergeCell ref="I132:I135"/>
    <mergeCell ref="S4:S15"/>
    <mergeCell ref="S16:S27"/>
    <mergeCell ref="S28:S39"/>
    <mergeCell ref="S40:S51"/>
    <mergeCell ref="S52:S63"/>
    <mergeCell ref="S64:S75"/>
    <mergeCell ref="B2:C2"/>
    <mergeCell ref="R140:R143"/>
    <mergeCell ref="R132:R135"/>
    <mergeCell ref="R124:R127"/>
    <mergeCell ref="R128:R131"/>
    <mergeCell ref="R116:R119"/>
    <mergeCell ref="L140:L143"/>
    <mergeCell ref="N140:N143"/>
    <mergeCell ref="O140:O143"/>
    <mergeCell ref="Q140:Q143"/>
    <mergeCell ref="P136:P147"/>
    <mergeCell ref="Q136:Q139"/>
    <mergeCell ref="R144:R147"/>
    <mergeCell ref="K144:K147"/>
    <mergeCell ref="L144:L147"/>
    <mergeCell ref="N144:N147"/>
    <mergeCell ref="O144:O147"/>
    <mergeCell ref="L136:L139"/>
  </mergeCells>
  <dataValidations count="2">
    <dataValidation type="custom" allowBlank="1" showInputMessage="1" showErrorMessage="1" sqref="G4:G147 J4:J147 M4:M147 P4:P147 S4:S147">
      <formula1>""</formula1>
    </dataValidation>
    <dataValidation type="custom" allowBlank="1" showInputMessage="1" showErrorMessage="1" sqref="D4:D147">
      <formula1>" "</formula1>
    </dataValidation>
  </dataValidations>
  <hyperlinks>
    <hyperlink ref="V4" r:id="rId1" display="www.google.com"/>
  </hyperlinks>
  <pageMargins left="0.75" right="0.75" top="1" bottom="1" header="0.5" footer="0.5"/>
  <pageSetup paperSize="9" orientation="portrait" horizontalDpi="0" verticalDpi="0"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C342"/>
  <sheetViews>
    <sheetView workbookViewId="0">
      <pane xSplit="3" ySplit="2" topLeftCell="P3" activePane="bottomRight" state="frozen"/>
      <selection pane="topRight" activeCell="D1" sqref="D1"/>
      <selection pane="bottomLeft" activeCell="A3" sqref="A3"/>
      <selection pane="bottomRight" activeCell="U4" sqref="U4:U7"/>
    </sheetView>
  </sheetViews>
  <sheetFormatPr defaultColWidth="14.42578125" defaultRowHeight="15.75" customHeight="1"/>
  <cols>
    <col min="1" max="1" width="1.7109375" style="136" customWidth="1"/>
    <col min="2" max="2" width="11.7109375" style="136" customWidth="1"/>
    <col min="3" max="3" width="16.42578125" style="136" customWidth="1"/>
    <col min="4" max="4" width="33.85546875" style="136" customWidth="1"/>
    <col min="5" max="5" width="6.85546875" style="136" customWidth="1"/>
    <col min="6" max="7" width="33.85546875" style="136" customWidth="1"/>
    <col min="8" max="8" width="5.85546875" style="136" customWidth="1"/>
    <col min="9" max="10" width="33.85546875" style="136" customWidth="1"/>
    <col min="11" max="11" width="6.140625" style="136" customWidth="1"/>
    <col min="12" max="13" width="33.85546875" style="136" customWidth="1"/>
    <col min="14" max="14" width="6" style="136" customWidth="1"/>
    <col min="15" max="16" width="33.85546875" style="136" customWidth="1"/>
    <col min="17" max="17" width="6.5703125" style="136" customWidth="1"/>
    <col min="18" max="18" width="33.85546875" style="136" customWidth="1"/>
    <col min="19" max="19" width="36.140625" style="136" customWidth="1"/>
    <col min="20" max="20" width="14.42578125" style="136"/>
    <col min="21" max="21" width="44.85546875" style="136" customWidth="1"/>
    <col min="22" max="16384" width="14.42578125" style="136"/>
  </cols>
  <sheetData>
    <row r="1" spans="1:29" ht="6" customHeight="1">
      <c r="A1" s="1"/>
      <c r="B1" s="16"/>
      <c r="C1" s="3"/>
      <c r="D1" s="137"/>
      <c r="E1" s="137"/>
      <c r="F1" s="137"/>
      <c r="G1" s="137"/>
      <c r="H1" s="137"/>
      <c r="I1" s="137"/>
      <c r="J1" s="137"/>
      <c r="K1" s="137"/>
      <c r="L1" s="137"/>
      <c r="M1" s="137"/>
      <c r="N1" s="137"/>
      <c r="O1" s="137"/>
      <c r="P1" s="137"/>
      <c r="Q1" s="137"/>
      <c r="R1" s="137"/>
      <c r="S1" s="1"/>
      <c r="T1" s="1"/>
      <c r="U1" s="1"/>
      <c r="V1" s="1"/>
      <c r="W1" s="1"/>
      <c r="X1" s="1"/>
      <c r="Y1" s="1"/>
      <c r="Z1" s="1"/>
      <c r="AA1" s="1"/>
      <c r="AB1" s="1"/>
      <c r="AC1" s="1"/>
    </row>
    <row r="2" spans="1:29" ht="20.25" customHeight="1">
      <c r="A2" s="5"/>
      <c r="B2" s="294" t="str">
        <f>Refs!A5</f>
        <v>Mathematics</v>
      </c>
      <c r="C2" s="295"/>
      <c r="D2" s="183"/>
      <c r="E2" s="139"/>
      <c r="F2" s="139"/>
      <c r="G2" s="139"/>
      <c r="H2" s="139"/>
      <c r="I2" s="139"/>
      <c r="J2" s="139"/>
      <c r="K2" s="139"/>
      <c r="L2" s="139"/>
      <c r="M2" s="139"/>
      <c r="N2" s="139"/>
      <c r="O2" s="139"/>
      <c r="P2" s="139"/>
      <c r="Q2" s="139"/>
      <c r="R2" s="139"/>
      <c r="S2" s="1"/>
      <c r="T2" s="1"/>
      <c r="U2" s="1"/>
      <c r="V2" s="1"/>
      <c r="W2" s="1"/>
      <c r="X2" s="1"/>
      <c r="Y2" s="1"/>
      <c r="Z2" s="1"/>
      <c r="AA2" s="1"/>
      <c r="AB2" s="1"/>
      <c r="AC2" s="1"/>
    </row>
    <row r="3" spans="1:29" ht="14.25" customHeight="1">
      <c r="A3" s="1"/>
      <c r="B3" s="16"/>
      <c r="C3" s="3"/>
      <c r="D3" s="160" t="str">
        <f>IF(Refs!$B$29=1,"Datganiadau Blwyddyn 6", "Year 6 Descriptors")</f>
        <v>Year 6 Descriptors</v>
      </c>
      <c r="E3" s="160" t="str">
        <f>IF(Refs!$B$29=1,"Tymor", "Term")</f>
        <v>Term</v>
      </c>
      <c r="F3" s="176"/>
      <c r="G3" s="160" t="str">
        <f>IF(Refs!$B$29=1,"Blwyddyn 7", "Year 7")</f>
        <v>Year 7</v>
      </c>
      <c r="H3" s="160" t="str">
        <f>IF(Refs!$B$29=1,"Tymor", "Term")</f>
        <v>Term</v>
      </c>
      <c r="I3" s="176"/>
      <c r="J3" s="160" t="str">
        <f>IF(Refs!$B$29=1,"Blwyddyn 8", "Year 8")</f>
        <v>Year 8</v>
      </c>
      <c r="K3" s="160" t="str">
        <f>IF(Refs!$B$29=1,"Tymor", "Term")</f>
        <v>Term</v>
      </c>
      <c r="L3" s="176"/>
      <c r="M3" s="160" t="str">
        <f>IF(Refs!$B$29=1,"Blwyddyn 9", "Year 9")</f>
        <v>Year 9</v>
      </c>
      <c r="N3" s="160" t="str">
        <f>IF(Refs!$B$29=1,"Tymor", "Term")</f>
        <v>Term</v>
      </c>
      <c r="O3" s="176"/>
      <c r="P3" s="160" t="str">
        <f>IF(Refs!$B$29=1,"Blwyddyn 10", "Year 10")</f>
        <v>Year 10</v>
      </c>
      <c r="Q3" s="160" t="str">
        <f>IF(Refs!$B$29=1,"Tymor", "Term")</f>
        <v>Term</v>
      </c>
      <c r="R3" s="176"/>
      <c r="S3" s="160" t="str">
        <f>IF(Refs!$B$29=1,"Blwyddyn 11", "Year 11")</f>
        <v>Year 11</v>
      </c>
      <c r="T3" s="160" t="str">
        <f>IF(Refs!$B$29=1,"Tymor", "Term")</f>
        <v>Term</v>
      </c>
      <c r="U3" s="176"/>
      <c r="V3" s="177" t="s">
        <v>708</v>
      </c>
      <c r="W3" s="1"/>
      <c r="X3" s="1"/>
      <c r="Y3" s="1"/>
      <c r="Z3" s="1"/>
      <c r="AA3" s="1"/>
      <c r="AB3" s="1"/>
      <c r="AC3" s="1"/>
    </row>
    <row r="4" spans="1:29" ht="15" customHeight="1">
      <c r="A4" s="8"/>
      <c r="B4" s="288" t="str">
        <f ca="1">OFFSET(INDIRECT($B200),3,0)</f>
        <v>1. Citizenship</v>
      </c>
      <c r="C4" s="278" t="str">
        <f ca="1">OFFSET(INDIRECT($B200),4,2)</f>
        <v>Identity, image and reputation</v>
      </c>
      <c r="D4" s="289" t="str">
        <f ca="1">OFFSET(INDIRECT($B200),4,14)</f>
        <v xml:space="preserve">explain what metadata of a photograph can include, e.g. date, time and location
identify benefits and risks of mobile devices broadcasting the location of the user/device, e.g. apps accessing location 
identify secure sites by looking for privacy seals of approval, e.g. https, padlock icon
identify the benefits and risks of giving personal information and device access to different software
understand how and why people use their information and online presence to create a virtual image of themselves as a user.    
</v>
      </c>
      <c r="E4" s="241">
        <v>1</v>
      </c>
      <c r="F4" s="237"/>
      <c r="G4" s="268" t="str">
        <f ca="1">OFFSET(INDIRECT($B200),4,15)</f>
        <v>explain how their digital usage is tracked, e.g. know basic data protection laws and how organisations are responsible for the security of collected data
use strategies for guarding against identity theft and scams that try to access their private information online, e.g. safely manage browser history and cookies.</v>
      </c>
      <c r="H4" s="241">
        <v>1</v>
      </c>
      <c r="I4" s="237"/>
      <c r="J4" s="268" t="str">
        <f ca="1">OFFSET(INDIRECT($B200),4,16)</f>
        <v xml:space="preserve">discuss the benefits and risks of presenting themselves in different ways online, e.g. professionally and personally. 
</v>
      </c>
      <c r="K4" s="241">
        <v>1</v>
      </c>
      <c r="L4" s="237"/>
      <c r="M4" s="270" t="str">
        <f ca="1">OFFSET(INDIRECT($B200),4,17)</f>
        <v xml:space="preserve">understand that they have a digital footprint and that this information can be searched, copied and passed on, e.g. know how to check the security configurations of their devices and/or the software they use. 
</v>
      </c>
      <c r="N4" s="241">
        <v>1</v>
      </c>
      <c r="O4" s="267"/>
      <c r="P4" s="273" t="str">
        <f ca="1">OFFSET(INDIRECT($B200),4,18)</f>
        <v xml:space="preserve">build a positive reputation in the context of their employment prospects, e.g. use social media responsibly
understand the ways websites and companies collect data online and utilise it to personalise content for their users, e.g. personal data being shared
recognise the risks and the uses of data/services on personal devices within the terms and conditions of a range of software and web services.
</v>
      </c>
      <c r="Q4" s="241">
        <v>1</v>
      </c>
      <c r="R4" s="267"/>
      <c r="S4" s="276" t="str">
        <f ca="1">OFFSET(INDIRECT($B200),4,19)</f>
        <v xml:space="preserve">explain the ethical issues of corporate encryption, e.g building in a bypass system
identify and describe the data protection policies of a variety of organisations located in different countries, and how this affects the way that they work
identify how organisations become data compliant when using multi-national products.
</v>
      </c>
      <c r="T4" s="241">
        <v>1</v>
      </c>
      <c r="U4" s="267"/>
      <c r="V4" s="237"/>
      <c r="W4" s="1"/>
      <c r="X4" s="1"/>
      <c r="Y4" s="1"/>
      <c r="Z4" s="1"/>
      <c r="AA4" s="1"/>
      <c r="AB4" s="1"/>
      <c r="AC4" s="1"/>
    </row>
    <row r="5" spans="1:29" ht="15" customHeight="1">
      <c r="A5" s="8"/>
      <c r="B5" s="282"/>
      <c r="C5" s="222"/>
      <c r="D5" s="290"/>
      <c r="E5" s="242"/>
      <c r="F5" s="247"/>
      <c r="G5" s="269"/>
      <c r="H5" s="242"/>
      <c r="I5" s="247"/>
      <c r="J5" s="269"/>
      <c r="K5" s="242"/>
      <c r="L5" s="247"/>
      <c r="M5" s="271"/>
      <c r="N5" s="242"/>
      <c r="O5" s="240"/>
      <c r="P5" s="274"/>
      <c r="Q5" s="242"/>
      <c r="R5" s="240"/>
      <c r="S5" s="277"/>
      <c r="T5" s="242"/>
      <c r="U5" s="240"/>
      <c r="V5" s="238"/>
      <c r="W5" s="1"/>
      <c r="X5" s="1"/>
      <c r="Y5" s="1"/>
      <c r="Z5" s="1"/>
      <c r="AA5" s="1"/>
      <c r="AB5" s="1"/>
      <c r="AC5" s="1"/>
    </row>
    <row r="6" spans="1:29" ht="15" customHeight="1">
      <c r="A6" s="8"/>
      <c r="B6" s="282"/>
      <c r="C6" s="222"/>
      <c r="D6" s="290"/>
      <c r="E6" s="242"/>
      <c r="F6" s="247"/>
      <c r="G6" s="269"/>
      <c r="H6" s="242"/>
      <c r="I6" s="247"/>
      <c r="J6" s="269"/>
      <c r="K6" s="242"/>
      <c r="L6" s="247"/>
      <c r="M6" s="271"/>
      <c r="N6" s="242"/>
      <c r="O6" s="240"/>
      <c r="P6" s="274"/>
      <c r="Q6" s="242"/>
      <c r="R6" s="240"/>
      <c r="S6" s="277"/>
      <c r="T6" s="242"/>
      <c r="U6" s="240"/>
      <c r="V6" s="238"/>
      <c r="W6" s="1"/>
      <c r="X6" s="1"/>
      <c r="Y6" s="1"/>
      <c r="Z6" s="1"/>
      <c r="AA6" s="1"/>
      <c r="AB6" s="1"/>
      <c r="AC6" s="1"/>
    </row>
    <row r="7" spans="1:29" ht="15" customHeight="1">
      <c r="A7" s="8"/>
      <c r="B7" s="282"/>
      <c r="C7" s="222"/>
      <c r="D7" s="290"/>
      <c r="E7" s="243"/>
      <c r="F7" s="247"/>
      <c r="G7" s="269"/>
      <c r="H7" s="243"/>
      <c r="I7" s="247"/>
      <c r="J7" s="269"/>
      <c r="K7" s="243"/>
      <c r="L7" s="247"/>
      <c r="M7" s="271"/>
      <c r="N7" s="243"/>
      <c r="O7" s="240"/>
      <c r="P7" s="274"/>
      <c r="Q7" s="243"/>
      <c r="R7" s="240"/>
      <c r="S7" s="277"/>
      <c r="T7" s="243"/>
      <c r="U7" s="240"/>
      <c r="V7" s="238"/>
      <c r="W7" s="1"/>
      <c r="X7" s="1"/>
      <c r="Y7" s="1"/>
      <c r="Z7" s="1"/>
      <c r="AA7" s="1"/>
      <c r="AB7" s="1"/>
      <c r="AC7" s="1"/>
    </row>
    <row r="8" spans="1:29" ht="15" customHeight="1">
      <c r="A8" s="8"/>
      <c r="B8" s="282"/>
      <c r="C8" s="222"/>
      <c r="D8" s="290"/>
      <c r="E8" s="241">
        <v>2</v>
      </c>
      <c r="F8" s="266"/>
      <c r="G8" s="269"/>
      <c r="H8" s="241">
        <v>2</v>
      </c>
      <c r="I8" s="266"/>
      <c r="J8" s="269"/>
      <c r="K8" s="241">
        <v>2</v>
      </c>
      <c r="L8" s="247"/>
      <c r="M8" s="271"/>
      <c r="N8" s="241">
        <v>2</v>
      </c>
      <c r="O8" s="240"/>
      <c r="P8" s="274"/>
      <c r="Q8" s="241">
        <v>2</v>
      </c>
      <c r="R8" s="240"/>
      <c r="S8" s="277"/>
      <c r="T8" s="241">
        <v>2</v>
      </c>
      <c r="U8" s="240"/>
      <c r="V8" s="237"/>
      <c r="W8" s="1"/>
      <c r="X8" s="1"/>
      <c r="Y8" s="1"/>
      <c r="Z8" s="1"/>
      <c r="AA8" s="1"/>
      <c r="AB8" s="1"/>
      <c r="AC8" s="1"/>
    </row>
    <row r="9" spans="1:29" ht="15" customHeight="1">
      <c r="A9" s="8"/>
      <c r="B9" s="282"/>
      <c r="C9" s="222"/>
      <c r="D9" s="290"/>
      <c r="E9" s="242"/>
      <c r="F9" s="247"/>
      <c r="G9" s="269"/>
      <c r="H9" s="242"/>
      <c r="I9" s="247"/>
      <c r="J9" s="269"/>
      <c r="K9" s="242"/>
      <c r="L9" s="247"/>
      <c r="M9" s="271"/>
      <c r="N9" s="242"/>
      <c r="O9" s="240"/>
      <c r="P9" s="274"/>
      <c r="Q9" s="242"/>
      <c r="R9" s="240"/>
      <c r="S9" s="277"/>
      <c r="T9" s="242"/>
      <c r="U9" s="240"/>
      <c r="V9" s="238"/>
      <c r="W9" s="1"/>
      <c r="X9" s="1"/>
      <c r="Y9" s="1"/>
      <c r="Z9" s="1"/>
      <c r="AA9" s="1"/>
      <c r="AB9" s="1"/>
      <c r="AC9" s="1"/>
    </row>
    <row r="10" spans="1:29" ht="15" customHeight="1">
      <c r="A10" s="8"/>
      <c r="B10" s="282"/>
      <c r="C10" s="222"/>
      <c r="D10" s="290"/>
      <c r="E10" s="242"/>
      <c r="F10" s="247"/>
      <c r="G10" s="269"/>
      <c r="H10" s="242"/>
      <c r="I10" s="247"/>
      <c r="J10" s="269"/>
      <c r="K10" s="242"/>
      <c r="L10" s="247"/>
      <c r="M10" s="271"/>
      <c r="N10" s="242"/>
      <c r="O10" s="240"/>
      <c r="P10" s="274"/>
      <c r="Q10" s="242"/>
      <c r="R10" s="240"/>
      <c r="S10" s="277"/>
      <c r="T10" s="242"/>
      <c r="U10" s="240"/>
      <c r="V10" s="238"/>
      <c r="W10" s="1"/>
      <c r="X10" s="1"/>
      <c r="Y10" s="1"/>
      <c r="Z10" s="1"/>
      <c r="AA10" s="1"/>
      <c r="AB10" s="1"/>
      <c r="AC10" s="1"/>
    </row>
    <row r="11" spans="1:29" ht="15" customHeight="1">
      <c r="A11" s="8"/>
      <c r="B11" s="282"/>
      <c r="C11" s="222"/>
      <c r="D11" s="290"/>
      <c r="E11" s="243"/>
      <c r="F11" s="247"/>
      <c r="G11" s="269"/>
      <c r="H11" s="243"/>
      <c r="I11" s="247"/>
      <c r="J11" s="269"/>
      <c r="K11" s="243"/>
      <c r="L11" s="247"/>
      <c r="M11" s="271"/>
      <c r="N11" s="243"/>
      <c r="O11" s="240"/>
      <c r="P11" s="274"/>
      <c r="Q11" s="243"/>
      <c r="R11" s="240"/>
      <c r="S11" s="277"/>
      <c r="T11" s="243"/>
      <c r="U11" s="240"/>
      <c r="V11" s="238"/>
      <c r="W11" s="1"/>
      <c r="X11" s="1"/>
      <c r="Y11" s="1"/>
      <c r="Z11" s="1"/>
      <c r="AA11" s="1"/>
      <c r="AB11" s="1"/>
      <c r="AC11" s="1"/>
    </row>
    <row r="12" spans="1:29" ht="15" customHeight="1">
      <c r="A12" s="8"/>
      <c r="B12" s="282"/>
      <c r="C12" s="222"/>
      <c r="D12" s="290"/>
      <c r="E12" s="241">
        <v>3</v>
      </c>
      <c r="F12" s="266"/>
      <c r="G12" s="269"/>
      <c r="H12" s="241">
        <v>3</v>
      </c>
      <c r="I12" s="266"/>
      <c r="J12" s="269"/>
      <c r="K12" s="241">
        <v>3</v>
      </c>
      <c r="L12" s="247"/>
      <c r="M12" s="271"/>
      <c r="N12" s="241">
        <v>3</v>
      </c>
      <c r="O12" s="240"/>
      <c r="P12" s="274"/>
      <c r="Q12" s="241">
        <v>3</v>
      </c>
      <c r="R12" s="240"/>
      <c r="S12" s="277"/>
      <c r="T12" s="241">
        <v>3</v>
      </c>
      <c r="U12" s="240"/>
      <c r="V12" s="237"/>
      <c r="W12" s="1"/>
      <c r="X12" s="1"/>
      <c r="Y12" s="1"/>
      <c r="Z12" s="1"/>
      <c r="AA12" s="1"/>
      <c r="AB12" s="1"/>
      <c r="AC12" s="1"/>
    </row>
    <row r="13" spans="1:29" ht="15" customHeight="1">
      <c r="A13" s="8"/>
      <c r="B13" s="282"/>
      <c r="C13" s="222"/>
      <c r="D13" s="290"/>
      <c r="E13" s="242"/>
      <c r="F13" s="247"/>
      <c r="G13" s="269"/>
      <c r="H13" s="242"/>
      <c r="I13" s="247"/>
      <c r="J13" s="269"/>
      <c r="K13" s="242"/>
      <c r="L13" s="247"/>
      <c r="M13" s="271"/>
      <c r="N13" s="242"/>
      <c r="O13" s="240"/>
      <c r="P13" s="274"/>
      <c r="Q13" s="242"/>
      <c r="R13" s="240"/>
      <c r="S13" s="277"/>
      <c r="T13" s="242"/>
      <c r="U13" s="240"/>
      <c r="V13" s="238"/>
      <c r="W13" s="1"/>
      <c r="X13" s="1"/>
      <c r="Y13" s="1"/>
      <c r="Z13" s="1"/>
      <c r="AA13" s="1"/>
      <c r="AB13" s="1"/>
      <c r="AC13" s="1"/>
    </row>
    <row r="14" spans="1:29" ht="15" customHeight="1">
      <c r="A14" s="8"/>
      <c r="B14" s="282"/>
      <c r="C14" s="222"/>
      <c r="D14" s="290"/>
      <c r="E14" s="242"/>
      <c r="F14" s="247"/>
      <c r="G14" s="269"/>
      <c r="H14" s="242"/>
      <c r="I14" s="247"/>
      <c r="J14" s="269"/>
      <c r="K14" s="242"/>
      <c r="L14" s="247"/>
      <c r="M14" s="271"/>
      <c r="N14" s="242"/>
      <c r="O14" s="240"/>
      <c r="P14" s="274"/>
      <c r="Q14" s="242"/>
      <c r="R14" s="240"/>
      <c r="S14" s="277"/>
      <c r="T14" s="242"/>
      <c r="U14" s="240"/>
      <c r="V14" s="238"/>
      <c r="W14" s="1"/>
      <c r="X14" s="1"/>
      <c r="Y14" s="1"/>
      <c r="Z14" s="1"/>
      <c r="AA14" s="1"/>
      <c r="AB14" s="1"/>
      <c r="AC14" s="1"/>
    </row>
    <row r="15" spans="1:29" ht="26.25" customHeight="1">
      <c r="A15" s="8"/>
      <c r="B15" s="282"/>
      <c r="C15" s="220"/>
      <c r="D15" s="290"/>
      <c r="E15" s="243"/>
      <c r="F15" s="247"/>
      <c r="G15" s="269"/>
      <c r="H15" s="243"/>
      <c r="I15" s="247"/>
      <c r="J15" s="269"/>
      <c r="K15" s="243"/>
      <c r="L15" s="247"/>
      <c r="M15" s="272"/>
      <c r="N15" s="243"/>
      <c r="O15" s="240"/>
      <c r="P15" s="275"/>
      <c r="Q15" s="243"/>
      <c r="R15" s="240"/>
      <c r="S15" s="277"/>
      <c r="T15" s="243"/>
      <c r="U15" s="240"/>
      <c r="V15" s="238"/>
      <c r="W15" s="1"/>
      <c r="X15" s="1"/>
      <c r="Y15" s="1"/>
      <c r="Z15" s="1"/>
      <c r="AA15" s="1"/>
      <c r="AB15" s="1"/>
      <c r="AC15" s="1"/>
    </row>
    <row r="16" spans="1:29" ht="15" customHeight="1">
      <c r="A16" s="8"/>
      <c r="B16" s="282"/>
      <c r="C16" s="278" t="str">
        <f ca="1">OFFSET(INDIRECT($B200),6,2)</f>
        <v>Health and well-being</v>
      </c>
      <c r="D16" s="268" t="str">
        <f ca="1">OFFSET(INDIRECT($B200),6,14)</f>
        <v>understand the importance of balancing game and screen time with other parts of their lives, e.g. explore the reasons why they may be tempted to spend more time playing games or find it difficult to stop playing and the effect this has on their health.</v>
      </c>
      <c r="E16" s="241">
        <v>1</v>
      </c>
      <c r="F16" s="237"/>
      <c r="G16" s="244" t="str">
        <f ca="1">OFFSET(INDIRECT($B200),6,15)</f>
        <v>reflect on the role of digital media in their lives and their media habits, e.g. explore how the media can play a powerful role in shaping our ideas about stereotypes.</v>
      </c>
      <c r="H16" s="241">
        <v>1</v>
      </c>
      <c r="I16" s="246"/>
      <c r="J16" s="263" t="str">
        <f ca="1">OFFSET(INDIRECT($B200),6,16)</f>
        <v>demonstrate healthy online behaviours (physical and psychological) and identify unacceptable behaviour, e.g. in relation to cyberstalking, harassment, abuse of trust and radicalisation.</v>
      </c>
      <c r="K16" s="241">
        <v>1</v>
      </c>
      <c r="L16" s="246"/>
      <c r="M16" s="260" t="str">
        <f ca="1">OFFSET(INDIRECT($B200),6,17)</f>
        <v>identify stereotypes and their impact in a range of media forms, e.g. critically reflect upon stereotypes in mass media, social media and gaming.</v>
      </c>
      <c r="N16" s="241">
        <v>1</v>
      </c>
      <c r="O16" s="244"/>
      <c r="P16" s="244" t="str">
        <f ca="1">OFFSET(INDIRECT($B200),6,18)</f>
        <v>think critically about the different purposes and contexts of digital image editing, e.g. explore the benefits and negative points of photograph manipulation; evaluate digitally edited images in terms of context and purpose
take reasonable steps to avoid health problems (physical and psychological) caused by the use of technology
understand the legal responsibilities for disposal of technology and the environmental impact of doing so.</v>
      </c>
      <c r="Q16" s="241">
        <v>1</v>
      </c>
      <c r="R16" s="244"/>
      <c r="S16" s="244" t="str">
        <f ca="1">OFFSET(INDIRECT($B200),6,19)</f>
        <v>think critically about the different purposes and contexts of digital image editing
take reasonable steps to avoid health problems caused by the use of technology and suggest strategies to prevent or reduce the problems (physical and psychological) 
explain how to access support from professionals and organisations
understand the legal responsibilities for disposal of technology and the environmental impact of doing so.</v>
      </c>
      <c r="T16" s="241">
        <v>1</v>
      </c>
      <c r="U16" s="244"/>
      <c r="V16" s="237"/>
      <c r="W16" s="1"/>
      <c r="X16" s="1"/>
      <c r="Y16" s="1"/>
      <c r="Z16" s="1"/>
      <c r="AA16" s="1"/>
      <c r="AB16" s="1"/>
      <c r="AC16" s="1"/>
    </row>
    <row r="17" spans="1:29" ht="15" customHeight="1">
      <c r="A17" s="8"/>
      <c r="B17" s="282"/>
      <c r="C17" s="222"/>
      <c r="D17" s="291"/>
      <c r="E17" s="242"/>
      <c r="F17" s="247"/>
      <c r="G17" s="239"/>
      <c r="H17" s="242"/>
      <c r="I17" s="247"/>
      <c r="J17" s="264"/>
      <c r="K17" s="242"/>
      <c r="L17" s="247"/>
      <c r="M17" s="261"/>
      <c r="N17" s="242"/>
      <c r="O17" s="240"/>
      <c r="P17" s="240"/>
      <c r="Q17" s="242"/>
      <c r="R17" s="240"/>
      <c r="S17" s="240"/>
      <c r="T17" s="242"/>
      <c r="U17" s="240"/>
      <c r="V17" s="238"/>
      <c r="W17" s="1"/>
      <c r="X17" s="1"/>
      <c r="Y17" s="1"/>
      <c r="Z17" s="1"/>
      <c r="AA17" s="1"/>
      <c r="AB17" s="1"/>
      <c r="AC17" s="1"/>
    </row>
    <row r="18" spans="1:29" ht="15" customHeight="1">
      <c r="A18" s="8"/>
      <c r="B18" s="282"/>
      <c r="C18" s="222"/>
      <c r="D18" s="291"/>
      <c r="E18" s="242"/>
      <c r="F18" s="247"/>
      <c r="G18" s="239"/>
      <c r="H18" s="242"/>
      <c r="I18" s="247"/>
      <c r="J18" s="264"/>
      <c r="K18" s="242"/>
      <c r="L18" s="247"/>
      <c r="M18" s="261"/>
      <c r="N18" s="242"/>
      <c r="O18" s="240"/>
      <c r="P18" s="240"/>
      <c r="Q18" s="242"/>
      <c r="R18" s="240"/>
      <c r="S18" s="240"/>
      <c r="T18" s="242"/>
      <c r="U18" s="240"/>
      <c r="V18" s="238"/>
      <c r="W18" s="1"/>
      <c r="X18" s="1"/>
      <c r="Y18" s="1"/>
      <c r="Z18" s="1"/>
      <c r="AA18" s="1"/>
      <c r="AB18" s="1"/>
      <c r="AC18" s="1"/>
    </row>
    <row r="19" spans="1:29" ht="15" customHeight="1">
      <c r="A19" s="8"/>
      <c r="B19" s="282"/>
      <c r="C19" s="222"/>
      <c r="D19" s="291"/>
      <c r="E19" s="243"/>
      <c r="F19" s="247"/>
      <c r="G19" s="239"/>
      <c r="H19" s="243"/>
      <c r="I19" s="247"/>
      <c r="J19" s="264"/>
      <c r="K19" s="243"/>
      <c r="L19" s="247"/>
      <c r="M19" s="261"/>
      <c r="N19" s="243"/>
      <c r="O19" s="240"/>
      <c r="P19" s="240"/>
      <c r="Q19" s="243"/>
      <c r="R19" s="240"/>
      <c r="S19" s="240"/>
      <c r="T19" s="243"/>
      <c r="U19" s="240"/>
      <c r="V19" s="238"/>
      <c r="W19" s="1"/>
      <c r="X19" s="1"/>
      <c r="Y19" s="1"/>
      <c r="Z19" s="1"/>
      <c r="AA19" s="1"/>
      <c r="AB19" s="1"/>
      <c r="AC19" s="1"/>
    </row>
    <row r="20" spans="1:29" ht="15" customHeight="1">
      <c r="A20" s="8"/>
      <c r="B20" s="282"/>
      <c r="C20" s="222"/>
      <c r="D20" s="291"/>
      <c r="E20" s="241">
        <v>2</v>
      </c>
      <c r="F20" s="266"/>
      <c r="G20" s="239"/>
      <c r="H20" s="241">
        <v>2</v>
      </c>
      <c r="I20" s="248"/>
      <c r="J20" s="264"/>
      <c r="K20" s="241">
        <v>2</v>
      </c>
      <c r="L20" s="248"/>
      <c r="M20" s="261"/>
      <c r="N20" s="241">
        <v>2</v>
      </c>
      <c r="O20" s="239"/>
      <c r="P20" s="240"/>
      <c r="Q20" s="241">
        <v>2</v>
      </c>
      <c r="R20" s="239"/>
      <c r="S20" s="240"/>
      <c r="T20" s="241">
        <v>2</v>
      </c>
      <c r="U20" s="239"/>
      <c r="V20" s="237"/>
      <c r="W20" s="1"/>
      <c r="X20" s="1"/>
      <c r="Y20" s="1"/>
      <c r="Z20" s="1"/>
      <c r="AA20" s="1"/>
      <c r="AB20" s="1"/>
      <c r="AC20" s="1"/>
    </row>
    <row r="21" spans="1:29" ht="15" customHeight="1">
      <c r="A21" s="8"/>
      <c r="B21" s="282"/>
      <c r="C21" s="222"/>
      <c r="D21" s="291"/>
      <c r="E21" s="242"/>
      <c r="F21" s="247"/>
      <c r="G21" s="239"/>
      <c r="H21" s="242"/>
      <c r="I21" s="247"/>
      <c r="J21" s="264"/>
      <c r="K21" s="242"/>
      <c r="L21" s="247"/>
      <c r="M21" s="261"/>
      <c r="N21" s="242"/>
      <c r="O21" s="240"/>
      <c r="P21" s="240"/>
      <c r="Q21" s="242"/>
      <c r="R21" s="240"/>
      <c r="S21" s="240"/>
      <c r="T21" s="242"/>
      <c r="U21" s="240"/>
      <c r="V21" s="238"/>
      <c r="W21" s="1"/>
      <c r="X21" s="1"/>
      <c r="Y21" s="1"/>
      <c r="Z21" s="1"/>
      <c r="AA21" s="1"/>
      <c r="AB21" s="1"/>
      <c r="AC21" s="1"/>
    </row>
    <row r="22" spans="1:29" ht="15" customHeight="1">
      <c r="A22" s="8"/>
      <c r="B22" s="282"/>
      <c r="C22" s="222"/>
      <c r="D22" s="291"/>
      <c r="E22" s="242"/>
      <c r="F22" s="247"/>
      <c r="G22" s="239"/>
      <c r="H22" s="242"/>
      <c r="I22" s="247"/>
      <c r="J22" s="264"/>
      <c r="K22" s="242"/>
      <c r="L22" s="247"/>
      <c r="M22" s="261"/>
      <c r="N22" s="242"/>
      <c r="O22" s="240"/>
      <c r="P22" s="240"/>
      <c r="Q22" s="242"/>
      <c r="R22" s="240"/>
      <c r="S22" s="240"/>
      <c r="T22" s="242"/>
      <c r="U22" s="240"/>
      <c r="V22" s="238"/>
      <c r="W22" s="1"/>
      <c r="X22" s="1"/>
      <c r="Y22" s="1"/>
      <c r="Z22" s="1"/>
      <c r="AA22" s="1"/>
      <c r="AB22" s="1"/>
      <c r="AC22" s="1"/>
    </row>
    <row r="23" spans="1:29" ht="15" customHeight="1">
      <c r="A23" s="8"/>
      <c r="B23" s="282"/>
      <c r="C23" s="222"/>
      <c r="D23" s="291"/>
      <c r="E23" s="243"/>
      <c r="F23" s="247"/>
      <c r="G23" s="239"/>
      <c r="H23" s="243"/>
      <c r="I23" s="247"/>
      <c r="J23" s="264"/>
      <c r="K23" s="243"/>
      <c r="L23" s="247"/>
      <c r="M23" s="261"/>
      <c r="N23" s="243"/>
      <c r="O23" s="240"/>
      <c r="P23" s="240"/>
      <c r="Q23" s="243"/>
      <c r="R23" s="240"/>
      <c r="S23" s="240"/>
      <c r="T23" s="243"/>
      <c r="U23" s="240"/>
      <c r="V23" s="238"/>
      <c r="W23" s="1"/>
      <c r="X23" s="1"/>
      <c r="Y23" s="1"/>
      <c r="Z23" s="1"/>
      <c r="AA23" s="1"/>
      <c r="AB23" s="1"/>
      <c r="AC23" s="1"/>
    </row>
    <row r="24" spans="1:29" ht="15" customHeight="1">
      <c r="A24" s="8"/>
      <c r="B24" s="282"/>
      <c r="C24" s="222"/>
      <c r="D24" s="291"/>
      <c r="E24" s="241">
        <v>3</v>
      </c>
      <c r="F24" s="266"/>
      <c r="G24" s="239"/>
      <c r="H24" s="241">
        <v>3</v>
      </c>
      <c r="I24" s="248"/>
      <c r="J24" s="264"/>
      <c r="K24" s="241">
        <v>3</v>
      </c>
      <c r="L24" s="248"/>
      <c r="M24" s="261"/>
      <c r="N24" s="241">
        <v>3</v>
      </c>
      <c r="O24" s="239"/>
      <c r="P24" s="240"/>
      <c r="Q24" s="241">
        <v>3</v>
      </c>
      <c r="R24" s="239"/>
      <c r="S24" s="240"/>
      <c r="T24" s="241">
        <v>3</v>
      </c>
      <c r="U24" s="239"/>
      <c r="V24" s="237"/>
      <c r="W24" s="1"/>
      <c r="X24" s="1"/>
      <c r="Y24" s="1"/>
      <c r="Z24" s="1"/>
      <c r="AA24" s="1"/>
      <c r="AB24" s="1"/>
      <c r="AC24" s="1"/>
    </row>
    <row r="25" spans="1:29" ht="15" customHeight="1">
      <c r="A25" s="8"/>
      <c r="B25" s="282"/>
      <c r="C25" s="222"/>
      <c r="D25" s="291"/>
      <c r="E25" s="242"/>
      <c r="F25" s="247"/>
      <c r="G25" s="239"/>
      <c r="H25" s="242"/>
      <c r="I25" s="247"/>
      <c r="J25" s="264"/>
      <c r="K25" s="242"/>
      <c r="L25" s="247"/>
      <c r="M25" s="261"/>
      <c r="N25" s="242"/>
      <c r="O25" s="240"/>
      <c r="P25" s="240"/>
      <c r="Q25" s="242"/>
      <c r="R25" s="240"/>
      <c r="S25" s="240"/>
      <c r="T25" s="242"/>
      <c r="U25" s="240"/>
      <c r="V25" s="238"/>
      <c r="W25" s="1"/>
      <c r="X25" s="1"/>
      <c r="Y25" s="1"/>
      <c r="Z25" s="1"/>
      <c r="AA25" s="1"/>
      <c r="AB25" s="1"/>
      <c r="AC25" s="1"/>
    </row>
    <row r="26" spans="1:29" ht="15" customHeight="1">
      <c r="A26" s="8"/>
      <c r="B26" s="282"/>
      <c r="C26" s="222"/>
      <c r="D26" s="291"/>
      <c r="E26" s="242"/>
      <c r="F26" s="247"/>
      <c r="G26" s="239"/>
      <c r="H26" s="242"/>
      <c r="I26" s="247"/>
      <c r="J26" s="264"/>
      <c r="K26" s="242"/>
      <c r="L26" s="247"/>
      <c r="M26" s="261"/>
      <c r="N26" s="242"/>
      <c r="O26" s="240"/>
      <c r="P26" s="240"/>
      <c r="Q26" s="242"/>
      <c r="R26" s="240"/>
      <c r="S26" s="240"/>
      <c r="T26" s="242"/>
      <c r="U26" s="240"/>
      <c r="V26" s="238"/>
      <c r="W26" s="1"/>
      <c r="X26" s="1"/>
      <c r="Y26" s="1"/>
      <c r="Z26" s="1"/>
      <c r="AA26" s="1"/>
      <c r="AB26" s="1"/>
      <c r="AC26" s="1"/>
    </row>
    <row r="27" spans="1:29" ht="15" customHeight="1">
      <c r="A27" s="8"/>
      <c r="B27" s="282"/>
      <c r="C27" s="220"/>
      <c r="D27" s="291"/>
      <c r="E27" s="243"/>
      <c r="F27" s="247"/>
      <c r="G27" s="239"/>
      <c r="H27" s="243"/>
      <c r="I27" s="247"/>
      <c r="J27" s="265"/>
      <c r="K27" s="243"/>
      <c r="L27" s="247"/>
      <c r="M27" s="262"/>
      <c r="N27" s="243"/>
      <c r="O27" s="240"/>
      <c r="P27" s="240"/>
      <c r="Q27" s="243"/>
      <c r="R27" s="240"/>
      <c r="S27" s="240"/>
      <c r="T27" s="243"/>
      <c r="U27" s="240"/>
      <c r="V27" s="238"/>
      <c r="W27" s="1"/>
      <c r="X27" s="1"/>
      <c r="Y27" s="1"/>
      <c r="Z27" s="1"/>
      <c r="AA27" s="1"/>
      <c r="AB27" s="1"/>
      <c r="AC27" s="1"/>
    </row>
    <row r="28" spans="1:29" ht="15" customHeight="1">
      <c r="A28" s="8"/>
      <c r="B28" s="282"/>
      <c r="C28" s="233" t="str">
        <f ca="1">OFFSET(INDIRECT($B200),8,2)</f>
        <v>Digital rights, licensing and ownership</v>
      </c>
      <c r="D28" s="268" t="str">
        <f ca="1">OFFSET(INDIRECT($B200),8,14)</f>
        <v>cite all sources when researching and explain the importance of this, e.g. create simple lists for the referencing of digital and offline sources; discuss the rights and permissions associated with this
understand that photographs can be edited digitally and discuss rights and permissions associated with this.</v>
      </c>
      <c r="E28" s="241">
        <v>1</v>
      </c>
      <c r="F28" s="237"/>
      <c r="G28" s="257" t="str">
        <f ca="1">OFFSET(INDIRECT($B200),8,15)</f>
        <v xml:space="preserve">understand copyright, licensing, fair use, and the rights they have as creators, e.g. consider different ways people license their copyrighted work
explain basic copyright laws, e.g. learn that copyright is a legal system that protects their rights to creative work.
</v>
      </c>
      <c r="H28" s="241">
        <v>1</v>
      </c>
      <c r="I28" s="246"/>
      <c r="J28" s="249" t="str">
        <f ca="1">OFFSET(INDIRECT($B200),8,16)</f>
        <v>understand copyright, licensing, fair use, and the rights they have as creators
explain basic copyright laws, e.g. explore the ethical and legal ramifications of piracy and plagiarism, and know that they are irresponsible and disrespectful
act responsibly as creators and users of creative work, e.g. explore decisions that creators make when exercising their creative rights and responsibilities, giving consideration to ethical, real-life issues.  </v>
      </c>
      <c r="K28" s="241">
        <v>1</v>
      </c>
      <c r="L28" s="246"/>
      <c r="M28" s="245" t="str">
        <f ca="1">OFFSET(INDIRECT($B200),8,17)</f>
        <v xml:space="preserve">explain the legal and ethical dimensions of respecting creative work, e.g. explore the ethical and legal ramifications of piracy and plagiarism, and know that they are irresponsible and disrespectful; apply understanding of the rules to different scenarios.
</v>
      </c>
      <c r="N28" s="241">
        <v>1</v>
      </c>
      <c r="O28" s="244"/>
      <c r="P28" s="257" t="str">
        <f ca="1">OFFSET(INDIRECT($B200),8,18)</f>
        <v>identify the key points required for creative work to be considered fair use and comply with data protection laws, e.g. explore the legal and ethical considerations involved in using the creative work of others; understand individuals' rights and responsibilities as creators and consumers of content; think critically and make ethical decisions about the use of creative works in relation to fair use; reference using formal citation conventions, such as Harvard and Oxford.</v>
      </c>
      <c r="Q28" s="241">
        <v>1</v>
      </c>
      <c r="R28" s="244"/>
      <c r="S28" s="257" t="str">
        <f ca="1">OFFSET(INDIRECT($B200),8,19)</f>
        <v>understand and reflect on the differences between taking inspiration from the creative work of others and appropriating that work without permission, e.g. appreciate the key concepts of inspiration, appropriation, copyright and fair use, and examine how they apply to creative work; understand the legal and ethical debates that surround using other people’s creative work; consider the points of view of the original creator, potential audiences, and the broader community when using materials belonging to others.</v>
      </c>
      <c r="T28" s="241">
        <v>1</v>
      </c>
      <c r="U28" s="244"/>
      <c r="V28" s="237"/>
      <c r="W28" s="1"/>
      <c r="X28" s="1"/>
      <c r="Y28" s="1"/>
      <c r="Z28" s="1"/>
      <c r="AA28" s="1"/>
      <c r="AB28" s="1"/>
      <c r="AC28" s="1"/>
    </row>
    <row r="29" spans="1:29" ht="15" customHeight="1">
      <c r="A29" s="8"/>
      <c r="B29" s="282"/>
      <c r="C29" s="224"/>
      <c r="D29" s="291"/>
      <c r="E29" s="242"/>
      <c r="F29" s="247"/>
      <c r="G29" s="224"/>
      <c r="H29" s="242"/>
      <c r="I29" s="247"/>
      <c r="J29" s="250"/>
      <c r="K29" s="242"/>
      <c r="L29" s="247"/>
      <c r="M29" s="224"/>
      <c r="N29" s="242"/>
      <c r="O29" s="240"/>
      <c r="P29" s="224"/>
      <c r="Q29" s="242"/>
      <c r="R29" s="240"/>
      <c r="S29" s="258"/>
      <c r="T29" s="242"/>
      <c r="U29" s="240"/>
      <c r="V29" s="238"/>
      <c r="W29" s="1"/>
      <c r="X29" s="1"/>
      <c r="Y29" s="1"/>
      <c r="Z29" s="1"/>
      <c r="AA29" s="1"/>
      <c r="AB29" s="1"/>
      <c r="AC29" s="1"/>
    </row>
    <row r="30" spans="1:29" ht="15" customHeight="1">
      <c r="A30" s="8"/>
      <c r="B30" s="282"/>
      <c r="C30" s="224"/>
      <c r="D30" s="291"/>
      <c r="E30" s="242"/>
      <c r="F30" s="247"/>
      <c r="G30" s="224"/>
      <c r="H30" s="242"/>
      <c r="I30" s="247"/>
      <c r="J30" s="250"/>
      <c r="K30" s="242"/>
      <c r="L30" s="247"/>
      <c r="M30" s="224"/>
      <c r="N30" s="242"/>
      <c r="O30" s="240"/>
      <c r="P30" s="224"/>
      <c r="Q30" s="242"/>
      <c r="R30" s="240"/>
      <c r="S30" s="258"/>
      <c r="T30" s="242"/>
      <c r="U30" s="240"/>
      <c r="V30" s="238"/>
      <c r="W30" s="1"/>
      <c r="X30" s="1"/>
      <c r="Y30" s="1"/>
      <c r="Z30" s="1"/>
      <c r="AA30" s="1"/>
      <c r="AB30" s="1"/>
      <c r="AC30" s="1"/>
    </row>
    <row r="31" spans="1:29" ht="15" customHeight="1">
      <c r="A31" s="8"/>
      <c r="B31" s="282"/>
      <c r="C31" s="224"/>
      <c r="D31" s="291"/>
      <c r="E31" s="243"/>
      <c r="F31" s="247"/>
      <c r="G31" s="224"/>
      <c r="H31" s="243"/>
      <c r="I31" s="247"/>
      <c r="J31" s="250"/>
      <c r="K31" s="243"/>
      <c r="L31" s="247"/>
      <c r="M31" s="224"/>
      <c r="N31" s="243"/>
      <c r="O31" s="240"/>
      <c r="P31" s="224"/>
      <c r="Q31" s="243"/>
      <c r="R31" s="240"/>
      <c r="S31" s="258"/>
      <c r="T31" s="243"/>
      <c r="U31" s="240"/>
      <c r="V31" s="238"/>
      <c r="W31" s="1"/>
      <c r="X31" s="1"/>
      <c r="Y31" s="1"/>
      <c r="Z31" s="1"/>
      <c r="AA31" s="1"/>
      <c r="AB31" s="1"/>
      <c r="AC31" s="1"/>
    </row>
    <row r="32" spans="1:29" ht="15" customHeight="1">
      <c r="A32" s="8"/>
      <c r="B32" s="282"/>
      <c r="C32" s="224"/>
      <c r="D32" s="291"/>
      <c r="E32" s="241">
        <v>2</v>
      </c>
      <c r="F32" s="266"/>
      <c r="G32" s="224"/>
      <c r="H32" s="241">
        <v>2</v>
      </c>
      <c r="I32" s="248"/>
      <c r="J32" s="250"/>
      <c r="K32" s="241">
        <v>2</v>
      </c>
      <c r="L32" s="248"/>
      <c r="M32" s="224"/>
      <c r="N32" s="241">
        <v>2</v>
      </c>
      <c r="O32" s="239"/>
      <c r="P32" s="224"/>
      <c r="Q32" s="241">
        <v>2</v>
      </c>
      <c r="R32" s="239"/>
      <c r="S32" s="258"/>
      <c r="T32" s="241">
        <v>2</v>
      </c>
      <c r="U32" s="239"/>
      <c r="V32" s="237"/>
      <c r="W32" s="1"/>
      <c r="X32" s="1"/>
      <c r="Y32" s="1"/>
      <c r="Z32" s="1"/>
      <c r="AA32" s="1"/>
      <c r="AB32" s="1"/>
      <c r="AC32" s="1"/>
    </row>
    <row r="33" spans="1:29" ht="15" customHeight="1">
      <c r="A33" s="8"/>
      <c r="B33" s="282"/>
      <c r="C33" s="224"/>
      <c r="D33" s="291"/>
      <c r="E33" s="242"/>
      <c r="F33" s="247"/>
      <c r="G33" s="224"/>
      <c r="H33" s="242"/>
      <c r="I33" s="247"/>
      <c r="J33" s="250"/>
      <c r="K33" s="242"/>
      <c r="L33" s="247"/>
      <c r="M33" s="224"/>
      <c r="N33" s="242"/>
      <c r="O33" s="240"/>
      <c r="P33" s="224"/>
      <c r="Q33" s="242"/>
      <c r="R33" s="240"/>
      <c r="S33" s="258"/>
      <c r="T33" s="242"/>
      <c r="U33" s="240"/>
      <c r="V33" s="238"/>
      <c r="W33" s="1"/>
      <c r="X33" s="1"/>
      <c r="Y33" s="1"/>
      <c r="Z33" s="1"/>
      <c r="AA33" s="1"/>
      <c r="AB33" s="1"/>
      <c r="AC33" s="1"/>
    </row>
    <row r="34" spans="1:29" ht="15" customHeight="1">
      <c r="A34" s="8"/>
      <c r="B34" s="282"/>
      <c r="C34" s="224"/>
      <c r="D34" s="291"/>
      <c r="E34" s="242"/>
      <c r="F34" s="247"/>
      <c r="G34" s="224"/>
      <c r="H34" s="242"/>
      <c r="I34" s="247"/>
      <c r="J34" s="250"/>
      <c r="K34" s="242"/>
      <c r="L34" s="247"/>
      <c r="M34" s="224"/>
      <c r="N34" s="242"/>
      <c r="O34" s="240"/>
      <c r="P34" s="224"/>
      <c r="Q34" s="242"/>
      <c r="R34" s="240"/>
      <c r="S34" s="258"/>
      <c r="T34" s="242"/>
      <c r="U34" s="240"/>
      <c r="V34" s="238"/>
      <c r="W34" s="1"/>
      <c r="X34" s="1"/>
      <c r="Y34" s="1"/>
      <c r="Z34" s="1"/>
      <c r="AA34" s="1"/>
      <c r="AB34" s="1"/>
      <c r="AC34" s="1"/>
    </row>
    <row r="35" spans="1:29" ht="15" customHeight="1">
      <c r="A35" s="8"/>
      <c r="B35" s="282"/>
      <c r="C35" s="224"/>
      <c r="D35" s="291"/>
      <c r="E35" s="243"/>
      <c r="F35" s="247"/>
      <c r="G35" s="224"/>
      <c r="H35" s="243"/>
      <c r="I35" s="247"/>
      <c r="J35" s="250"/>
      <c r="K35" s="243"/>
      <c r="L35" s="247"/>
      <c r="M35" s="224"/>
      <c r="N35" s="243"/>
      <c r="O35" s="240"/>
      <c r="P35" s="224"/>
      <c r="Q35" s="243"/>
      <c r="R35" s="240"/>
      <c r="S35" s="258"/>
      <c r="T35" s="243"/>
      <c r="U35" s="240"/>
      <c r="V35" s="238"/>
      <c r="W35" s="1"/>
      <c r="X35" s="1"/>
      <c r="Y35" s="1"/>
      <c r="Z35" s="1"/>
      <c r="AA35" s="1"/>
      <c r="AB35" s="1"/>
      <c r="AC35" s="1"/>
    </row>
    <row r="36" spans="1:29" ht="15" customHeight="1">
      <c r="A36" s="8"/>
      <c r="B36" s="282"/>
      <c r="C36" s="224"/>
      <c r="D36" s="291"/>
      <c r="E36" s="241">
        <v>3</v>
      </c>
      <c r="F36" s="266"/>
      <c r="G36" s="224"/>
      <c r="H36" s="241">
        <v>3</v>
      </c>
      <c r="I36" s="248"/>
      <c r="J36" s="250"/>
      <c r="K36" s="241">
        <v>3</v>
      </c>
      <c r="L36" s="248"/>
      <c r="M36" s="224"/>
      <c r="N36" s="241">
        <v>3</v>
      </c>
      <c r="O36" s="239"/>
      <c r="P36" s="224"/>
      <c r="Q36" s="241">
        <v>3</v>
      </c>
      <c r="R36" s="239"/>
      <c r="S36" s="258"/>
      <c r="T36" s="241">
        <v>3</v>
      </c>
      <c r="U36" s="239"/>
      <c r="V36" s="237"/>
      <c r="W36" s="1"/>
      <c r="X36" s="1"/>
      <c r="Y36" s="1"/>
      <c r="Z36" s="1"/>
      <c r="AA36" s="1"/>
      <c r="AB36" s="1"/>
      <c r="AC36" s="1"/>
    </row>
    <row r="37" spans="1:29" ht="15" customHeight="1">
      <c r="A37" s="8"/>
      <c r="B37" s="282"/>
      <c r="C37" s="224"/>
      <c r="D37" s="291"/>
      <c r="E37" s="242"/>
      <c r="F37" s="247"/>
      <c r="G37" s="224"/>
      <c r="H37" s="242"/>
      <c r="I37" s="247"/>
      <c r="J37" s="250"/>
      <c r="K37" s="242"/>
      <c r="L37" s="247"/>
      <c r="M37" s="224"/>
      <c r="N37" s="242"/>
      <c r="O37" s="240"/>
      <c r="P37" s="224"/>
      <c r="Q37" s="242"/>
      <c r="R37" s="240"/>
      <c r="S37" s="258"/>
      <c r="T37" s="242"/>
      <c r="U37" s="240"/>
      <c r="V37" s="238"/>
      <c r="W37" s="1"/>
      <c r="X37" s="1"/>
      <c r="Y37" s="1"/>
      <c r="Z37" s="1"/>
      <c r="AA37" s="1"/>
      <c r="AB37" s="1"/>
      <c r="AC37" s="1"/>
    </row>
    <row r="38" spans="1:29" ht="15" customHeight="1">
      <c r="A38" s="8"/>
      <c r="B38" s="282"/>
      <c r="C38" s="224"/>
      <c r="D38" s="291"/>
      <c r="E38" s="242"/>
      <c r="F38" s="247"/>
      <c r="G38" s="224"/>
      <c r="H38" s="242"/>
      <c r="I38" s="247"/>
      <c r="J38" s="250"/>
      <c r="K38" s="242"/>
      <c r="L38" s="247"/>
      <c r="M38" s="224"/>
      <c r="N38" s="242"/>
      <c r="O38" s="240"/>
      <c r="P38" s="224"/>
      <c r="Q38" s="242"/>
      <c r="R38" s="240"/>
      <c r="S38" s="258"/>
      <c r="T38" s="242"/>
      <c r="U38" s="240"/>
      <c r="V38" s="238"/>
      <c r="W38" s="1"/>
      <c r="X38" s="1"/>
      <c r="Y38" s="1"/>
      <c r="Z38" s="1"/>
      <c r="AA38" s="1"/>
      <c r="AB38" s="1"/>
      <c r="AC38" s="1"/>
    </row>
    <row r="39" spans="1:29" ht="15" customHeight="1">
      <c r="A39" s="8"/>
      <c r="B39" s="282"/>
      <c r="C39" s="225"/>
      <c r="D39" s="291"/>
      <c r="E39" s="243"/>
      <c r="F39" s="247"/>
      <c r="G39" s="225"/>
      <c r="H39" s="243"/>
      <c r="I39" s="247"/>
      <c r="J39" s="251"/>
      <c r="K39" s="243"/>
      <c r="L39" s="247"/>
      <c r="M39" s="225"/>
      <c r="N39" s="243"/>
      <c r="O39" s="240"/>
      <c r="P39" s="225"/>
      <c r="Q39" s="243"/>
      <c r="R39" s="240"/>
      <c r="S39" s="259"/>
      <c r="T39" s="243"/>
      <c r="U39" s="240"/>
      <c r="V39" s="238"/>
      <c r="W39" s="1"/>
      <c r="X39" s="1"/>
      <c r="Y39" s="1"/>
      <c r="Z39" s="1"/>
      <c r="AA39" s="1"/>
      <c r="AB39" s="1"/>
      <c r="AC39" s="1"/>
    </row>
    <row r="40" spans="1:29" ht="15" customHeight="1">
      <c r="A40" s="8"/>
      <c r="B40" s="282"/>
      <c r="C40" s="233" t="str">
        <f ca="1">OFFSET(INDIRECT($B200),10,2)</f>
        <v>Online behaviour and cyberbullying</v>
      </c>
      <c r="D40" s="268" t="str">
        <f ca="1">OFFSET(INDIRECT($B200),10,14)</f>
        <v xml:space="preserve">demonstrate appropriate online behaviour and apply a range of strategies to protect themselves and others from possible online dangers, bullying and inappropriate behaviour, e.g. turn off comments on digital media, block users; identify the risks and legal consequences of sending intimate images and content/sexting; recognise language that could be deemed to be offensive (including racist, sexist, homophobic, transphobic) in online activities.  
</v>
      </c>
      <c r="E40" s="241">
        <v>1</v>
      </c>
      <c r="F40" s="237"/>
      <c r="G40" s="255" t="str">
        <f ca="1">OFFSET(INDIRECT($B200),10,15)</f>
        <v>refine strategies to protect themselves and others from possible online dangers, e.g. when communicating online show an active ability to deal with inappropriate behaviour/misuse while actively minimising risks
filter the communication received, e.g. sorting out e-mails, deciding whom to follow on social media, etc.; responsibly use digital tools to interact with others using more advanced features
demonstrate a basic knowledge of the legal aspects linked to online behaviour, e.g. cyberbullying, harassment, false statements and publishing inappropriate content/images without consent.</v>
      </c>
      <c r="H40" s="241">
        <v>1</v>
      </c>
      <c r="I40" s="246"/>
      <c r="J40" s="256" t="str">
        <f ca="1">OFFSET(INDIRECT($B200),10,16)</f>
        <v>identify high-risk situations and active strategies to avoid them, e.g. critically evaluate behaviour to limit exposure to high-risk situations         
define and identify advanced forms of cyberbullying, how to avoid it and the consequences of such actions  
critically evaluate the behaviours of others online and identify how they could be beneficial or damaging.</v>
      </c>
      <c r="K40" s="241">
        <v>1</v>
      </c>
      <c r="L40" s="246"/>
      <c r="M40" s="255" t="str">
        <f ca="1">OFFSET(INDIRECT($B200),10,17)</f>
        <v xml:space="preserve">adapt online behaviour and interactions for different audiences, considering global cultural values, e.g. critically evaluate behaviour and interactions taking into account global cultural values; consider how behaviour is perceived by others. </v>
      </c>
      <c r="N40" s="241">
        <v>1</v>
      </c>
      <c r="O40" s="244"/>
      <c r="P40" s="255" t="str">
        <f ca="1">OFFSET(INDIRECT($B200),10,18)</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Q40" s="241">
        <v>1</v>
      </c>
      <c r="R40" s="244"/>
      <c r="S40" s="255" t="str">
        <f ca="1">OFFSET(INDIRECT($B200),10,19)</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T40" s="241">
        <v>1</v>
      </c>
      <c r="U40" s="244"/>
      <c r="V40" s="237"/>
      <c r="W40" s="1"/>
      <c r="X40" s="1"/>
      <c r="Y40" s="1"/>
      <c r="Z40" s="1"/>
      <c r="AA40" s="1"/>
      <c r="AB40" s="1"/>
      <c r="AC40" s="1"/>
    </row>
    <row r="41" spans="1:29" ht="15" customHeight="1">
      <c r="A41" s="8"/>
      <c r="B41" s="282"/>
      <c r="C41" s="224"/>
      <c r="D41" s="291"/>
      <c r="E41" s="242"/>
      <c r="F41" s="247"/>
      <c r="G41" s="224"/>
      <c r="H41" s="242"/>
      <c r="I41" s="247"/>
      <c r="J41" s="250"/>
      <c r="K41" s="242"/>
      <c r="L41" s="247"/>
      <c r="M41" s="224"/>
      <c r="N41" s="242"/>
      <c r="O41" s="240"/>
      <c r="P41" s="224"/>
      <c r="Q41" s="242"/>
      <c r="R41" s="240"/>
      <c r="S41" s="224"/>
      <c r="T41" s="242"/>
      <c r="U41" s="240"/>
      <c r="V41" s="238"/>
      <c r="W41" s="1"/>
      <c r="X41" s="1"/>
      <c r="Y41" s="1"/>
      <c r="Z41" s="1"/>
      <c r="AA41" s="1"/>
      <c r="AB41" s="1"/>
      <c r="AC41" s="1"/>
    </row>
    <row r="42" spans="1:29" ht="15" customHeight="1">
      <c r="A42" s="8"/>
      <c r="B42" s="282"/>
      <c r="C42" s="224"/>
      <c r="D42" s="291"/>
      <c r="E42" s="242"/>
      <c r="F42" s="247"/>
      <c r="G42" s="224"/>
      <c r="H42" s="242"/>
      <c r="I42" s="247"/>
      <c r="J42" s="250"/>
      <c r="K42" s="242"/>
      <c r="L42" s="247"/>
      <c r="M42" s="224"/>
      <c r="N42" s="242"/>
      <c r="O42" s="240"/>
      <c r="P42" s="224"/>
      <c r="Q42" s="242"/>
      <c r="R42" s="240"/>
      <c r="S42" s="224"/>
      <c r="T42" s="242"/>
      <c r="U42" s="240"/>
      <c r="V42" s="238"/>
      <c r="W42" s="1"/>
      <c r="X42" s="1"/>
      <c r="Y42" s="1"/>
      <c r="Z42" s="1"/>
      <c r="AA42" s="1"/>
      <c r="AB42" s="1"/>
      <c r="AC42" s="1"/>
    </row>
    <row r="43" spans="1:29" ht="15" customHeight="1">
      <c r="A43" s="8"/>
      <c r="B43" s="282"/>
      <c r="C43" s="224"/>
      <c r="D43" s="291"/>
      <c r="E43" s="243"/>
      <c r="F43" s="247"/>
      <c r="G43" s="224"/>
      <c r="H43" s="243"/>
      <c r="I43" s="247"/>
      <c r="J43" s="250"/>
      <c r="K43" s="243"/>
      <c r="L43" s="247"/>
      <c r="M43" s="224"/>
      <c r="N43" s="243"/>
      <c r="O43" s="240"/>
      <c r="P43" s="224"/>
      <c r="Q43" s="243"/>
      <c r="R43" s="240"/>
      <c r="S43" s="224"/>
      <c r="T43" s="243"/>
      <c r="U43" s="240"/>
      <c r="V43" s="238"/>
      <c r="W43" s="1"/>
      <c r="X43" s="1"/>
      <c r="Y43" s="1"/>
      <c r="Z43" s="1"/>
      <c r="AA43" s="1"/>
      <c r="AB43" s="1"/>
      <c r="AC43" s="1"/>
    </row>
    <row r="44" spans="1:29" ht="15" customHeight="1">
      <c r="A44" s="8"/>
      <c r="B44" s="282"/>
      <c r="C44" s="224"/>
      <c r="D44" s="291"/>
      <c r="E44" s="241">
        <v>2</v>
      </c>
      <c r="F44" s="266"/>
      <c r="G44" s="224"/>
      <c r="H44" s="241">
        <v>2</v>
      </c>
      <c r="I44" s="248"/>
      <c r="J44" s="250"/>
      <c r="K44" s="241">
        <v>2</v>
      </c>
      <c r="L44" s="248"/>
      <c r="M44" s="224"/>
      <c r="N44" s="241">
        <v>2</v>
      </c>
      <c r="O44" s="239"/>
      <c r="P44" s="224"/>
      <c r="Q44" s="241">
        <v>2</v>
      </c>
      <c r="R44" s="239"/>
      <c r="S44" s="224"/>
      <c r="T44" s="241">
        <v>2</v>
      </c>
      <c r="U44" s="239"/>
      <c r="V44" s="237"/>
      <c r="W44" s="1"/>
      <c r="X44" s="1"/>
      <c r="Y44" s="1"/>
      <c r="Z44" s="1"/>
      <c r="AA44" s="1"/>
      <c r="AB44" s="1"/>
      <c r="AC44" s="1"/>
    </row>
    <row r="45" spans="1:29" ht="15" customHeight="1">
      <c r="A45" s="8"/>
      <c r="B45" s="282"/>
      <c r="C45" s="224"/>
      <c r="D45" s="291"/>
      <c r="E45" s="242"/>
      <c r="F45" s="247"/>
      <c r="G45" s="224"/>
      <c r="H45" s="242"/>
      <c r="I45" s="247"/>
      <c r="J45" s="250"/>
      <c r="K45" s="242"/>
      <c r="L45" s="247"/>
      <c r="M45" s="224"/>
      <c r="N45" s="242"/>
      <c r="O45" s="240"/>
      <c r="P45" s="224"/>
      <c r="Q45" s="242"/>
      <c r="R45" s="240"/>
      <c r="S45" s="224"/>
      <c r="T45" s="242"/>
      <c r="U45" s="240"/>
      <c r="V45" s="238"/>
      <c r="W45" s="1"/>
      <c r="X45" s="1"/>
      <c r="Y45" s="1"/>
      <c r="Z45" s="1"/>
      <c r="AA45" s="1"/>
      <c r="AB45" s="1"/>
      <c r="AC45" s="1"/>
    </row>
    <row r="46" spans="1:29" ht="15" customHeight="1">
      <c r="A46" s="8"/>
      <c r="B46" s="282"/>
      <c r="C46" s="224"/>
      <c r="D46" s="291"/>
      <c r="E46" s="242"/>
      <c r="F46" s="247"/>
      <c r="G46" s="224"/>
      <c r="H46" s="242"/>
      <c r="I46" s="247"/>
      <c r="J46" s="250"/>
      <c r="K46" s="242"/>
      <c r="L46" s="247"/>
      <c r="M46" s="224"/>
      <c r="N46" s="242"/>
      <c r="O46" s="240"/>
      <c r="P46" s="224"/>
      <c r="Q46" s="242"/>
      <c r="R46" s="240"/>
      <c r="S46" s="224"/>
      <c r="T46" s="242"/>
      <c r="U46" s="240"/>
      <c r="V46" s="238"/>
      <c r="W46" s="1"/>
      <c r="X46" s="1"/>
      <c r="Y46" s="1"/>
      <c r="Z46" s="1"/>
      <c r="AA46" s="1"/>
      <c r="AB46" s="1"/>
      <c r="AC46" s="1"/>
    </row>
    <row r="47" spans="1:29" ht="15" customHeight="1">
      <c r="A47" s="8"/>
      <c r="B47" s="282"/>
      <c r="C47" s="224"/>
      <c r="D47" s="291"/>
      <c r="E47" s="243"/>
      <c r="F47" s="247"/>
      <c r="G47" s="224"/>
      <c r="H47" s="243"/>
      <c r="I47" s="247"/>
      <c r="J47" s="250"/>
      <c r="K47" s="243"/>
      <c r="L47" s="247"/>
      <c r="M47" s="224"/>
      <c r="N47" s="243"/>
      <c r="O47" s="240"/>
      <c r="P47" s="224"/>
      <c r="Q47" s="243"/>
      <c r="R47" s="240"/>
      <c r="S47" s="224"/>
      <c r="T47" s="243"/>
      <c r="U47" s="240"/>
      <c r="V47" s="238"/>
      <c r="W47" s="1"/>
      <c r="X47" s="1"/>
      <c r="Y47" s="1"/>
      <c r="Z47" s="1"/>
      <c r="AA47" s="1"/>
      <c r="AB47" s="1"/>
      <c r="AC47" s="1"/>
    </row>
    <row r="48" spans="1:29" ht="15" customHeight="1">
      <c r="A48" s="8"/>
      <c r="B48" s="282"/>
      <c r="C48" s="224"/>
      <c r="D48" s="291"/>
      <c r="E48" s="241">
        <v>3</v>
      </c>
      <c r="F48" s="266"/>
      <c r="G48" s="224"/>
      <c r="H48" s="241">
        <v>3</v>
      </c>
      <c r="I48" s="248"/>
      <c r="J48" s="250"/>
      <c r="K48" s="241">
        <v>3</v>
      </c>
      <c r="L48" s="248"/>
      <c r="M48" s="224"/>
      <c r="N48" s="241">
        <v>3</v>
      </c>
      <c r="O48" s="239"/>
      <c r="P48" s="224"/>
      <c r="Q48" s="241">
        <v>3</v>
      </c>
      <c r="R48" s="239"/>
      <c r="S48" s="224"/>
      <c r="T48" s="241">
        <v>3</v>
      </c>
      <c r="U48" s="239"/>
      <c r="V48" s="237"/>
      <c r="W48" s="1"/>
      <c r="X48" s="1"/>
      <c r="Y48" s="1"/>
      <c r="Z48" s="1"/>
      <c r="AA48" s="1"/>
      <c r="AB48" s="1"/>
      <c r="AC48" s="1"/>
    </row>
    <row r="49" spans="1:29" ht="15" customHeight="1">
      <c r="A49" s="8"/>
      <c r="B49" s="282"/>
      <c r="C49" s="224"/>
      <c r="D49" s="291"/>
      <c r="E49" s="242"/>
      <c r="F49" s="247"/>
      <c r="G49" s="224"/>
      <c r="H49" s="242"/>
      <c r="I49" s="247"/>
      <c r="J49" s="250"/>
      <c r="K49" s="242"/>
      <c r="L49" s="247"/>
      <c r="M49" s="224"/>
      <c r="N49" s="242"/>
      <c r="O49" s="240"/>
      <c r="P49" s="224"/>
      <c r="Q49" s="242"/>
      <c r="R49" s="240"/>
      <c r="S49" s="224"/>
      <c r="T49" s="242"/>
      <c r="U49" s="240"/>
      <c r="V49" s="238"/>
      <c r="W49" s="1"/>
      <c r="X49" s="1"/>
      <c r="Y49" s="1"/>
      <c r="Z49" s="1"/>
      <c r="AA49" s="1"/>
      <c r="AB49" s="1"/>
      <c r="AC49" s="1"/>
    </row>
    <row r="50" spans="1:29" ht="15" customHeight="1">
      <c r="A50" s="8"/>
      <c r="B50" s="282"/>
      <c r="C50" s="224"/>
      <c r="D50" s="291"/>
      <c r="E50" s="242"/>
      <c r="F50" s="247"/>
      <c r="G50" s="224"/>
      <c r="H50" s="242"/>
      <c r="I50" s="247"/>
      <c r="J50" s="250"/>
      <c r="K50" s="242"/>
      <c r="L50" s="247"/>
      <c r="M50" s="224"/>
      <c r="N50" s="242"/>
      <c r="O50" s="240"/>
      <c r="P50" s="224"/>
      <c r="Q50" s="242"/>
      <c r="R50" s="240"/>
      <c r="S50" s="224"/>
      <c r="T50" s="242"/>
      <c r="U50" s="240"/>
      <c r="V50" s="238"/>
      <c r="W50" s="1"/>
      <c r="X50" s="1"/>
      <c r="Y50" s="1"/>
      <c r="Z50" s="1"/>
      <c r="AA50" s="1"/>
      <c r="AB50" s="1"/>
      <c r="AC50" s="1"/>
    </row>
    <row r="51" spans="1:29" ht="35.25" customHeight="1">
      <c r="A51" s="8"/>
      <c r="B51" s="283"/>
      <c r="C51" s="225"/>
      <c r="D51" s="291"/>
      <c r="E51" s="243"/>
      <c r="F51" s="247"/>
      <c r="G51" s="225"/>
      <c r="H51" s="243"/>
      <c r="I51" s="247"/>
      <c r="J51" s="251"/>
      <c r="K51" s="243"/>
      <c r="L51" s="247"/>
      <c r="M51" s="225"/>
      <c r="N51" s="243"/>
      <c r="O51" s="240"/>
      <c r="P51" s="225"/>
      <c r="Q51" s="243"/>
      <c r="R51" s="240"/>
      <c r="S51" s="225"/>
      <c r="T51" s="243"/>
      <c r="U51" s="240"/>
      <c r="V51" s="238"/>
      <c r="W51" s="1"/>
      <c r="X51" s="1"/>
      <c r="Y51" s="1"/>
      <c r="Z51" s="1"/>
      <c r="AA51" s="1"/>
      <c r="AB51" s="1"/>
      <c r="AC51" s="1"/>
    </row>
    <row r="52" spans="1:29" ht="15" customHeight="1">
      <c r="A52" s="8"/>
      <c r="B52" s="281" t="str">
        <f ca="1">OFFSET(INDIRECT($B200),11,0)</f>
        <v>2. Interacting and collaborating</v>
      </c>
      <c r="C52" s="229" t="str">
        <f ca="1">OFFSET(INDIRECT($B200),13,2)</f>
        <v>Communication</v>
      </c>
      <c r="D52" s="268" t="str">
        <f ca="1">OFFSET(INDIRECT($B200),13,14)</f>
        <v>exchange online communication, making use of a growing range of available features, e.g. manage folders within e-mail including using reporting features to filter spam and make use of webcams to facilitate video calls 
show an understanding of the advantages and disadvantages of different forms of communication and when it is appropriate to use each, e.g. explain when video conferencing may be more appropriate than e-mail, and vice versa; explain the pros and cons of using instant messaging in social contexts; talk about purpose and audience.</v>
      </c>
      <c r="E52" s="241">
        <v>1</v>
      </c>
      <c r="F52" s="237"/>
      <c r="G52" s="245" t="str">
        <f ca="1">OFFSET(INDIRECT($B200),13,15)</f>
        <v>manage and use a growing range of online communication accounts and the features offered within each, e.g. e-mail accounts, messaging accounts, etc.</v>
      </c>
      <c r="H52" s="241">
        <v>1</v>
      </c>
      <c r="I52" s="246"/>
      <c r="J52" s="249" t="str">
        <f ca="1">OFFSET(INDIRECT($B200),13,16)</f>
        <v>select and use different online communication tools for specific purposes with higher levels of competence, e.g. set up and manage an address book and organise contacts on appropriate mailing lists; independently carry out a video call for a specific purpose including screen sharing where appropriate.</v>
      </c>
      <c r="K52" s="241">
        <v>1</v>
      </c>
      <c r="L52" s="246"/>
      <c r="M52" s="245" t="str">
        <f ca="1">OFFSET(INDIRECT($B200),13,17)</f>
        <v>select and use different online communication tools for specific purposes with higher levels of competence, e.g. set up relevant mail merge using word processing and spreadsheet software; use advanced features of e-mail provider (signature, auto-reply, read receipt, widgets).</v>
      </c>
      <c r="N52" s="241">
        <v>1</v>
      </c>
      <c r="O52" s="244"/>
      <c r="P52" s="245" t="str">
        <f ca="1">OFFSET(INDIRECT($B200),13,18)</f>
        <v>make use of available online communication services for specific purposes, justifying selections made based on their appropriateness for delivery of information.</v>
      </c>
      <c r="Q52" s="241">
        <v>1</v>
      </c>
      <c r="R52" s="244"/>
      <c r="S52" s="245" t="str">
        <f ca="1">OFFSET(INDIRECT($B200),13,19)</f>
        <v>reflect on choices of online communication solution and comment on how this could be improved to meet aims of tasks.</v>
      </c>
      <c r="T52" s="241">
        <v>1</v>
      </c>
      <c r="U52" s="244"/>
      <c r="V52" s="237"/>
      <c r="W52" s="1"/>
      <c r="X52" s="1"/>
      <c r="Y52" s="1"/>
      <c r="Z52" s="1"/>
      <c r="AA52" s="1"/>
      <c r="AB52" s="1"/>
      <c r="AC52" s="1"/>
    </row>
    <row r="53" spans="1:29" ht="15" customHeight="1">
      <c r="A53" s="8"/>
      <c r="B53" s="282"/>
      <c r="C53" s="224"/>
      <c r="D53" s="291"/>
      <c r="E53" s="242"/>
      <c r="F53" s="247"/>
      <c r="G53" s="224"/>
      <c r="H53" s="242"/>
      <c r="I53" s="247"/>
      <c r="J53" s="250"/>
      <c r="K53" s="242"/>
      <c r="L53" s="247"/>
      <c r="M53" s="224"/>
      <c r="N53" s="242"/>
      <c r="O53" s="240"/>
      <c r="P53" s="224"/>
      <c r="Q53" s="242"/>
      <c r="R53" s="240"/>
      <c r="S53" s="224"/>
      <c r="T53" s="242"/>
      <c r="U53" s="240"/>
      <c r="V53" s="238"/>
      <c r="W53" s="1"/>
      <c r="X53" s="1"/>
      <c r="Y53" s="1"/>
      <c r="Z53" s="1"/>
      <c r="AA53" s="1"/>
      <c r="AB53" s="1"/>
      <c r="AC53" s="1"/>
    </row>
    <row r="54" spans="1:29" ht="15" customHeight="1">
      <c r="A54" s="8"/>
      <c r="B54" s="282"/>
      <c r="C54" s="224"/>
      <c r="D54" s="291"/>
      <c r="E54" s="242"/>
      <c r="F54" s="247"/>
      <c r="G54" s="224"/>
      <c r="H54" s="242"/>
      <c r="I54" s="247"/>
      <c r="J54" s="250"/>
      <c r="K54" s="242"/>
      <c r="L54" s="247"/>
      <c r="M54" s="224"/>
      <c r="N54" s="242"/>
      <c r="O54" s="240"/>
      <c r="P54" s="224"/>
      <c r="Q54" s="242"/>
      <c r="R54" s="240"/>
      <c r="S54" s="224"/>
      <c r="T54" s="242"/>
      <c r="U54" s="240"/>
      <c r="V54" s="238"/>
      <c r="W54" s="1"/>
      <c r="X54" s="1"/>
      <c r="Y54" s="1"/>
      <c r="Z54" s="1"/>
      <c r="AA54" s="1"/>
      <c r="AB54" s="1"/>
      <c r="AC54" s="1"/>
    </row>
    <row r="55" spans="1:29" ht="15" customHeight="1">
      <c r="A55" s="8"/>
      <c r="B55" s="282"/>
      <c r="C55" s="224"/>
      <c r="D55" s="291"/>
      <c r="E55" s="243"/>
      <c r="F55" s="247"/>
      <c r="G55" s="224"/>
      <c r="H55" s="243"/>
      <c r="I55" s="247"/>
      <c r="J55" s="250"/>
      <c r="K55" s="243"/>
      <c r="L55" s="247"/>
      <c r="M55" s="224"/>
      <c r="N55" s="243"/>
      <c r="O55" s="240"/>
      <c r="P55" s="224"/>
      <c r="Q55" s="243"/>
      <c r="R55" s="240"/>
      <c r="S55" s="224"/>
      <c r="T55" s="243"/>
      <c r="U55" s="240"/>
      <c r="V55" s="238"/>
      <c r="W55" s="1"/>
      <c r="X55" s="1"/>
      <c r="Y55" s="1"/>
      <c r="Z55" s="1"/>
      <c r="AA55" s="1"/>
      <c r="AB55" s="1"/>
      <c r="AC55" s="1"/>
    </row>
    <row r="56" spans="1:29" ht="15" customHeight="1">
      <c r="A56" s="8"/>
      <c r="B56" s="282"/>
      <c r="C56" s="224"/>
      <c r="D56" s="291"/>
      <c r="E56" s="241">
        <v>2</v>
      </c>
      <c r="F56" s="266"/>
      <c r="G56" s="224"/>
      <c r="H56" s="241">
        <v>2</v>
      </c>
      <c r="I56" s="248"/>
      <c r="J56" s="250"/>
      <c r="K56" s="241">
        <v>2</v>
      </c>
      <c r="L56" s="248"/>
      <c r="M56" s="224"/>
      <c r="N56" s="241">
        <v>2</v>
      </c>
      <c r="O56" s="239"/>
      <c r="P56" s="224"/>
      <c r="Q56" s="241">
        <v>2</v>
      </c>
      <c r="R56" s="239"/>
      <c r="S56" s="224"/>
      <c r="T56" s="241">
        <v>2</v>
      </c>
      <c r="U56" s="239"/>
      <c r="V56" s="237"/>
      <c r="W56" s="1"/>
      <c r="X56" s="1"/>
      <c r="Y56" s="1"/>
      <c r="Z56" s="1"/>
      <c r="AA56" s="1"/>
      <c r="AB56" s="1"/>
      <c r="AC56" s="1"/>
    </row>
    <row r="57" spans="1:29" ht="15" customHeight="1">
      <c r="A57" s="8"/>
      <c r="B57" s="282"/>
      <c r="C57" s="224"/>
      <c r="D57" s="291"/>
      <c r="E57" s="242"/>
      <c r="F57" s="247"/>
      <c r="G57" s="224"/>
      <c r="H57" s="242"/>
      <c r="I57" s="247"/>
      <c r="J57" s="250"/>
      <c r="K57" s="242"/>
      <c r="L57" s="247"/>
      <c r="M57" s="224"/>
      <c r="N57" s="242"/>
      <c r="O57" s="240"/>
      <c r="P57" s="224"/>
      <c r="Q57" s="242"/>
      <c r="R57" s="240"/>
      <c r="S57" s="224"/>
      <c r="T57" s="242"/>
      <c r="U57" s="240"/>
      <c r="V57" s="238"/>
      <c r="W57" s="1"/>
      <c r="X57" s="1"/>
      <c r="Y57" s="1"/>
      <c r="Z57" s="1"/>
      <c r="AA57" s="1"/>
      <c r="AB57" s="1"/>
      <c r="AC57" s="1"/>
    </row>
    <row r="58" spans="1:29" ht="15" customHeight="1">
      <c r="A58" s="8"/>
      <c r="B58" s="282"/>
      <c r="C58" s="224"/>
      <c r="D58" s="291"/>
      <c r="E58" s="242"/>
      <c r="F58" s="247"/>
      <c r="G58" s="224"/>
      <c r="H58" s="242"/>
      <c r="I58" s="247"/>
      <c r="J58" s="250"/>
      <c r="K58" s="242"/>
      <c r="L58" s="247"/>
      <c r="M58" s="224"/>
      <c r="N58" s="242"/>
      <c r="O58" s="240"/>
      <c r="P58" s="224"/>
      <c r="Q58" s="242"/>
      <c r="R58" s="240"/>
      <c r="S58" s="224"/>
      <c r="T58" s="242"/>
      <c r="U58" s="240"/>
      <c r="V58" s="238"/>
      <c r="W58" s="1"/>
      <c r="X58" s="1"/>
      <c r="Y58" s="1"/>
      <c r="Z58" s="1"/>
      <c r="AA58" s="1"/>
      <c r="AB58" s="1"/>
      <c r="AC58" s="1"/>
    </row>
    <row r="59" spans="1:29" ht="15" customHeight="1">
      <c r="A59" s="8"/>
      <c r="B59" s="282"/>
      <c r="C59" s="224"/>
      <c r="D59" s="291"/>
      <c r="E59" s="243"/>
      <c r="F59" s="247"/>
      <c r="G59" s="224"/>
      <c r="H59" s="243"/>
      <c r="I59" s="247"/>
      <c r="J59" s="250"/>
      <c r="K59" s="243"/>
      <c r="L59" s="247"/>
      <c r="M59" s="224"/>
      <c r="N59" s="243"/>
      <c r="O59" s="240"/>
      <c r="P59" s="224"/>
      <c r="Q59" s="243"/>
      <c r="R59" s="240"/>
      <c r="S59" s="224"/>
      <c r="T59" s="243"/>
      <c r="U59" s="240"/>
      <c r="V59" s="238"/>
      <c r="W59" s="1"/>
      <c r="X59" s="1"/>
      <c r="Y59" s="1"/>
      <c r="Z59" s="1"/>
      <c r="AA59" s="1"/>
      <c r="AB59" s="1"/>
      <c r="AC59" s="1"/>
    </row>
    <row r="60" spans="1:29" ht="15" customHeight="1">
      <c r="A60" s="8"/>
      <c r="B60" s="282"/>
      <c r="C60" s="224"/>
      <c r="D60" s="291"/>
      <c r="E60" s="241">
        <v>3</v>
      </c>
      <c r="F60" s="266"/>
      <c r="G60" s="224"/>
      <c r="H60" s="241">
        <v>3</v>
      </c>
      <c r="I60" s="248"/>
      <c r="J60" s="250"/>
      <c r="K60" s="241">
        <v>3</v>
      </c>
      <c r="L60" s="248"/>
      <c r="M60" s="224"/>
      <c r="N60" s="241">
        <v>3</v>
      </c>
      <c r="O60" s="239"/>
      <c r="P60" s="224"/>
      <c r="Q60" s="241">
        <v>3</v>
      </c>
      <c r="R60" s="239"/>
      <c r="S60" s="224"/>
      <c r="T60" s="241">
        <v>3</v>
      </c>
      <c r="U60" s="239"/>
      <c r="V60" s="237"/>
      <c r="W60" s="1"/>
      <c r="X60" s="1"/>
      <c r="Y60" s="1"/>
      <c r="Z60" s="1"/>
      <c r="AA60" s="1"/>
      <c r="AB60" s="1"/>
      <c r="AC60" s="1"/>
    </row>
    <row r="61" spans="1:29" ht="15" customHeight="1">
      <c r="A61" s="8"/>
      <c r="B61" s="282"/>
      <c r="C61" s="224"/>
      <c r="D61" s="291"/>
      <c r="E61" s="242"/>
      <c r="F61" s="247"/>
      <c r="G61" s="224"/>
      <c r="H61" s="242"/>
      <c r="I61" s="247"/>
      <c r="J61" s="250"/>
      <c r="K61" s="242"/>
      <c r="L61" s="247"/>
      <c r="M61" s="224"/>
      <c r="N61" s="242"/>
      <c r="O61" s="240"/>
      <c r="P61" s="224"/>
      <c r="Q61" s="242"/>
      <c r="R61" s="240"/>
      <c r="S61" s="224"/>
      <c r="T61" s="242"/>
      <c r="U61" s="240"/>
      <c r="V61" s="238"/>
      <c r="W61" s="1"/>
      <c r="X61" s="1"/>
      <c r="Y61" s="1"/>
      <c r="Z61" s="1"/>
      <c r="AA61" s="1"/>
      <c r="AB61" s="1"/>
      <c r="AC61" s="1"/>
    </row>
    <row r="62" spans="1:29" ht="15" customHeight="1">
      <c r="A62" s="8"/>
      <c r="B62" s="282"/>
      <c r="C62" s="224"/>
      <c r="D62" s="291"/>
      <c r="E62" s="242"/>
      <c r="F62" s="247"/>
      <c r="G62" s="224"/>
      <c r="H62" s="242"/>
      <c r="I62" s="247"/>
      <c r="J62" s="250"/>
      <c r="K62" s="242"/>
      <c r="L62" s="247"/>
      <c r="M62" s="224"/>
      <c r="N62" s="242"/>
      <c r="O62" s="240"/>
      <c r="P62" s="224"/>
      <c r="Q62" s="242"/>
      <c r="R62" s="240"/>
      <c r="S62" s="224"/>
      <c r="T62" s="242"/>
      <c r="U62" s="240"/>
      <c r="V62" s="238"/>
      <c r="W62" s="1"/>
      <c r="X62" s="1"/>
      <c r="Y62" s="1"/>
      <c r="Z62" s="1"/>
      <c r="AA62" s="1"/>
      <c r="AB62" s="1"/>
      <c r="AC62" s="1"/>
    </row>
    <row r="63" spans="1:29" ht="15" customHeight="1">
      <c r="A63" s="8"/>
      <c r="B63" s="282"/>
      <c r="C63" s="225"/>
      <c r="D63" s="291"/>
      <c r="E63" s="243"/>
      <c r="F63" s="247"/>
      <c r="G63" s="225"/>
      <c r="H63" s="243"/>
      <c r="I63" s="247"/>
      <c r="J63" s="251"/>
      <c r="K63" s="243"/>
      <c r="L63" s="247"/>
      <c r="M63" s="225"/>
      <c r="N63" s="243"/>
      <c r="O63" s="240"/>
      <c r="P63" s="225"/>
      <c r="Q63" s="243"/>
      <c r="R63" s="240"/>
      <c r="S63" s="225"/>
      <c r="T63" s="243"/>
      <c r="U63" s="240"/>
      <c r="V63" s="238"/>
      <c r="W63" s="1"/>
      <c r="X63" s="1"/>
      <c r="Y63" s="1"/>
      <c r="Z63" s="1"/>
      <c r="AA63" s="1"/>
      <c r="AB63" s="1"/>
      <c r="AC63" s="1"/>
    </row>
    <row r="64" spans="1:29" ht="15" customHeight="1">
      <c r="A64" s="8"/>
      <c r="B64" s="282"/>
      <c r="C64" s="229" t="str">
        <f ca="1">OFFSET(INDIRECT($B200),15,2)</f>
        <v>Collaboration</v>
      </c>
      <c r="D64" s="268" t="str">
        <f ca="1">OFFSET(INDIRECT($B200),15,14)</f>
        <v xml:space="preserve">work with others to create an online collaborative project for a specific purpose, sharing and appropriately setting permissions for other group members, e.g. editing, commenting, viewing.
</v>
      </c>
      <c r="E64" s="241">
        <v>1</v>
      </c>
      <c r="F64" s="237"/>
      <c r="G64" s="255" t="str">
        <f ca="1">OFFSET(INDIRECT($B200),15,15)</f>
        <v>take account of chronological changes made to a file and choose appropriate restore points if needed.</v>
      </c>
      <c r="H64" s="241">
        <v>1</v>
      </c>
      <c r="I64" s="246"/>
      <c r="J64" s="256" t="str">
        <f ca="1">OFFSET(INDIRECT($B200),15,16)</f>
        <v>independently select and use online collaboration tools to create a project with others.</v>
      </c>
      <c r="K64" s="241">
        <v>1</v>
      </c>
      <c r="L64" s="246"/>
      <c r="M64" s="255" t="str">
        <f ca="1">OFFSET(INDIRECT($B200),15,17)</f>
        <v xml:space="preserve">independently select and use a range of online collaboration tools to create a project with others, e.g. make use of online technology to share and present ideas to others.
</v>
      </c>
      <c r="N64" s="241">
        <v>1</v>
      </c>
      <c r="O64" s="244"/>
      <c r="P64" s="255" t="str">
        <f ca="1">OFFSET(INDIRECT($B200),15,18)</f>
        <v>reflect on choices of collaboration solutions and comment on how this could be improved to meet aims of tasks.</v>
      </c>
      <c r="Q64" s="241">
        <v>1</v>
      </c>
      <c r="R64" s="244"/>
      <c r="S64" s="255" t="str">
        <f ca="1">OFFSET(INDIRECT($B200),15,19)</f>
        <v xml:space="preserve">reflect on choices of collaboration solutions and comment on how this could be improved to meet aims of tasks.
</v>
      </c>
      <c r="T64" s="241">
        <v>1</v>
      </c>
      <c r="U64" s="244"/>
      <c r="V64" s="237"/>
      <c r="W64" s="1"/>
      <c r="X64" s="1"/>
      <c r="Y64" s="1"/>
      <c r="Z64" s="1"/>
      <c r="AA64" s="1"/>
      <c r="AB64" s="1"/>
      <c r="AC64" s="1"/>
    </row>
    <row r="65" spans="1:29" ht="15" customHeight="1">
      <c r="A65" s="8"/>
      <c r="B65" s="282"/>
      <c r="C65" s="224"/>
      <c r="D65" s="291"/>
      <c r="E65" s="242"/>
      <c r="F65" s="247"/>
      <c r="G65" s="224"/>
      <c r="H65" s="242"/>
      <c r="I65" s="247"/>
      <c r="J65" s="250"/>
      <c r="K65" s="242"/>
      <c r="L65" s="247"/>
      <c r="M65" s="224"/>
      <c r="N65" s="242"/>
      <c r="O65" s="240"/>
      <c r="P65" s="224"/>
      <c r="Q65" s="242"/>
      <c r="R65" s="240"/>
      <c r="S65" s="224"/>
      <c r="T65" s="242"/>
      <c r="U65" s="240"/>
      <c r="V65" s="238"/>
      <c r="W65" s="1"/>
      <c r="X65" s="1"/>
      <c r="Y65" s="1"/>
      <c r="Z65" s="1"/>
      <c r="AA65" s="1"/>
      <c r="AB65" s="1"/>
      <c r="AC65" s="1"/>
    </row>
    <row r="66" spans="1:29" ht="15" customHeight="1">
      <c r="A66" s="8"/>
      <c r="B66" s="282"/>
      <c r="C66" s="224"/>
      <c r="D66" s="291"/>
      <c r="E66" s="242"/>
      <c r="F66" s="247"/>
      <c r="G66" s="224"/>
      <c r="H66" s="242"/>
      <c r="I66" s="247"/>
      <c r="J66" s="250"/>
      <c r="K66" s="242"/>
      <c r="L66" s="247"/>
      <c r="M66" s="224"/>
      <c r="N66" s="242"/>
      <c r="O66" s="240"/>
      <c r="P66" s="224"/>
      <c r="Q66" s="242"/>
      <c r="R66" s="240"/>
      <c r="S66" s="224"/>
      <c r="T66" s="242"/>
      <c r="U66" s="240"/>
      <c r="V66" s="238"/>
      <c r="W66" s="1"/>
      <c r="X66" s="1"/>
      <c r="Y66" s="1"/>
      <c r="Z66" s="1"/>
      <c r="AA66" s="1"/>
      <c r="AB66" s="1"/>
      <c r="AC66" s="1"/>
    </row>
    <row r="67" spans="1:29" ht="15" customHeight="1">
      <c r="A67" s="8"/>
      <c r="B67" s="282"/>
      <c r="C67" s="224"/>
      <c r="D67" s="291"/>
      <c r="E67" s="243"/>
      <c r="F67" s="247"/>
      <c r="G67" s="224"/>
      <c r="H67" s="243"/>
      <c r="I67" s="247"/>
      <c r="J67" s="250"/>
      <c r="K67" s="243"/>
      <c r="L67" s="247"/>
      <c r="M67" s="224"/>
      <c r="N67" s="243"/>
      <c r="O67" s="240"/>
      <c r="P67" s="224"/>
      <c r="Q67" s="243"/>
      <c r="R67" s="240"/>
      <c r="S67" s="224"/>
      <c r="T67" s="243"/>
      <c r="U67" s="240"/>
      <c r="V67" s="238"/>
      <c r="W67" s="1"/>
      <c r="X67" s="1"/>
      <c r="Y67" s="1"/>
      <c r="Z67" s="1"/>
      <c r="AA67" s="1"/>
      <c r="AB67" s="1"/>
      <c r="AC67" s="1"/>
    </row>
    <row r="68" spans="1:29" ht="15" customHeight="1">
      <c r="A68" s="8"/>
      <c r="B68" s="282"/>
      <c r="C68" s="224"/>
      <c r="D68" s="291"/>
      <c r="E68" s="241">
        <v>2</v>
      </c>
      <c r="F68" s="266"/>
      <c r="G68" s="224"/>
      <c r="H68" s="241">
        <v>2</v>
      </c>
      <c r="I68" s="248"/>
      <c r="J68" s="250"/>
      <c r="K68" s="241">
        <v>2</v>
      </c>
      <c r="L68" s="248"/>
      <c r="M68" s="224"/>
      <c r="N68" s="241">
        <v>2</v>
      </c>
      <c r="O68" s="239"/>
      <c r="P68" s="224"/>
      <c r="Q68" s="241">
        <v>2</v>
      </c>
      <c r="R68" s="239"/>
      <c r="S68" s="224"/>
      <c r="T68" s="241">
        <v>2</v>
      </c>
      <c r="U68" s="239"/>
      <c r="V68" s="237"/>
      <c r="W68" s="1"/>
      <c r="X68" s="1"/>
      <c r="Y68" s="1"/>
      <c r="Z68" s="1"/>
      <c r="AA68" s="1"/>
      <c r="AB68" s="1"/>
      <c r="AC68" s="1"/>
    </row>
    <row r="69" spans="1:29" ht="15" customHeight="1">
      <c r="A69" s="8"/>
      <c r="B69" s="282"/>
      <c r="C69" s="224"/>
      <c r="D69" s="291"/>
      <c r="E69" s="242"/>
      <c r="F69" s="247"/>
      <c r="G69" s="224"/>
      <c r="H69" s="242"/>
      <c r="I69" s="247"/>
      <c r="J69" s="250"/>
      <c r="K69" s="242"/>
      <c r="L69" s="247"/>
      <c r="M69" s="224"/>
      <c r="N69" s="242"/>
      <c r="O69" s="240"/>
      <c r="P69" s="224"/>
      <c r="Q69" s="242"/>
      <c r="R69" s="240"/>
      <c r="S69" s="224"/>
      <c r="T69" s="242"/>
      <c r="U69" s="240"/>
      <c r="V69" s="238"/>
      <c r="W69" s="1"/>
      <c r="X69" s="1"/>
      <c r="Y69" s="1"/>
      <c r="Z69" s="1"/>
      <c r="AA69" s="1"/>
      <c r="AB69" s="1"/>
      <c r="AC69" s="1"/>
    </row>
    <row r="70" spans="1:29" ht="15" customHeight="1">
      <c r="A70" s="8"/>
      <c r="B70" s="282"/>
      <c r="C70" s="224"/>
      <c r="D70" s="291"/>
      <c r="E70" s="242"/>
      <c r="F70" s="247"/>
      <c r="G70" s="224"/>
      <c r="H70" s="242"/>
      <c r="I70" s="247"/>
      <c r="J70" s="250"/>
      <c r="K70" s="242"/>
      <c r="L70" s="247"/>
      <c r="M70" s="224"/>
      <c r="N70" s="242"/>
      <c r="O70" s="240"/>
      <c r="P70" s="224"/>
      <c r="Q70" s="242"/>
      <c r="R70" s="240"/>
      <c r="S70" s="224"/>
      <c r="T70" s="242"/>
      <c r="U70" s="240"/>
      <c r="V70" s="238"/>
      <c r="W70" s="1"/>
      <c r="X70" s="1"/>
      <c r="Y70" s="1"/>
      <c r="Z70" s="1"/>
      <c r="AA70" s="1"/>
      <c r="AB70" s="1"/>
      <c r="AC70" s="1"/>
    </row>
    <row r="71" spans="1:29" ht="15" customHeight="1">
      <c r="A71" s="8"/>
      <c r="B71" s="282"/>
      <c r="C71" s="224"/>
      <c r="D71" s="291"/>
      <c r="E71" s="243"/>
      <c r="F71" s="247"/>
      <c r="G71" s="224"/>
      <c r="H71" s="243"/>
      <c r="I71" s="247"/>
      <c r="J71" s="250"/>
      <c r="K71" s="243"/>
      <c r="L71" s="247"/>
      <c r="M71" s="224"/>
      <c r="N71" s="243"/>
      <c r="O71" s="240"/>
      <c r="P71" s="224"/>
      <c r="Q71" s="243"/>
      <c r="R71" s="240"/>
      <c r="S71" s="224"/>
      <c r="T71" s="243"/>
      <c r="U71" s="240"/>
      <c r="V71" s="238"/>
      <c r="W71" s="1"/>
      <c r="X71" s="1"/>
      <c r="Y71" s="1"/>
      <c r="Z71" s="1"/>
      <c r="AA71" s="1"/>
      <c r="AB71" s="1"/>
      <c r="AC71" s="1"/>
    </row>
    <row r="72" spans="1:29" ht="15" customHeight="1">
      <c r="A72" s="8"/>
      <c r="B72" s="282"/>
      <c r="C72" s="224"/>
      <c r="D72" s="291"/>
      <c r="E72" s="241">
        <v>3</v>
      </c>
      <c r="F72" s="266"/>
      <c r="G72" s="224"/>
      <c r="H72" s="241">
        <v>3</v>
      </c>
      <c r="I72" s="248"/>
      <c r="J72" s="250"/>
      <c r="K72" s="241">
        <v>3</v>
      </c>
      <c r="L72" s="248"/>
      <c r="M72" s="224"/>
      <c r="N72" s="241">
        <v>3</v>
      </c>
      <c r="O72" s="239"/>
      <c r="P72" s="224"/>
      <c r="Q72" s="241">
        <v>3</v>
      </c>
      <c r="R72" s="239"/>
      <c r="S72" s="224"/>
      <c r="T72" s="241">
        <v>3</v>
      </c>
      <c r="U72" s="239"/>
      <c r="V72" s="237"/>
      <c r="W72" s="1"/>
      <c r="X72" s="1"/>
      <c r="Y72" s="1"/>
      <c r="Z72" s="1"/>
      <c r="AA72" s="1"/>
      <c r="AB72" s="1"/>
      <c r="AC72" s="1"/>
    </row>
    <row r="73" spans="1:29" ht="15" customHeight="1">
      <c r="A73" s="8"/>
      <c r="B73" s="282"/>
      <c r="C73" s="224"/>
      <c r="D73" s="291"/>
      <c r="E73" s="242"/>
      <c r="F73" s="247"/>
      <c r="G73" s="224"/>
      <c r="H73" s="242"/>
      <c r="I73" s="247"/>
      <c r="J73" s="250"/>
      <c r="K73" s="242"/>
      <c r="L73" s="247"/>
      <c r="M73" s="224"/>
      <c r="N73" s="242"/>
      <c r="O73" s="240"/>
      <c r="P73" s="224"/>
      <c r="Q73" s="242"/>
      <c r="R73" s="240"/>
      <c r="S73" s="224"/>
      <c r="T73" s="242"/>
      <c r="U73" s="240"/>
      <c r="V73" s="238"/>
      <c r="W73" s="1"/>
      <c r="X73" s="1"/>
      <c r="Y73" s="1"/>
      <c r="Z73" s="1"/>
      <c r="AA73" s="1"/>
      <c r="AB73" s="1"/>
      <c r="AC73" s="1"/>
    </row>
    <row r="74" spans="1:29" ht="15" customHeight="1">
      <c r="A74" s="8"/>
      <c r="B74" s="282"/>
      <c r="C74" s="224"/>
      <c r="D74" s="291"/>
      <c r="E74" s="242"/>
      <c r="F74" s="247"/>
      <c r="G74" s="224"/>
      <c r="H74" s="242"/>
      <c r="I74" s="247"/>
      <c r="J74" s="250"/>
      <c r="K74" s="242"/>
      <c r="L74" s="247"/>
      <c r="M74" s="224"/>
      <c r="N74" s="242"/>
      <c r="O74" s="240"/>
      <c r="P74" s="224"/>
      <c r="Q74" s="242"/>
      <c r="R74" s="240"/>
      <c r="S74" s="224"/>
      <c r="T74" s="242"/>
      <c r="U74" s="240"/>
      <c r="V74" s="238"/>
      <c r="W74" s="1"/>
      <c r="X74" s="1"/>
      <c r="Y74" s="1"/>
      <c r="Z74" s="1"/>
      <c r="AA74" s="1"/>
      <c r="AB74" s="1"/>
      <c r="AC74" s="1"/>
    </row>
    <row r="75" spans="1:29" ht="15" customHeight="1">
      <c r="A75" s="8"/>
      <c r="B75" s="282"/>
      <c r="C75" s="225"/>
      <c r="D75" s="291"/>
      <c r="E75" s="243"/>
      <c r="F75" s="247"/>
      <c r="G75" s="225"/>
      <c r="H75" s="243"/>
      <c r="I75" s="247"/>
      <c r="J75" s="251"/>
      <c r="K75" s="243"/>
      <c r="L75" s="247"/>
      <c r="M75" s="225"/>
      <c r="N75" s="243"/>
      <c r="O75" s="240"/>
      <c r="P75" s="225"/>
      <c r="Q75" s="243"/>
      <c r="R75" s="240"/>
      <c r="S75" s="225"/>
      <c r="T75" s="243"/>
      <c r="U75" s="240"/>
      <c r="V75" s="238"/>
      <c r="W75" s="1"/>
      <c r="X75" s="1"/>
      <c r="Y75" s="1"/>
      <c r="Z75" s="1"/>
      <c r="AA75" s="1"/>
      <c r="AB75" s="1"/>
      <c r="AC75" s="1"/>
    </row>
    <row r="76" spans="1:29" ht="15" customHeight="1">
      <c r="A76" s="8"/>
      <c r="B76" s="282"/>
      <c r="C76" s="229" t="str">
        <f ca="1">OFFSET(INDIRECT($B200),17,2)</f>
        <v>Storing and sharing</v>
      </c>
      <c r="D76" s="268" t="str">
        <f ca="1">OFFSET(INDIRECT($B$200),17,14)</f>
        <v>create and share hyperlinks to local, network and online files
password-protect a file.</v>
      </c>
      <c r="E76" s="241">
        <v>1</v>
      </c>
      <c r="F76" s="237"/>
      <c r="G76" s="255" t="str">
        <f ca="1">OFFSET(INDIRECT($B200),17,15)</f>
        <v xml:space="preserve">track the changes of a document/view the revision history and restore a previous version where appropriate
take account of file size and type, and understand that storage drives may have a limited storage space.
</v>
      </c>
      <c r="H76" s="241">
        <v>1</v>
      </c>
      <c r="I76" s="246"/>
      <c r="J76" s="256" t="str">
        <f ca="1">OFFSET(INDIRECT($B200),17,16)</f>
        <v>use appropriate advanced file-management techniques, e.g. tagging, compression.</v>
      </c>
      <c r="K76" s="241">
        <v>1</v>
      </c>
      <c r="L76" s="246"/>
      <c r="M76" s="255" t="str">
        <f ca="1">OFFSET(INDIRECT($B200),17,17)</f>
        <v>understand simple encryption and the purpose of encryption, e.g. to send sensitive data more securely
use relevant hyperlinks and account for the appropriate file management technique, e.g. some file storage systems will utilise dynamic hyperlinks so that if a file location is changed, the link remains intact, whereas changing file location in other systems could result in a broken hyperlink.</v>
      </c>
      <c r="N76" s="241">
        <v>1</v>
      </c>
      <c r="O76" s="244"/>
      <c r="P76" s="245" t="str">
        <f ca="1">OFFSET(INDIRECT($B200),17,18)</f>
        <v>use online services to share appropriate content with a global audience, e.g. uploading content to public websites to share with specific audiences.</v>
      </c>
      <c r="Q76" s="241">
        <v>1</v>
      </c>
      <c r="R76" s="244"/>
      <c r="S76" s="255" t="str">
        <f ca="1">OFFSET(INDIRECT($B200),17,19)</f>
        <v>use online services to share appropriate content with a global audience, e.g. uploading content to public websites to share with specific audiences.</v>
      </c>
      <c r="T76" s="241">
        <v>1</v>
      </c>
      <c r="U76" s="244"/>
      <c r="V76" s="237"/>
      <c r="W76" s="1"/>
      <c r="X76" s="1"/>
      <c r="Y76" s="1"/>
      <c r="Z76" s="1"/>
      <c r="AA76" s="1"/>
      <c r="AB76" s="1"/>
      <c r="AC76" s="1"/>
    </row>
    <row r="77" spans="1:29" ht="15" customHeight="1">
      <c r="A77" s="8"/>
      <c r="B77" s="282"/>
      <c r="C77" s="224"/>
      <c r="D77" s="291"/>
      <c r="E77" s="242"/>
      <c r="F77" s="247"/>
      <c r="G77" s="224"/>
      <c r="H77" s="242"/>
      <c r="I77" s="247"/>
      <c r="J77" s="250"/>
      <c r="K77" s="242"/>
      <c r="L77" s="247"/>
      <c r="M77" s="224"/>
      <c r="N77" s="242"/>
      <c r="O77" s="240"/>
      <c r="P77" s="224"/>
      <c r="Q77" s="242"/>
      <c r="R77" s="240"/>
      <c r="S77" s="224"/>
      <c r="T77" s="242"/>
      <c r="U77" s="240"/>
      <c r="V77" s="238"/>
      <c r="W77" s="1"/>
      <c r="X77" s="1"/>
      <c r="Y77" s="1"/>
      <c r="Z77" s="1"/>
      <c r="AA77" s="1"/>
      <c r="AB77" s="1"/>
      <c r="AC77" s="1"/>
    </row>
    <row r="78" spans="1:29" ht="15" customHeight="1">
      <c r="A78" s="8"/>
      <c r="B78" s="282"/>
      <c r="C78" s="224"/>
      <c r="D78" s="291"/>
      <c r="E78" s="242"/>
      <c r="F78" s="247"/>
      <c r="G78" s="224"/>
      <c r="H78" s="242"/>
      <c r="I78" s="247"/>
      <c r="J78" s="250"/>
      <c r="K78" s="242"/>
      <c r="L78" s="247"/>
      <c r="M78" s="224"/>
      <c r="N78" s="242"/>
      <c r="O78" s="240"/>
      <c r="P78" s="224"/>
      <c r="Q78" s="242"/>
      <c r="R78" s="240"/>
      <c r="S78" s="224"/>
      <c r="T78" s="242"/>
      <c r="U78" s="240"/>
      <c r="V78" s="238"/>
      <c r="W78" s="1"/>
      <c r="X78" s="1"/>
      <c r="Y78" s="1"/>
      <c r="Z78" s="1"/>
      <c r="AA78" s="1"/>
      <c r="AB78" s="1"/>
      <c r="AC78" s="1"/>
    </row>
    <row r="79" spans="1:29" ht="15" customHeight="1">
      <c r="A79" s="8"/>
      <c r="B79" s="282"/>
      <c r="C79" s="224"/>
      <c r="D79" s="291"/>
      <c r="E79" s="243"/>
      <c r="F79" s="247"/>
      <c r="G79" s="224"/>
      <c r="H79" s="243"/>
      <c r="I79" s="247"/>
      <c r="J79" s="250"/>
      <c r="K79" s="243"/>
      <c r="L79" s="247"/>
      <c r="M79" s="224"/>
      <c r="N79" s="243"/>
      <c r="O79" s="240"/>
      <c r="P79" s="224"/>
      <c r="Q79" s="243"/>
      <c r="R79" s="240"/>
      <c r="S79" s="224"/>
      <c r="T79" s="243"/>
      <c r="U79" s="240"/>
      <c r="V79" s="238"/>
      <c r="W79" s="1"/>
      <c r="X79" s="1"/>
      <c r="Y79" s="1"/>
      <c r="Z79" s="1"/>
      <c r="AA79" s="1"/>
      <c r="AB79" s="1"/>
      <c r="AC79" s="1"/>
    </row>
    <row r="80" spans="1:29" ht="15" customHeight="1">
      <c r="A80" s="8"/>
      <c r="B80" s="282"/>
      <c r="C80" s="224"/>
      <c r="D80" s="291"/>
      <c r="E80" s="241">
        <v>2</v>
      </c>
      <c r="F80" s="266"/>
      <c r="G80" s="224"/>
      <c r="H80" s="241">
        <v>2</v>
      </c>
      <c r="I80" s="248"/>
      <c r="J80" s="250"/>
      <c r="K80" s="241">
        <v>2</v>
      </c>
      <c r="L80" s="248"/>
      <c r="M80" s="224"/>
      <c r="N80" s="241">
        <v>2</v>
      </c>
      <c r="O80" s="239"/>
      <c r="P80" s="224"/>
      <c r="Q80" s="241">
        <v>2</v>
      </c>
      <c r="R80" s="239"/>
      <c r="S80" s="224"/>
      <c r="T80" s="241">
        <v>2</v>
      </c>
      <c r="U80" s="239"/>
      <c r="V80" s="237"/>
      <c r="W80" s="1"/>
      <c r="X80" s="1"/>
      <c r="Y80" s="1"/>
      <c r="Z80" s="1"/>
      <c r="AA80" s="1"/>
      <c r="AB80" s="1"/>
      <c r="AC80" s="1"/>
    </row>
    <row r="81" spans="1:29" ht="15" customHeight="1">
      <c r="A81" s="8"/>
      <c r="B81" s="282"/>
      <c r="C81" s="224"/>
      <c r="D81" s="291"/>
      <c r="E81" s="242"/>
      <c r="F81" s="247"/>
      <c r="G81" s="224"/>
      <c r="H81" s="242"/>
      <c r="I81" s="247"/>
      <c r="J81" s="250"/>
      <c r="K81" s="242"/>
      <c r="L81" s="247"/>
      <c r="M81" s="224"/>
      <c r="N81" s="242"/>
      <c r="O81" s="240"/>
      <c r="P81" s="224"/>
      <c r="Q81" s="242"/>
      <c r="R81" s="240"/>
      <c r="S81" s="224"/>
      <c r="T81" s="242"/>
      <c r="U81" s="240"/>
      <c r="V81" s="238"/>
      <c r="W81" s="1"/>
      <c r="X81" s="1"/>
      <c r="Y81" s="1"/>
      <c r="Z81" s="1"/>
      <c r="AA81" s="1"/>
      <c r="AB81" s="1"/>
      <c r="AC81" s="1"/>
    </row>
    <row r="82" spans="1:29" ht="15" customHeight="1">
      <c r="A82" s="8"/>
      <c r="B82" s="282"/>
      <c r="C82" s="224"/>
      <c r="D82" s="291"/>
      <c r="E82" s="242"/>
      <c r="F82" s="247"/>
      <c r="G82" s="224"/>
      <c r="H82" s="242"/>
      <c r="I82" s="247"/>
      <c r="J82" s="250"/>
      <c r="K82" s="242"/>
      <c r="L82" s="247"/>
      <c r="M82" s="224"/>
      <c r="N82" s="242"/>
      <c r="O82" s="240"/>
      <c r="P82" s="224"/>
      <c r="Q82" s="242"/>
      <c r="R82" s="240"/>
      <c r="S82" s="224"/>
      <c r="T82" s="242"/>
      <c r="U82" s="240"/>
      <c r="V82" s="238"/>
      <c r="W82" s="1"/>
      <c r="X82" s="1"/>
      <c r="Y82" s="1"/>
      <c r="Z82" s="1"/>
      <c r="AA82" s="1"/>
      <c r="AB82" s="1"/>
      <c r="AC82" s="1"/>
    </row>
    <row r="83" spans="1:29" ht="15" customHeight="1">
      <c r="A83" s="8"/>
      <c r="B83" s="282"/>
      <c r="C83" s="224"/>
      <c r="D83" s="291"/>
      <c r="E83" s="243"/>
      <c r="F83" s="247"/>
      <c r="G83" s="224"/>
      <c r="H83" s="243"/>
      <c r="I83" s="247"/>
      <c r="J83" s="250"/>
      <c r="K83" s="243"/>
      <c r="L83" s="247"/>
      <c r="M83" s="224"/>
      <c r="N83" s="243"/>
      <c r="O83" s="240"/>
      <c r="P83" s="224"/>
      <c r="Q83" s="243"/>
      <c r="R83" s="240"/>
      <c r="S83" s="224"/>
      <c r="T83" s="243"/>
      <c r="U83" s="240"/>
      <c r="V83" s="238"/>
      <c r="W83" s="1"/>
      <c r="X83" s="1"/>
      <c r="Y83" s="1"/>
      <c r="Z83" s="1"/>
      <c r="AA83" s="1"/>
      <c r="AB83" s="1"/>
      <c r="AC83" s="1"/>
    </row>
    <row r="84" spans="1:29" ht="15" customHeight="1">
      <c r="A84" s="8"/>
      <c r="B84" s="282"/>
      <c r="C84" s="224"/>
      <c r="D84" s="291"/>
      <c r="E84" s="241">
        <v>3</v>
      </c>
      <c r="F84" s="266"/>
      <c r="G84" s="224"/>
      <c r="H84" s="241">
        <v>3</v>
      </c>
      <c r="I84" s="248"/>
      <c r="J84" s="250"/>
      <c r="K84" s="241">
        <v>3</v>
      </c>
      <c r="L84" s="248"/>
      <c r="M84" s="224"/>
      <c r="N84" s="241">
        <v>3</v>
      </c>
      <c r="O84" s="239"/>
      <c r="P84" s="224"/>
      <c r="Q84" s="241">
        <v>3</v>
      </c>
      <c r="R84" s="239"/>
      <c r="S84" s="224"/>
      <c r="T84" s="241">
        <v>3</v>
      </c>
      <c r="U84" s="239"/>
      <c r="V84" s="237"/>
      <c r="W84" s="1"/>
      <c r="X84" s="1"/>
      <c r="Y84" s="1"/>
      <c r="Z84" s="1"/>
      <c r="AA84" s="1"/>
      <c r="AB84" s="1"/>
      <c r="AC84" s="1"/>
    </row>
    <row r="85" spans="1:29" ht="15" customHeight="1">
      <c r="A85" s="8"/>
      <c r="B85" s="282"/>
      <c r="C85" s="224"/>
      <c r="D85" s="291"/>
      <c r="E85" s="242"/>
      <c r="F85" s="247"/>
      <c r="G85" s="224"/>
      <c r="H85" s="242"/>
      <c r="I85" s="247"/>
      <c r="J85" s="250"/>
      <c r="K85" s="242"/>
      <c r="L85" s="247"/>
      <c r="M85" s="224"/>
      <c r="N85" s="242"/>
      <c r="O85" s="240"/>
      <c r="P85" s="224"/>
      <c r="Q85" s="242"/>
      <c r="R85" s="240"/>
      <c r="S85" s="224"/>
      <c r="T85" s="242"/>
      <c r="U85" s="240"/>
      <c r="V85" s="238"/>
      <c r="W85" s="1"/>
      <c r="X85" s="1"/>
      <c r="Y85" s="1"/>
      <c r="Z85" s="1"/>
      <c r="AA85" s="1"/>
      <c r="AB85" s="1"/>
      <c r="AC85" s="1"/>
    </row>
    <row r="86" spans="1:29" ht="15" customHeight="1">
      <c r="A86" s="8"/>
      <c r="B86" s="282"/>
      <c r="C86" s="224"/>
      <c r="D86" s="291"/>
      <c r="E86" s="242"/>
      <c r="F86" s="247"/>
      <c r="G86" s="224"/>
      <c r="H86" s="242"/>
      <c r="I86" s="247"/>
      <c r="J86" s="250"/>
      <c r="K86" s="242"/>
      <c r="L86" s="247"/>
      <c r="M86" s="224"/>
      <c r="N86" s="242"/>
      <c r="O86" s="240"/>
      <c r="P86" s="224"/>
      <c r="Q86" s="242"/>
      <c r="R86" s="240"/>
      <c r="S86" s="224"/>
      <c r="T86" s="242"/>
      <c r="U86" s="240"/>
      <c r="V86" s="238"/>
      <c r="W86" s="1"/>
      <c r="X86" s="1"/>
      <c r="Y86" s="1"/>
      <c r="Z86" s="1"/>
      <c r="AA86" s="1"/>
      <c r="AB86" s="1"/>
      <c r="AC86" s="1"/>
    </row>
    <row r="87" spans="1:29" ht="15" customHeight="1">
      <c r="A87" s="8"/>
      <c r="B87" s="283"/>
      <c r="C87" s="225"/>
      <c r="D87" s="291"/>
      <c r="E87" s="243"/>
      <c r="F87" s="247"/>
      <c r="G87" s="225"/>
      <c r="H87" s="243"/>
      <c r="I87" s="247"/>
      <c r="J87" s="251"/>
      <c r="K87" s="243"/>
      <c r="L87" s="247"/>
      <c r="M87" s="225"/>
      <c r="N87" s="243"/>
      <c r="O87" s="240"/>
      <c r="P87" s="225"/>
      <c r="Q87" s="243"/>
      <c r="R87" s="240"/>
      <c r="S87" s="225"/>
      <c r="T87" s="243"/>
      <c r="U87" s="240"/>
      <c r="V87" s="238"/>
      <c r="W87" s="1"/>
      <c r="X87" s="1"/>
      <c r="Y87" s="1"/>
      <c r="Z87" s="1"/>
      <c r="AA87" s="1"/>
      <c r="AB87" s="1"/>
      <c r="AC87" s="1"/>
    </row>
    <row r="88" spans="1:29" ht="15" customHeight="1">
      <c r="A88" s="8"/>
      <c r="B88" s="284" t="str">
        <f ca="1">OFFSET(INDIRECT($B200),18,0)</f>
        <v>3. Producing</v>
      </c>
      <c r="C88" s="230" t="str">
        <f ca="1">OFFSET(INDIRECT($B200),20,2)</f>
        <v>Planning, sourcing and searching</v>
      </c>
      <c r="D88" s="268" t="str">
        <f ca="1">OFFSET(INDIRECT($B$200),20,14)</f>
        <v>plan work independently before beginning the digital task
extend strategies for finding information; store previous searches and results for future use, e.g. reference through hyperlinks and bookmark a website.</v>
      </c>
      <c r="E88" s="241">
        <v>1</v>
      </c>
      <c r="F88" s="237"/>
      <c r="G88" s="245" t="str">
        <f ca="1">OFFSET(INDIRECT($B200),20,15)</f>
        <v xml:space="preserve">select and use effective planning techniques
search for necessary information and assess the quality of the information found; assess sources of information to determine if they are reliable and reference valid sources, e.g. search a range of sources and critically evaluate search findings. 
</v>
      </c>
      <c r="H88" s="241">
        <v>1</v>
      </c>
      <c r="I88" s="246"/>
      <c r="J88" s="249" t="str">
        <f ca="1">OFFSET(INDIRECT($B200),20,16)</f>
        <v xml:space="preserve">select and use a variety of effective planning techniques
search a variety of sources using relevant search techniques with increased complexity; organise previous searches and information for improved functionality and reference using appropriate methods, e.g. begin to categorise and group searches to make information handling more efficient; ensure that information sources are current, reliable and valid.
</v>
      </c>
      <c r="K88" s="241">
        <v>1</v>
      </c>
      <c r="L88" s="246"/>
      <c r="M88" s="245" t="str">
        <f ca="1">OFFSET(INDIRECT($B200),20,17)</f>
        <v>select and use a variety of effective planning techniques
evaluate the reliability of sources of information, justify opinions and reasons for choices and reference using appropriate methods
use a range of complex searches independently, e.g. and/or/+/-/not.</v>
      </c>
      <c r="N88" s="241">
        <v>1</v>
      </c>
      <c r="O88" s="244"/>
      <c r="P88" s="245" t="str">
        <f ca="1">OFFSET(INDIRECT($B200),20,18)</f>
        <v>effectively plan with increasing complexity
search efficiently for information and evaluate the reliability of sources of information, justifying opinions and reasons for choices; reference work using appropriate methods.</v>
      </c>
      <c r="Q88" s="241">
        <v>1</v>
      </c>
      <c r="R88" s="244"/>
      <c r="S88" s="245" t="str">
        <f ca="1">OFFSET(INDIRECT($B200),20,19)</f>
        <v>effectively plan with increasing complexity
consider the benefits and limitations of digital tools and information sources, and of the results they produce, and use these results to inform future judgements about the quality of their work
search efficiently for information and evaluate the reliability of sources of information, justifying opinions and reasons for choices; reference work using appropriate methods.</v>
      </c>
      <c r="T88" s="241">
        <v>1</v>
      </c>
      <c r="U88" s="244"/>
      <c r="V88" s="237"/>
      <c r="W88" s="1"/>
      <c r="X88" s="1"/>
      <c r="Y88" s="1"/>
      <c r="Z88" s="1"/>
      <c r="AA88" s="1"/>
      <c r="AB88" s="1"/>
      <c r="AC88" s="1"/>
    </row>
    <row r="89" spans="1:29" ht="15" customHeight="1">
      <c r="A89" s="8"/>
      <c r="B89" s="282"/>
      <c r="C89" s="224"/>
      <c r="D89" s="291"/>
      <c r="E89" s="242"/>
      <c r="F89" s="247"/>
      <c r="G89" s="224"/>
      <c r="H89" s="242"/>
      <c r="I89" s="247"/>
      <c r="J89" s="250"/>
      <c r="K89" s="242"/>
      <c r="L89" s="247"/>
      <c r="M89" s="224"/>
      <c r="N89" s="242"/>
      <c r="O89" s="240"/>
      <c r="P89" s="224"/>
      <c r="Q89" s="242"/>
      <c r="R89" s="240"/>
      <c r="S89" s="224"/>
      <c r="T89" s="242"/>
      <c r="U89" s="240"/>
      <c r="V89" s="238"/>
      <c r="W89" s="1"/>
      <c r="X89" s="1"/>
      <c r="Y89" s="1"/>
      <c r="Z89" s="1"/>
      <c r="AA89" s="1"/>
      <c r="AB89" s="1"/>
      <c r="AC89" s="1"/>
    </row>
    <row r="90" spans="1:29" ht="15" customHeight="1">
      <c r="A90" s="8"/>
      <c r="B90" s="282"/>
      <c r="C90" s="224"/>
      <c r="D90" s="291"/>
      <c r="E90" s="242"/>
      <c r="F90" s="247"/>
      <c r="G90" s="224"/>
      <c r="H90" s="242"/>
      <c r="I90" s="247"/>
      <c r="J90" s="250"/>
      <c r="K90" s="242"/>
      <c r="L90" s="247"/>
      <c r="M90" s="224"/>
      <c r="N90" s="242"/>
      <c r="O90" s="240"/>
      <c r="P90" s="224"/>
      <c r="Q90" s="242"/>
      <c r="R90" s="240"/>
      <c r="S90" s="224"/>
      <c r="T90" s="242"/>
      <c r="U90" s="240"/>
      <c r="V90" s="238"/>
      <c r="W90" s="1"/>
      <c r="X90" s="1"/>
      <c r="Y90" s="1"/>
      <c r="Z90" s="1"/>
      <c r="AA90" s="1"/>
      <c r="AB90" s="1"/>
      <c r="AC90" s="1"/>
    </row>
    <row r="91" spans="1:29" ht="15" customHeight="1">
      <c r="A91" s="8"/>
      <c r="B91" s="282"/>
      <c r="C91" s="224"/>
      <c r="D91" s="291"/>
      <c r="E91" s="243"/>
      <c r="F91" s="247"/>
      <c r="G91" s="224"/>
      <c r="H91" s="243"/>
      <c r="I91" s="247"/>
      <c r="J91" s="250"/>
      <c r="K91" s="243"/>
      <c r="L91" s="247"/>
      <c r="M91" s="224"/>
      <c r="N91" s="243"/>
      <c r="O91" s="240"/>
      <c r="P91" s="224"/>
      <c r="Q91" s="243"/>
      <c r="R91" s="240"/>
      <c r="S91" s="224"/>
      <c r="T91" s="243"/>
      <c r="U91" s="240"/>
      <c r="V91" s="238"/>
      <c r="W91" s="1"/>
      <c r="X91" s="1"/>
      <c r="Y91" s="1"/>
      <c r="Z91" s="1"/>
      <c r="AA91" s="1"/>
      <c r="AB91" s="1"/>
      <c r="AC91" s="1"/>
    </row>
    <row r="92" spans="1:29" ht="15" customHeight="1">
      <c r="A92" s="8"/>
      <c r="B92" s="282"/>
      <c r="C92" s="224"/>
      <c r="D92" s="291"/>
      <c r="E92" s="241">
        <v>2</v>
      </c>
      <c r="F92" s="266"/>
      <c r="G92" s="224"/>
      <c r="H92" s="241">
        <v>2</v>
      </c>
      <c r="I92" s="248"/>
      <c r="J92" s="250"/>
      <c r="K92" s="241">
        <v>2</v>
      </c>
      <c r="L92" s="248"/>
      <c r="M92" s="224"/>
      <c r="N92" s="241">
        <v>2</v>
      </c>
      <c r="O92" s="239"/>
      <c r="P92" s="224"/>
      <c r="Q92" s="241">
        <v>2</v>
      </c>
      <c r="R92" s="239"/>
      <c r="S92" s="224"/>
      <c r="T92" s="241">
        <v>2</v>
      </c>
      <c r="U92" s="239"/>
      <c r="V92" s="237"/>
      <c r="W92" s="1"/>
      <c r="X92" s="1"/>
      <c r="Y92" s="1"/>
      <c r="Z92" s="1"/>
      <c r="AA92" s="1"/>
      <c r="AB92" s="1"/>
      <c r="AC92" s="1"/>
    </row>
    <row r="93" spans="1:29" ht="15" customHeight="1">
      <c r="A93" s="8"/>
      <c r="B93" s="282"/>
      <c r="C93" s="224"/>
      <c r="D93" s="291"/>
      <c r="E93" s="242"/>
      <c r="F93" s="247"/>
      <c r="G93" s="224"/>
      <c r="H93" s="242"/>
      <c r="I93" s="247"/>
      <c r="J93" s="250"/>
      <c r="K93" s="242"/>
      <c r="L93" s="247"/>
      <c r="M93" s="224"/>
      <c r="N93" s="242"/>
      <c r="O93" s="240"/>
      <c r="P93" s="224"/>
      <c r="Q93" s="242"/>
      <c r="R93" s="240"/>
      <c r="S93" s="224"/>
      <c r="T93" s="242"/>
      <c r="U93" s="240"/>
      <c r="V93" s="238"/>
      <c r="W93" s="1"/>
      <c r="X93" s="1"/>
      <c r="Y93" s="1"/>
      <c r="Z93" s="1"/>
      <c r="AA93" s="1"/>
      <c r="AB93" s="1"/>
      <c r="AC93" s="1"/>
    </row>
    <row r="94" spans="1:29" ht="15" customHeight="1">
      <c r="A94" s="8"/>
      <c r="B94" s="282"/>
      <c r="C94" s="224"/>
      <c r="D94" s="291"/>
      <c r="E94" s="242"/>
      <c r="F94" s="247"/>
      <c r="G94" s="224"/>
      <c r="H94" s="242"/>
      <c r="I94" s="247"/>
      <c r="J94" s="250"/>
      <c r="K94" s="242"/>
      <c r="L94" s="247"/>
      <c r="M94" s="224"/>
      <c r="N94" s="242"/>
      <c r="O94" s="240"/>
      <c r="P94" s="224"/>
      <c r="Q94" s="242"/>
      <c r="R94" s="240"/>
      <c r="S94" s="224"/>
      <c r="T94" s="242"/>
      <c r="U94" s="240"/>
      <c r="V94" s="238"/>
      <c r="W94" s="1"/>
      <c r="X94" s="1"/>
      <c r="Y94" s="1"/>
      <c r="Z94" s="1"/>
      <c r="AA94" s="1"/>
      <c r="AB94" s="1"/>
      <c r="AC94" s="1"/>
    </row>
    <row r="95" spans="1:29" ht="15" customHeight="1">
      <c r="A95" s="8"/>
      <c r="B95" s="282"/>
      <c r="C95" s="224"/>
      <c r="D95" s="291"/>
      <c r="E95" s="243"/>
      <c r="F95" s="247"/>
      <c r="G95" s="224"/>
      <c r="H95" s="243"/>
      <c r="I95" s="247"/>
      <c r="J95" s="250"/>
      <c r="K95" s="243"/>
      <c r="L95" s="247"/>
      <c r="M95" s="224"/>
      <c r="N95" s="243"/>
      <c r="O95" s="240"/>
      <c r="P95" s="224"/>
      <c r="Q95" s="243"/>
      <c r="R95" s="240"/>
      <c r="S95" s="224"/>
      <c r="T95" s="243"/>
      <c r="U95" s="240"/>
      <c r="V95" s="238"/>
      <c r="W95" s="1"/>
      <c r="X95" s="1"/>
      <c r="Y95" s="1"/>
      <c r="Z95" s="1"/>
      <c r="AA95" s="1"/>
      <c r="AB95" s="1"/>
      <c r="AC95" s="1"/>
    </row>
    <row r="96" spans="1:29" ht="15" customHeight="1">
      <c r="A96" s="8"/>
      <c r="B96" s="282"/>
      <c r="C96" s="224"/>
      <c r="D96" s="291"/>
      <c r="E96" s="241">
        <v>3</v>
      </c>
      <c r="F96" s="266"/>
      <c r="G96" s="224"/>
      <c r="H96" s="241">
        <v>3</v>
      </c>
      <c r="I96" s="248"/>
      <c r="J96" s="250"/>
      <c r="K96" s="241">
        <v>3</v>
      </c>
      <c r="L96" s="248"/>
      <c r="M96" s="224"/>
      <c r="N96" s="241">
        <v>3</v>
      </c>
      <c r="O96" s="239"/>
      <c r="P96" s="224"/>
      <c r="Q96" s="241">
        <v>3</v>
      </c>
      <c r="R96" s="239"/>
      <c r="S96" s="224"/>
      <c r="T96" s="241">
        <v>3</v>
      </c>
      <c r="U96" s="239"/>
      <c r="V96" s="237"/>
      <c r="W96" s="1"/>
      <c r="X96" s="1"/>
      <c r="Y96" s="1"/>
      <c r="Z96" s="1"/>
      <c r="AA96" s="1"/>
      <c r="AB96" s="1"/>
      <c r="AC96" s="1"/>
    </row>
    <row r="97" spans="1:29" ht="15" customHeight="1">
      <c r="A97" s="8"/>
      <c r="B97" s="282"/>
      <c r="C97" s="224"/>
      <c r="D97" s="291"/>
      <c r="E97" s="242"/>
      <c r="F97" s="247"/>
      <c r="G97" s="224"/>
      <c r="H97" s="242"/>
      <c r="I97" s="247"/>
      <c r="J97" s="250"/>
      <c r="K97" s="242"/>
      <c r="L97" s="247"/>
      <c r="M97" s="224"/>
      <c r="N97" s="242"/>
      <c r="O97" s="240"/>
      <c r="P97" s="224"/>
      <c r="Q97" s="242"/>
      <c r="R97" s="240"/>
      <c r="S97" s="224"/>
      <c r="T97" s="242"/>
      <c r="U97" s="240"/>
      <c r="V97" s="238"/>
      <c r="W97" s="1"/>
      <c r="X97" s="1"/>
      <c r="Y97" s="1"/>
      <c r="Z97" s="1"/>
      <c r="AA97" s="1"/>
      <c r="AB97" s="1"/>
      <c r="AC97" s="1"/>
    </row>
    <row r="98" spans="1:29" ht="15" customHeight="1">
      <c r="A98" s="8"/>
      <c r="B98" s="282"/>
      <c r="C98" s="224"/>
      <c r="D98" s="291"/>
      <c r="E98" s="242"/>
      <c r="F98" s="247"/>
      <c r="G98" s="224"/>
      <c r="H98" s="242"/>
      <c r="I98" s="247"/>
      <c r="J98" s="250"/>
      <c r="K98" s="242"/>
      <c r="L98" s="247"/>
      <c r="M98" s="224"/>
      <c r="N98" s="242"/>
      <c r="O98" s="240"/>
      <c r="P98" s="224"/>
      <c r="Q98" s="242"/>
      <c r="R98" s="240"/>
      <c r="S98" s="224"/>
      <c r="T98" s="242"/>
      <c r="U98" s="240"/>
      <c r="V98" s="238"/>
      <c r="W98" s="1"/>
      <c r="X98" s="1"/>
      <c r="Y98" s="1"/>
      <c r="Z98" s="1"/>
      <c r="AA98" s="1"/>
      <c r="AB98" s="1"/>
      <c r="AC98" s="1"/>
    </row>
    <row r="99" spans="1:29" ht="15" customHeight="1">
      <c r="A99" s="8"/>
      <c r="B99" s="282"/>
      <c r="C99" s="225"/>
      <c r="D99" s="291"/>
      <c r="E99" s="243"/>
      <c r="F99" s="247"/>
      <c r="G99" s="225"/>
      <c r="H99" s="243"/>
      <c r="I99" s="247"/>
      <c r="J99" s="251"/>
      <c r="K99" s="243"/>
      <c r="L99" s="247"/>
      <c r="M99" s="225"/>
      <c r="N99" s="243"/>
      <c r="O99" s="240"/>
      <c r="P99" s="225"/>
      <c r="Q99" s="243"/>
      <c r="R99" s="240"/>
      <c r="S99" s="225"/>
      <c r="T99" s="243"/>
      <c r="U99" s="240"/>
      <c r="V99" s="238"/>
      <c r="W99" s="1"/>
      <c r="X99" s="1"/>
      <c r="Y99" s="1"/>
      <c r="Z99" s="1"/>
      <c r="AA99" s="1"/>
      <c r="AB99" s="1"/>
      <c r="AC99" s="1"/>
    </row>
    <row r="100" spans="1:29" ht="15" customHeight="1">
      <c r="A100" s="8"/>
      <c r="B100" s="282"/>
      <c r="C100" s="230" t="str">
        <f ca="1">OFFSET(INDIRECT($B200),22,2)</f>
        <v>Creating</v>
      </c>
      <c r="D100" s="268" t="str">
        <f ca="1">OFFSET(INDIRECT($B$200),22,14)</f>
        <v>use a range of software to produce and refine multimedia components
select and combine a range of text, image, sound, animation and video to produce an outcome for a selected purpose; use software tools to enhance the outcomes for specific audiences.</v>
      </c>
      <c r="E100" s="241">
        <v>1</v>
      </c>
      <c r="F100" s="237"/>
      <c r="G100" s="255" t="str">
        <f ca="1">OFFSET(INDIRECT($B200),22,15)</f>
        <v>use many features of a range of software to produce and refine multimedia components
use software tools to create and enhance text, image, sound, animation and video components; combine the components to produce appropriate outcomes for a range of audiences and purposes.</v>
      </c>
      <c r="H100" s="241">
        <v>1</v>
      </c>
      <c r="I100" s="246"/>
      <c r="J100" s="256" t="str">
        <f ca="1">OFFSET(INDIRECT($B200),22,16)</f>
        <v>use many features of a range of software to produce and refine multimedia components
use software tools to create and enhance text, image, sound, animation and video components; combine the components to produce appropriate outcomes for a range of audiences and purposes
explore and develop formal text document structures for given purposes.</v>
      </c>
      <c r="K100" s="241">
        <v>1</v>
      </c>
      <c r="L100" s="246"/>
      <c r="M100" s="255" t="str">
        <f ca="1">OFFSET(INDIRECT($B200),22,17)</f>
        <v>select and use a variety of appropriate software, tools and techniques to create, modify and combine multimedia components
use software tools to create, enhance and combine text, images, sound, animation and video for a range of audiences and purposes 
develop a range of formal text document structures for different audiences and purposes.</v>
      </c>
      <c r="N100" s="241">
        <v>1</v>
      </c>
      <c r="O100" s="244"/>
      <c r="P100" s="255" t="str">
        <f ca="1">OFFSET(INDIRECT($B200),22,18)</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Q100" s="241">
        <v>1</v>
      </c>
      <c r="R100" s="244"/>
      <c r="S100" s="255" t="str">
        <f ca="1">OFFSET(INDIRECT($B200),22,19)</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T100" s="241">
        <v>1</v>
      </c>
      <c r="U100" s="244"/>
      <c r="V100" s="237"/>
      <c r="W100" s="1"/>
      <c r="X100" s="1"/>
      <c r="Y100" s="1"/>
      <c r="Z100" s="1"/>
      <c r="AA100" s="1"/>
      <c r="AB100" s="1"/>
      <c r="AC100" s="1"/>
    </row>
    <row r="101" spans="1:29" ht="15" customHeight="1">
      <c r="A101" s="8"/>
      <c r="B101" s="282"/>
      <c r="C101" s="224"/>
      <c r="D101" s="291"/>
      <c r="E101" s="242"/>
      <c r="F101" s="247"/>
      <c r="G101" s="224"/>
      <c r="H101" s="242"/>
      <c r="I101" s="247"/>
      <c r="J101" s="250"/>
      <c r="K101" s="242"/>
      <c r="L101" s="247"/>
      <c r="M101" s="224"/>
      <c r="N101" s="242"/>
      <c r="O101" s="240"/>
      <c r="P101" s="224"/>
      <c r="Q101" s="242"/>
      <c r="R101" s="240"/>
      <c r="S101" s="224"/>
      <c r="T101" s="242"/>
      <c r="U101" s="240"/>
      <c r="V101" s="238"/>
      <c r="W101" s="1"/>
      <c r="X101" s="1"/>
      <c r="Y101" s="1"/>
      <c r="Z101" s="1"/>
      <c r="AA101" s="1"/>
      <c r="AB101" s="1"/>
      <c r="AC101" s="1"/>
    </row>
    <row r="102" spans="1:29" ht="15" customHeight="1">
      <c r="A102" s="8"/>
      <c r="B102" s="282"/>
      <c r="C102" s="224"/>
      <c r="D102" s="291"/>
      <c r="E102" s="242"/>
      <c r="F102" s="247"/>
      <c r="G102" s="224"/>
      <c r="H102" s="242"/>
      <c r="I102" s="247"/>
      <c r="J102" s="250"/>
      <c r="K102" s="242"/>
      <c r="L102" s="247"/>
      <c r="M102" s="224"/>
      <c r="N102" s="242"/>
      <c r="O102" s="240"/>
      <c r="P102" s="224"/>
      <c r="Q102" s="242"/>
      <c r="R102" s="240"/>
      <c r="S102" s="224"/>
      <c r="T102" s="242"/>
      <c r="U102" s="240"/>
      <c r="V102" s="238"/>
      <c r="W102" s="1"/>
      <c r="X102" s="1"/>
      <c r="Y102" s="1"/>
      <c r="Z102" s="1"/>
      <c r="AA102" s="1"/>
      <c r="AB102" s="1"/>
      <c r="AC102" s="1"/>
    </row>
    <row r="103" spans="1:29" ht="15" customHeight="1">
      <c r="A103" s="8"/>
      <c r="B103" s="282"/>
      <c r="C103" s="224"/>
      <c r="D103" s="291"/>
      <c r="E103" s="243"/>
      <c r="F103" s="247"/>
      <c r="G103" s="224"/>
      <c r="H103" s="243"/>
      <c r="I103" s="247"/>
      <c r="J103" s="250"/>
      <c r="K103" s="243"/>
      <c r="L103" s="247"/>
      <c r="M103" s="224"/>
      <c r="N103" s="243"/>
      <c r="O103" s="240"/>
      <c r="P103" s="224"/>
      <c r="Q103" s="243"/>
      <c r="R103" s="240"/>
      <c r="S103" s="224"/>
      <c r="T103" s="243"/>
      <c r="U103" s="240"/>
      <c r="V103" s="238"/>
      <c r="W103" s="1"/>
      <c r="X103" s="1"/>
      <c r="Y103" s="1"/>
      <c r="Z103" s="1"/>
      <c r="AA103" s="1"/>
      <c r="AB103" s="1"/>
      <c r="AC103" s="1"/>
    </row>
    <row r="104" spans="1:29" ht="15" customHeight="1">
      <c r="A104" s="8"/>
      <c r="B104" s="282"/>
      <c r="C104" s="224"/>
      <c r="D104" s="291"/>
      <c r="E104" s="241">
        <v>2</v>
      </c>
      <c r="F104" s="266"/>
      <c r="G104" s="224"/>
      <c r="H104" s="241">
        <v>2</v>
      </c>
      <c r="I104" s="248"/>
      <c r="J104" s="250"/>
      <c r="K104" s="241">
        <v>2</v>
      </c>
      <c r="L104" s="248"/>
      <c r="M104" s="224"/>
      <c r="N104" s="241">
        <v>2</v>
      </c>
      <c r="O104" s="239"/>
      <c r="P104" s="224"/>
      <c r="Q104" s="241">
        <v>2</v>
      </c>
      <c r="R104" s="239"/>
      <c r="S104" s="224"/>
      <c r="T104" s="241">
        <v>2</v>
      </c>
      <c r="U104" s="239"/>
      <c r="V104" s="237"/>
      <c r="W104" s="1"/>
      <c r="X104" s="1"/>
      <c r="Y104" s="1"/>
      <c r="Z104" s="1"/>
      <c r="AA104" s="1"/>
      <c r="AB104" s="1"/>
      <c r="AC104" s="1"/>
    </row>
    <row r="105" spans="1:29" ht="15" customHeight="1">
      <c r="A105" s="8"/>
      <c r="B105" s="282"/>
      <c r="C105" s="224"/>
      <c r="D105" s="291"/>
      <c r="E105" s="242"/>
      <c r="F105" s="247"/>
      <c r="G105" s="224"/>
      <c r="H105" s="242"/>
      <c r="I105" s="247"/>
      <c r="J105" s="250"/>
      <c r="K105" s="242"/>
      <c r="L105" s="247"/>
      <c r="M105" s="224"/>
      <c r="N105" s="242"/>
      <c r="O105" s="240"/>
      <c r="P105" s="224"/>
      <c r="Q105" s="242"/>
      <c r="R105" s="240"/>
      <c r="S105" s="224"/>
      <c r="T105" s="242"/>
      <c r="U105" s="240"/>
      <c r="V105" s="238"/>
      <c r="W105" s="1"/>
      <c r="X105" s="1"/>
      <c r="Y105" s="1"/>
      <c r="Z105" s="1"/>
      <c r="AA105" s="1"/>
      <c r="AB105" s="1"/>
      <c r="AC105" s="1"/>
    </row>
    <row r="106" spans="1:29" ht="15" customHeight="1">
      <c r="A106" s="8"/>
      <c r="B106" s="282"/>
      <c r="C106" s="224"/>
      <c r="D106" s="291"/>
      <c r="E106" s="242"/>
      <c r="F106" s="247"/>
      <c r="G106" s="224"/>
      <c r="H106" s="242"/>
      <c r="I106" s="247"/>
      <c r="J106" s="250"/>
      <c r="K106" s="242"/>
      <c r="L106" s="247"/>
      <c r="M106" s="224"/>
      <c r="N106" s="242"/>
      <c r="O106" s="240"/>
      <c r="P106" s="224"/>
      <c r="Q106" s="242"/>
      <c r="R106" s="240"/>
      <c r="S106" s="224"/>
      <c r="T106" s="242"/>
      <c r="U106" s="240"/>
      <c r="V106" s="238"/>
      <c r="W106" s="1"/>
      <c r="X106" s="1"/>
      <c r="Y106" s="1"/>
      <c r="Z106" s="1"/>
      <c r="AA106" s="1"/>
      <c r="AB106" s="1"/>
      <c r="AC106" s="1"/>
    </row>
    <row r="107" spans="1:29" ht="15" customHeight="1">
      <c r="A107" s="8"/>
      <c r="B107" s="282"/>
      <c r="C107" s="224"/>
      <c r="D107" s="291"/>
      <c r="E107" s="243"/>
      <c r="F107" s="247"/>
      <c r="G107" s="224"/>
      <c r="H107" s="243"/>
      <c r="I107" s="247"/>
      <c r="J107" s="250"/>
      <c r="K107" s="243"/>
      <c r="L107" s="247"/>
      <c r="M107" s="224"/>
      <c r="N107" s="243"/>
      <c r="O107" s="240"/>
      <c r="P107" s="224"/>
      <c r="Q107" s="243"/>
      <c r="R107" s="240"/>
      <c r="S107" s="224"/>
      <c r="T107" s="243"/>
      <c r="U107" s="240"/>
      <c r="V107" s="238"/>
      <c r="W107" s="1"/>
      <c r="X107" s="1"/>
      <c r="Y107" s="1"/>
      <c r="Z107" s="1"/>
      <c r="AA107" s="1"/>
      <c r="AB107" s="1"/>
      <c r="AC107" s="1"/>
    </row>
    <row r="108" spans="1:29" ht="15" customHeight="1">
      <c r="A108" s="8"/>
      <c r="B108" s="282"/>
      <c r="C108" s="224"/>
      <c r="D108" s="291"/>
      <c r="E108" s="241">
        <v>3</v>
      </c>
      <c r="F108" s="266"/>
      <c r="G108" s="224"/>
      <c r="H108" s="241">
        <v>3</v>
      </c>
      <c r="I108" s="248"/>
      <c r="J108" s="250"/>
      <c r="K108" s="241">
        <v>3</v>
      </c>
      <c r="L108" s="248"/>
      <c r="M108" s="224"/>
      <c r="N108" s="241">
        <v>3</v>
      </c>
      <c r="O108" s="239"/>
      <c r="P108" s="224"/>
      <c r="Q108" s="241">
        <v>3</v>
      </c>
      <c r="R108" s="239"/>
      <c r="S108" s="224"/>
      <c r="T108" s="241">
        <v>3</v>
      </c>
      <c r="U108" s="239"/>
      <c r="V108" s="237"/>
      <c r="W108" s="1"/>
      <c r="X108" s="1"/>
      <c r="Y108" s="1"/>
      <c r="Z108" s="1"/>
      <c r="AA108" s="1"/>
      <c r="AB108" s="1"/>
      <c r="AC108" s="1"/>
    </row>
    <row r="109" spans="1:29" ht="15" customHeight="1">
      <c r="A109" s="8"/>
      <c r="B109" s="282"/>
      <c r="C109" s="224"/>
      <c r="D109" s="291"/>
      <c r="E109" s="242"/>
      <c r="F109" s="247"/>
      <c r="G109" s="224"/>
      <c r="H109" s="242"/>
      <c r="I109" s="247"/>
      <c r="J109" s="250"/>
      <c r="K109" s="242"/>
      <c r="L109" s="247"/>
      <c r="M109" s="224"/>
      <c r="N109" s="242"/>
      <c r="O109" s="240"/>
      <c r="P109" s="224"/>
      <c r="Q109" s="242"/>
      <c r="R109" s="240"/>
      <c r="S109" s="224"/>
      <c r="T109" s="242"/>
      <c r="U109" s="240"/>
      <c r="V109" s="238"/>
      <c r="W109" s="1"/>
      <c r="X109" s="1"/>
      <c r="Y109" s="1"/>
      <c r="Z109" s="1"/>
      <c r="AA109" s="1"/>
      <c r="AB109" s="1"/>
      <c r="AC109" s="1"/>
    </row>
    <row r="110" spans="1:29" ht="15" customHeight="1">
      <c r="A110" s="8"/>
      <c r="B110" s="282"/>
      <c r="C110" s="224"/>
      <c r="D110" s="291"/>
      <c r="E110" s="242"/>
      <c r="F110" s="247"/>
      <c r="G110" s="224"/>
      <c r="H110" s="242"/>
      <c r="I110" s="247"/>
      <c r="J110" s="250"/>
      <c r="K110" s="242"/>
      <c r="L110" s="247"/>
      <c r="M110" s="224"/>
      <c r="N110" s="242"/>
      <c r="O110" s="240"/>
      <c r="P110" s="224"/>
      <c r="Q110" s="242"/>
      <c r="R110" s="240"/>
      <c r="S110" s="224"/>
      <c r="T110" s="242"/>
      <c r="U110" s="240"/>
      <c r="V110" s="238"/>
      <c r="W110" s="1"/>
      <c r="X110" s="1"/>
      <c r="Y110" s="1"/>
      <c r="Z110" s="1"/>
      <c r="AA110" s="1"/>
      <c r="AB110" s="1"/>
      <c r="AC110" s="1"/>
    </row>
    <row r="111" spans="1:29" ht="15" customHeight="1">
      <c r="A111" s="8"/>
      <c r="B111" s="282"/>
      <c r="C111" s="225"/>
      <c r="D111" s="291"/>
      <c r="E111" s="243"/>
      <c r="F111" s="247"/>
      <c r="G111" s="225"/>
      <c r="H111" s="243"/>
      <c r="I111" s="247"/>
      <c r="J111" s="251"/>
      <c r="K111" s="243"/>
      <c r="L111" s="247"/>
      <c r="M111" s="225"/>
      <c r="N111" s="243"/>
      <c r="O111" s="240"/>
      <c r="P111" s="225"/>
      <c r="Q111" s="243"/>
      <c r="R111" s="240"/>
      <c r="S111" s="225"/>
      <c r="T111" s="243"/>
      <c r="U111" s="240"/>
      <c r="V111" s="238"/>
      <c r="W111" s="1"/>
      <c r="X111" s="1"/>
      <c r="Y111" s="1"/>
      <c r="Z111" s="1"/>
      <c r="AA111" s="1"/>
      <c r="AB111" s="1"/>
      <c r="AC111" s="1"/>
    </row>
    <row r="112" spans="1:29" ht="15" customHeight="1">
      <c r="A112" s="1"/>
      <c r="B112" s="282"/>
      <c r="C112" s="230" t="str">
        <f ca="1">OFFSET(INDIRECT($B200),24,2)</f>
        <v>Evaluating and improving</v>
      </c>
      <c r="D112" s="268" t="str">
        <f ca="1">OFFSET(INDIRECT($B$200),24,14)</f>
        <v>explain reasons for layout and content of own work, e.g. evaluate the presentation for audience and appropriateness
ensure output is appropriate for specific purpose
comment on reasons for layout and content
invite feedback/responses from others, e.g. use 'Comment' in Word Online/Excel Online for asking questions or adding suggestions
create groups and share work between them to allow review of work.</v>
      </c>
      <c r="E112" s="241">
        <v>1</v>
      </c>
      <c r="F112" s="237"/>
      <c r="G112" s="255" t="str">
        <f ca="1">OFFSET(INDIRECT($B200),24,15)</f>
        <v>evaluate own and others' work and justify content for audience, e.g. comment on others' work in relation to layout and content
respond to feedback.</v>
      </c>
      <c r="H112" s="241">
        <v>1</v>
      </c>
      <c r="I112" s="246"/>
      <c r="J112" s="256" t="str">
        <f ca="1">OFFSET(INDIRECT($B200),24,16)</f>
        <v>justify the reasons for choices and explain the advantages and disadvantages of the different outputs, e.g. produce a basic evaluation report including justification for layout and content
suggest and make improvements depending on feedback and self-evaluation. </v>
      </c>
      <c r="K112" s="241">
        <v>1</v>
      </c>
      <c r="L112" s="246"/>
      <c r="M112" s="255" t="str">
        <f ca="1">OFFSET(INDIRECT($B200),24,17)</f>
        <v>justify the reasons for choices and explain the advantages and disadvantages of the different outputs
suggest and make improvements depending on feedback and self-evaluation that are relevant for audience and purpose.</v>
      </c>
      <c r="N112" s="241">
        <v>1</v>
      </c>
      <c r="O112" s="244"/>
      <c r="P112" s="255" t="str">
        <f ca="1">OFFSET(INDIRECT($B200),24,18)</f>
        <v>justify reasoning to critical audiences in terms of layout and content, e.g. produce a detailed evaluation report including justification for layout and content
refer appropriately to sources of information used
make detailed and specific changes based upon feedback and self-evaluation, as relevant. </v>
      </c>
      <c r="Q112" s="241">
        <v>1</v>
      </c>
      <c r="R112" s="244"/>
      <c r="S112" s="255" t="str">
        <f ca="1">OFFSET(INDIRECT($B200),24,19)</f>
        <v>justify reasoning to critical audiences in terms of layout and content
refer appropriately to sources of information used
make detailed and specific changes based upon feedback and self-evaluation, as relevant. </v>
      </c>
      <c r="T112" s="241">
        <v>1</v>
      </c>
      <c r="U112" s="244"/>
      <c r="V112" s="237"/>
      <c r="W112" s="1"/>
      <c r="X112" s="1"/>
      <c r="Y112" s="1"/>
      <c r="Z112" s="1"/>
      <c r="AA112" s="1"/>
      <c r="AB112" s="1"/>
      <c r="AC112" s="1"/>
    </row>
    <row r="113" spans="1:29" ht="15" customHeight="1">
      <c r="A113" s="1"/>
      <c r="B113" s="282"/>
      <c r="C113" s="224"/>
      <c r="D113" s="291"/>
      <c r="E113" s="242"/>
      <c r="F113" s="247"/>
      <c r="G113" s="224"/>
      <c r="H113" s="242"/>
      <c r="I113" s="247"/>
      <c r="J113" s="250"/>
      <c r="K113" s="242"/>
      <c r="L113" s="247"/>
      <c r="M113" s="224"/>
      <c r="N113" s="242"/>
      <c r="O113" s="240"/>
      <c r="P113" s="224"/>
      <c r="Q113" s="242"/>
      <c r="R113" s="240"/>
      <c r="S113" s="224"/>
      <c r="T113" s="242"/>
      <c r="U113" s="240"/>
      <c r="V113" s="238"/>
      <c r="W113" s="1"/>
      <c r="X113" s="1"/>
      <c r="Y113" s="1"/>
      <c r="Z113" s="1"/>
      <c r="AA113" s="1"/>
      <c r="AB113" s="1"/>
      <c r="AC113" s="1"/>
    </row>
    <row r="114" spans="1:29" ht="15" customHeight="1">
      <c r="A114" s="1"/>
      <c r="B114" s="282"/>
      <c r="C114" s="224"/>
      <c r="D114" s="291"/>
      <c r="E114" s="242"/>
      <c r="F114" s="247"/>
      <c r="G114" s="224"/>
      <c r="H114" s="242"/>
      <c r="I114" s="247"/>
      <c r="J114" s="250"/>
      <c r="K114" s="242"/>
      <c r="L114" s="247"/>
      <c r="M114" s="224"/>
      <c r="N114" s="242"/>
      <c r="O114" s="240"/>
      <c r="P114" s="224"/>
      <c r="Q114" s="242"/>
      <c r="R114" s="240"/>
      <c r="S114" s="224"/>
      <c r="T114" s="242"/>
      <c r="U114" s="240"/>
      <c r="V114" s="238"/>
      <c r="W114" s="1"/>
      <c r="X114" s="1"/>
      <c r="Y114" s="1"/>
      <c r="Z114" s="1"/>
      <c r="AA114" s="1"/>
      <c r="AB114" s="1"/>
      <c r="AC114" s="1"/>
    </row>
    <row r="115" spans="1:29" ht="15" customHeight="1">
      <c r="A115" s="1"/>
      <c r="B115" s="282"/>
      <c r="C115" s="224"/>
      <c r="D115" s="291"/>
      <c r="E115" s="243"/>
      <c r="F115" s="247"/>
      <c r="G115" s="224"/>
      <c r="H115" s="243"/>
      <c r="I115" s="247"/>
      <c r="J115" s="250"/>
      <c r="K115" s="243"/>
      <c r="L115" s="247"/>
      <c r="M115" s="224"/>
      <c r="N115" s="243"/>
      <c r="O115" s="240"/>
      <c r="P115" s="224"/>
      <c r="Q115" s="243"/>
      <c r="R115" s="240"/>
      <c r="S115" s="224"/>
      <c r="T115" s="243"/>
      <c r="U115" s="240"/>
      <c r="V115" s="238"/>
      <c r="W115" s="1"/>
      <c r="X115" s="1"/>
      <c r="Y115" s="1"/>
      <c r="Z115" s="1"/>
      <c r="AA115" s="1"/>
      <c r="AB115" s="1"/>
      <c r="AC115" s="1"/>
    </row>
    <row r="116" spans="1:29" ht="15" customHeight="1">
      <c r="A116" s="1"/>
      <c r="B116" s="282"/>
      <c r="C116" s="224"/>
      <c r="D116" s="291"/>
      <c r="E116" s="241">
        <v>2</v>
      </c>
      <c r="F116" s="266"/>
      <c r="G116" s="224"/>
      <c r="H116" s="241">
        <v>2</v>
      </c>
      <c r="I116" s="248"/>
      <c r="J116" s="250"/>
      <c r="K116" s="241">
        <v>2</v>
      </c>
      <c r="L116" s="248"/>
      <c r="M116" s="224"/>
      <c r="N116" s="241">
        <v>2</v>
      </c>
      <c r="O116" s="239"/>
      <c r="P116" s="224"/>
      <c r="Q116" s="241">
        <v>2</v>
      </c>
      <c r="R116" s="239"/>
      <c r="S116" s="224"/>
      <c r="T116" s="241">
        <v>2</v>
      </c>
      <c r="U116" s="239"/>
      <c r="V116" s="237"/>
      <c r="W116" s="1"/>
      <c r="X116" s="1"/>
      <c r="Y116" s="1"/>
      <c r="Z116" s="1"/>
      <c r="AA116" s="1"/>
      <c r="AB116" s="1"/>
      <c r="AC116" s="1"/>
    </row>
    <row r="117" spans="1:29" ht="15" customHeight="1">
      <c r="A117" s="1"/>
      <c r="B117" s="282"/>
      <c r="C117" s="224"/>
      <c r="D117" s="291"/>
      <c r="E117" s="242"/>
      <c r="F117" s="247"/>
      <c r="G117" s="224"/>
      <c r="H117" s="242"/>
      <c r="I117" s="247"/>
      <c r="J117" s="250"/>
      <c r="K117" s="242"/>
      <c r="L117" s="247"/>
      <c r="M117" s="224"/>
      <c r="N117" s="242"/>
      <c r="O117" s="240"/>
      <c r="P117" s="224"/>
      <c r="Q117" s="242"/>
      <c r="R117" s="240"/>
      <c r="S117" s="224"/>
      <c r="T117" s="242"/>
      <c r="U117" s="240"/>
      <c r="V117" s="238"/>
      <c r="W117" s="1"/>
      <c r="X117" s="1"/>
      <c r="Y117" s="1"/>
      <c r="Z117" s="1"/>
      <c r="AA117" s="1"/>
      <c r="AB117" s="1"/>
      <c r="AC117" s="1"/>
    </row>
    <row r="118" spans="1:29" ht="15" customHeight="1">
      <c r="A118" s="1"/>
      <c r="B118" s="282"/>
      <c r="C118" s="224"/>
      <c r="D118" s="291"/>
      <c r="E118" s="242"/>
      <c r="F118" s="247"/>
      <c r="G118" s="224"/>
      <c r="H118" s="242"/>
      <c r="I118" s="247"/>
      <c r="J118" s="250"/>
      <c r="K118" s="242"/>
      <c r="L118" s="247"/>
      <c r="M118" s="224"/>
      <c r="N118" s="242"/>
      <c r="O118" s="240"/>
      <c r="P118" s="224"/>
      <c r="Q118" s="242"/>
      <c r="R118" s="240"/>
      <c r="S118" s="224"/>
      <c r="T118" s="242"/>
      <c r="U118" s="240"/>
      <c r="V118" s="238"/>
      <c r="W118" s="1"/>
      <c r="X118" s="1"/>
      <c r="Y118" s="1"/>
      <c r="Z118" s="1"/>
      <c r="AA118" s="1"/>
      <c r="AB118" s="1"/>
      <c r="AC118" s="1"/>
    </row>
    <row r="119" spans="1:29" ht="15" customHeight="1">
      <c r="A119" s="1"/>
      <c r="B119" s="282"/>
      <c r="C119" s="224"/>
      <c r="D119" s="291"/>
      <c r="E119" s="243"/>
      <c r="F119" s="247"/>
      <c r="G119" s="224"/>
      <c r="H119" s="243"/>
      <c r="I119" s="247"/>
      <c r="J119" s="250"/>
      <c r="K119" s="243"/>
      <c r="L119" s="247"/>
      <c r="M119" s="224"/>
      <c r="N119" s="243"/>
      <c r="O119" s="240"/>
      <c r="P119" s="224"/>
      <c r="Q119" s="243"/>
      <c r="R119" s="240"/>
      <c r="S119" s="224"/>
      <c r="T119" s="243"/>
      <c r="U119" s="240"/>
      <c r="V119" s="238"/>
      <c r="W119" s="1"/>
      <c r="X119" s="1"/>
      <c r="Y119" s="1"/>
      <c r="Z119" s="1"/>
      <c r="AA119" s="1"/>
      <c r="AB119" s="1"/>
      <c r="AC119" s="1"/>
    </row>
    <row r="120" spans="1:29" ht="15" customHeight="1">
      <c r="A120" s="1"/>
      <c r="B120" s="282"/>
      <c r="C120" s="224"/>
      <c r="D120" s="291"/>
      <c r="E120" s="241">
        <v>3</v>
      </c>
      <c r="F120" s="266"/>
      <c r="G120" s="224"/>
      <c r="H120" s="241">
        <v>3</v>
      </c>
      <c r="I120" s="248"/>
      <c r="J120" s="250"/>
      <c r="K120" s="241">
        <v>3</v>
      </c>
      <c r="L120" s="248"/>
      <c r="M120" s="224"/>
      <c r="N120" s="241">
        <v>3</v>
      </c>
      <c r="O120" s="239"/>
      <c r="P120" s="224"/>
      <c r="Q120" s="241">
        <v>3</v>
      </c>
      <c r="R120" s="239"/>
      <c r="S120" s="224"/>
      <c r="T120" s="241">
        <v>3</v>
      </c>
      <c r="U120" s="239"/>
      <c r="V120" s="237"/>
      <c r="W120" s="1"/>
      <c r="X120" s="1"/>
      <c r="Y120" s="1"/>
      <c r="Z120" s="1"/>
      <c r="AA120" s="1"/>
      <c r="AB120" s="1"/>
      <c r="AC120" s="1"/>
    </row>
    <row r="121" spans="1:29" ht="15" customHeight="1">
      <c r="A121" s="1"/>
      <c r="B121" s="282"/>
      <c r="C121" s="224"/>
      <c r="D121" s="291"/>
      <c r="E121" s="242"/>
      <c r="F121" s="247"/>
      <c r="G121" s="224"/>
      <c r="H121" s="242"/>
      <c r="I121" s="247"/>
      <c r="J121" s="250"/>
      <c r="K121" s="242"/>
      <c r="L121" s="247"/>
      <c r="M121" s="224"/>
      <c r="N121" s="242"/>
      <c r="O121" s="240"/>
      <c r="P121" s="224"/>
      <c r="Q121" s="242"/>
      <c r="R121" s="240"/>
      <c r="S121" s="224"/>
      <c r="T121" s="242"/>
      <c r="U121" s="240"/>
      <c r="V121" s="238"/>
      <c r="W121" s="1"/>
      <c r="X121" s="1"/>
      <c r="Y121" s="1"/>
      <c r="Z121" s="1"/>
      <c r="AA121" s="1"/>
      <c r="AB121" s="1"/>
      <c r="AC121" s="1"/>
    </row>
    <row r="122" spans="1:29" ht="15" customHeight="1">
      <c r="A122" s="1"/>
      <c r="B122" s="282"/>
      <c r="C122" s="224"/>
      <c r="D122" s="291"/>
      <c r="E122" s="242"/>
      <c r="F122" s="247"/>
      <c r="G122" s="224"/>
      <c r="H122" s="242"/>
      <c r="I122" s="247"/>
      <c r="J122" s="250"/>
      <c r="K122" s="242"/>
      <c r="L122" s="247"/>
      <c r="M122" s="224"/>
      <c r="N122" s="242"/>
      <c r="O122" s="240"/>
      <c r="P122" s="224"/>
      <c r="Q122" s="242"/>
      <c r="R122" s="240"/>
      <c r="S122" s="224"/>
      <c r="T122" s="242"/>
      <c r="U122" s="240"/>
      <c r="V122" s="238"/>
      <c r="W122" s="1"/>
      <c r="X122" s="1"/>
      <c r="Y122" s="1"/>
      <c r="Z122" s="1"/>
      <c r="AA122" s="1"/>
      <c r="AB122" s="1"/>
      <c r="AC122" s="1"/>
    </row>
    <row r="123" spans="1:29" ht="15" customHeight="1">
      <c r="A123" s="1"/>
      <c r="B123" s="283"/>
      <c r="C123" s="225"/>
      <c r="D123" s="291"/>
      <c r="E123" s="243"/>
      <c r="F123" s="247"/>
      <c r="G123" s="225"/>
      <c r="H123" s="243"/>
      <c r="I123" s="247"/>
      <c r="J123" s="251"/>
      <c r="K123" s="243"/>
      <c r="L123" s="247"/>
      <c r="M123" s="225"/>
      <c r="N123" s="243"/>
      <c r="O123" s="240"/>
      <c r="P123" s="225"/>
      <c r="Q123" s="243"/>
      <c r="R123" s="240"/>
      <c r="S123" s="225"/>
      <c r="T123" s="243"/>
      <c r="U123" s="240"/>
      <c r="V123" s="238"/>
      <c r="W123" s="1"/>
      <c r="X123" s="1"/>
      <c r="Y123" s="1"/>
      <c r="Z123" s="1"/>
      <c r="AA123" s="1"/>
      <c r="AB123" s="1"/>
      <c r="AC123" s="1"/>
    </row>
    <row r="124" spans="1:29" ht="15" customHeight="1">
      <c r="A124" s="1"/>
      <c r="B124" s="285" t="str">
        <f ca="1">OFFSET(INDIRECT($B200),27,0)</f>
        <v xml:space="preserve"> 4. Data and computational thinking    </v>
      </c>
      <c r="C124" s="223" t="str">
        <f ca="1">OFFSET(INDIRECT($B200),27,2)</f>
        <v>Problem-solving and modelling</v>
      </c>
      <c r="D124" s="268" t="str">
        <f ca="1">OFFSET(INDIRECT($B$200),27,14)</f>
        <v xml:space="preserve">demonstrate how programs or processes run by following a sequence of instructions exactly and in order
demonstrate how an algorithm is useful for representing a solution to a problem through testing
understand that changing instructions can affect or even terminate a process, e.g. moving instructions around in a program could produce unexpected outcomes or cause the program to fail altogether.
</v>
      </c>
      <c r="E124" s="241">
        <v>1</v>
      </c>
      <c r="F124" s="237"/>
      <c r="G124" s="245" t="str">
        <f ca="1">OFFSET(INDIRECT($B200),27,15)</f>
        <v xml:space="preserve">identify different parts of a process, e.g. variables, loops, case statements and comments
predict process outcome after modifying inputs, e.g. predicting the effect of changing/editing a set of instructions
modify a given flow chart to change the variables of an algorithm, e.g. add a process or a counter to it that would increment or decrement values.
</v>
      </c>
      <c r="H124" s="241">
        <v>1</v>
      </c>
      <c r="I124" s="246"/>
      <c r="J124" s="249" t="str">
        <f ca="1">OFFSET(INDIRECT($B200),27,16)</f>
        <v>identify patterns and opportunities for re-using code (instructions), e.g. parts of a method or instruction list that can be used to solve similar problems in different situations and/or systems
apply logical reasoning to a problem to formulate a solution, e.g. explain and justify how and why a solution to a problem is suitable
modify a given flow chart to change rules of an algorithm, e.g. adjust conditions of actions in a flow chart, for instance changing the boundaries of a counter in a loop to change how the program functions
change an algorithm and predict the outcome.</v>
      </c>
      <c r="K124" s="241">
        <v>1</v>
      </c>
      <c r="L124" s="246"/>
      <c r="M124" s="252" t="str">
        <f ca="1">OFFSET(INDIRECT($B200),27,17)</f>
        <v xml:space="preserve">decompose complex processes and determine the actions of individual parts, e.g. multiple WHILE, FOR and IF in either text-based or block-based programming environments
follow given written instructions or flow charts to determine the function or output of a process
recognise that algorithms are language agnostic
follow and develop logical solutions, e.g. demonstrate how a problem could be solved selecting a suitable method to illustrate
detect and correct simple errors in algorithms, e.g. can identify and correct where a syntax error will occur, for instance missing equal signs, variable names spelled incorrectly. 
</v>
      </c>
      <c r="N124" s="241">
        <v>1</v>
      </c>
      <c r="O124" s="244"/>
      <c r="P124" s="245" t="str">
        <f ca="1">OFFSET(INDIRECT($B200),27,18)</f>
        <v xml:space="preserve">independently create and design models and explain how they represent real-world problems, e.g. selecting and correctly using an appropriate method for illustrating a problem, such as a flow chart or spreadsheet
follow and develop logical solutions to determine actions and outputs of a program/process, e.g. follow pseudocode or a flow chart to come to an outcome, develop a written sequence of steps that could be followed.
</v>
      </c>
      <c r="Q124" s="241">
        <v>1</v>
      </c>
      <c r="R124" s="244"/>
      <c r="S124" s="245" t="str">
        <f ca="1">OFFSET(INDIRECT($B200),27,19)</f>
        <v>demonstrate the benefits of using part or whole instructions or methods (functions/procedures) in solving a problem, e.g. compartmentalise sections of a problem and call them when needed.</v>
      </c>
      <c r="T124" s="241">
        <v>1</v>
      </c>
      <c r="U124" s="244"/>
      <c r="V124" s="237"/>
      <c r="W124" s="1"/>
      <c r="X124" s="1"/>
      <c r="Y124" s="1"/>
      <c r="Z124" s="1"/>
      <c r="AA124" s="1"/>
      <c r="AB124" s="1"/>
      <c r="AC124" s="1"/>
    </row>
    <row r="125" spans="1:29" ht="15" customHeight="1">
      <c r="A125" s="1"/>
      <c r="B125" s="286"/>
      <c r="C125" s="224"/>
      <c r="D125" s="291"/>
      <c r="E125" s="242"/>
      <c r="F125" s="247"/>
      <c r="G125" s="224"/>
      <c r="H125" s="242"/>
      <c r="I125" s="247"/>
      <c r="J125" s="250"/>
      <c r="K125" s="242"/>
      <c r="L125" s="247"/>
      <c r="M125" s="253"/>
      <c r="N125" s="242"/>
      <c r="O125" s="240"/>
      <c r="P125" s="224"/>
      <c r="Q125" s="242"/>
      <c r="R125" s="240"/>
      <c r="S125" s="224"/>
      <c r="T125" s="242"/>
      <c r="U125" s="240"/>
      <c r="V125" s="238"/>
      <c r="W125" s="1"/>
      <c r="X125" s="1"/>
      <c r="Y125" s="1"/>
      <c r="Z125" s="1"/>
      <c r="AA125" s="1"/>
      <c r="AB125" s="1"/>
      <c r="AC125" s="1"/>
    </row>
    <row r="126" spans="1:29" ht="15" customHeight="1">
      <c r="A126" s="1"/>
      <c r="B126" s="286"/>
      <c r="C126" s="224"/>
      <c r="D126" s="291"/>
      <c r="E126" s="242"/>
      <c r="F126" s="247"/>
      <c r="G126" s="224"/>
      <c r="H126" s="242"/>
      <c r="I126" s="247"/>
      <c r="J126" s="250"/>
      <c r="K126" s="242"/>
      <c r="L126" s="247"/>
      <c r="M126" s="253"/>
      <c r="N126" s="242"/>
      <c r="O126" s="240"/>
      <c r="P126" s="224"/>
      <c r="Q126" s="242"/>
      <c r="R126" s="240"/>
      <c r="S126" s="224"/>
      <c r="T126" s="242"/>
      <c r="U126" s="240"/>
      <c r="V126" s="238"/>
      <c r="W126" s="1"/>
      <c r="X126" s="1"/>
      <c r="Y126" s="1"/>
      <c r="Z126" s="1"/>
      <c r="AA126" s="1"/>
      <c r="AB126" s="1"/>
      <c r="AC126" s="1"/>
    </row>
    <row r="127" spans="1:29" ht="15" customHeight="1">
      <c r="A127" s="1"/>
      <c r="B127" s="286"/>
      <c r="C127" s="224"/>
      <c r="D127" s="291"/>
      <c r="E127" s="243"/>
      <c r="F127" s="247"/>
      <c r="G127" s="224"/>
      <c r="H127" s="243"/>
      <c r="I127" s="247"/>
      <c r="J127" s="250"/>
      <c r="K127" s="243"/>
      <c r="L127" s="247"/>
      <c r="M127" s="253"/>
      <c r="N127" s="243"/>
      <c r="O127" s="240"/>
      <c r="P127" s="224"/>
      <c r="Q127" s="243"/>
      <c r="R127" s="240"/>
      <c r="S127" s="224"/>
      <c r="T127" s="243"/>
      <c r="U127" s="240"/>
      <c r="V127" s="238"/>
      <c r="W127" s="1"/>
      <c r="X127" s="1"/>
      <c r="Y127" s="1"/>
      <c r="Z127" s="1"/>
      <c r="AA127" s="1"/>
      <c r="AB127" s="1"/>
      <c r="AC127" s="1"/>
    </row>
    <row r="128" spans="1:29" ht="15" customHeight="1">
      <c r="A128" s="1"/>
      <c r="B128" s="286"/>
      <c r="C128" s="224"/>
      <c r="D128" s="291"/>
      <c r="E128" s="241">
        <v>2</v>
      </c>
      <c r="F128" s="266"/>
      <c r="G128" s="224"/>
      <c r="H128" s="241">
        <v>2</v>
      </c>
      <c r="I128" s="248"/>
      <c r="J128" s="250"/>
      <c r="K128" s="241">
        <v>2</v>
      </c>
      <c r="L128" s="248"/>
      <c r="M128" s="253"/>
      <c r="N128" s="241">
        <v>2</v>
      </c>
      <c r="O128" s="239"/>
      <c r="P128" s="224"/>
      <c r="Q128" s="241">
        <v>2</v>
      </c>
      <c r="R128" s="239"/>
      <c r="S128" s="224"/>
      <c r="T128" s="241">
        <v>2</v>
      </c>
      <c r="U128" s="239"/>
      <c r="V128" s="237"/>
      <c r="W128" s="1"/>
      <c r="X128" s="1"/>
      <c r="Y128" s="1"/>
      <c r="Z128" s="1"/>
      <c r="AA128" s="1"/>
      <c r="AB128" s="1"/>
      <c r="AC128" s="1"/>
    </row>
    <row r="129" spans="1:29" ht="15" customHeight="1">
      <c r="A129" s="1"/>
      <c r="B129" s="286"/>
      <c r="C129" s="224"/>
      <c r="D129" s="291"/>
      <c r="E129" s="242"/>
      <c r="F129" s="247"/>
      <c r="G129" s="224"/>
      <c r="H129" s="242"/>
      <c r="I129" s="247"/>
      <c r="J129" s="250"/>
      <c r="K129" s="242"/>
      <c r="L129" s="247"/>
      <c r="M129" s="253"/>
      <c r="N129" s="242"/>
      <c r="O129" s="240"/>
      <c r="P129" s="224"/>
      <c r="Q129" s="242"/>
      <c r="R129" s="240"/>
      <c r="S129" s="224"/>
      <c r="T129" s="242"/>
      <c r="U129" s="240"/>
      <c r="V129" s="238"/>
      <c r="W129" s="1"/>
      <c r="X129" s="1"/>
      <c r="Y129" s="1"/>
      <c r="Z129" s="1"/>
      <c r="AA129" s="1"/>
      <c r="AB129" s="1"/>
      <c r="AC129" s="1"/>
    </row>
    <row r="130" spans="1:29" ht="15" customHeight="1">
      <c r="A130" s="1"/>
      <c r="B130" s="286"/>
      <c r="C130" s="224"/>
      <c r="D130" s="291"/>
      <c r="E130" s="242"/>
      <c r="F130" s="247"/>
      <c r="G130" s="224"/>
      <c r="H130" s="242"/>
      <c r="I130" s="247"/>
      <c r="J130" s="250"/>
      <c r="K130" s="242"/>
      <c r="L130" s="247"/>
      <c r="M130" s="253"/>
      <c r="N130" s="242"/>
      <c r="O130" s="240"/>
      <c r="P130" s="224"/>
      <c r="Q130" s="242"/>
      <c r="R130" s="240"/>
      <c r="S130" s="224"/>
      <c r="T130" s="242"/>
      <c r="U130" s="240"/>
      <c r="V130" s="238"/>
      <c r="W130" s="1"/>
      <c r="X130" s="1"/>
      <c r="Y130" s="1"/>
      <c r="Z130" s="1"/>
      <c r="AA130" s="1"/>
      <c r="AB130" s="1"/>
      <c r="AC130" s="1"/>
    </row>
    <row r="131" spans="1:29" ht="15" customHeight="1">
      <c r="A131" s="1"/>
      <c r="B131" s="286"/>
      <c r="C131" s="224"/>
      <c r="D131" s="291"/>
      <c r="E131" s="243"/>
      <c r="F131" s="247"/>
      <c r="G131" s="224"/>
      <c r="H131" s="243"/>
      <c r="I131" s="247"/>
      <c r="J131" s="250"/>
      <c r="K131" s="243"/>
      <c r="L131" s="247"/>
      <c r="M131" s="253"/>
      <c r="N131" s="243"/>
      <c r="O131" s="240"/>
      <c r="P131" s="224"/>
      <c r="Q131" s="243"/>
      <c r="R131" s="240"/>
      <c r="S131" s="224"/>
      <c r="T131" s="243"/>
      <c r="U131" s="240"/>
      <c r="V131" s="238"/>
      <c r="W131" s="1"/>
      <c r="X131" s="1"/>
      <c r="Y131" s="1"/>
      <c r="Z131" s="1"/>
      <c r="AA131" s="1"/>
      <c r="AB131" s="1"/>
      <c r="AC131" s="1"/>
    </row>
    <row r="132" spans="1:29" ht="15" customHeight="1">
      <c r="A132" s="1"/>
      <c r="B132" s="286"/>
      <c r="C132" s="224"/>
      <c r="D132" s="291"/>
      <c r="E132" s="241">
        <v>3</v>
      </c>
      <c r="F132" s="266"/>
      <c r="G132" s="224"/>
      <c r="H132" s="241">
        <v>3</v>
      </c>
      <c r="I132" s="248"/>
      <c r="J132" s="250"/>
      <c r="K132" s="241">
        <v>3</v>
      </c>
      <c r="L132" s="248"/>
      <c r="M132" s="253"/>
      <c r="N132" s="241">
        <v>3</v>
      </c>
      <c r="O132" s="239"/>
      <c r="P132" s="224"/>
      <c r="Q132" s="241">
        <v>3</v>
      </c>
      <c r="R132" s="239"/>
      <c r="S132" s="224"/>
      <c r="T132" s="241">
        <v>3</v>
      </c>
      <c r="U132" s="239"/>
      <c r="V132" s="237"/>
      <c r="W132" s="1"/>
      <c r="X132" s="1"/>
      <c r="Y132" s="1"/>
      <c r="Z132" s="1"/>
      <c r="AA132" s="1"/>
      <c r="AB132" s="1"/>
      <c r="AC132" s="1"/>
    </row>
    <row r="133" spans="1:29" ht="15" customHeight="1">
      <c r="A133" s="1"/>
      <c r="B133" s="286"/>
      <c r="C133" s="224"/>
      <c r="D133" s="291"/>
      <c r="E133" s="242"/>
      <c r="F133" s="247"/>
      <c r="G133" s="224"/>
      <c r="H133" s="242"/>
      <c r="I133" s="247"/>
      <c r="J133" s="250"/>
      <c r="K133" s="242"/>
      <c r="L133" s="247"/>
      <c r="M133" s="253"/>
      <c r="N133" s="242"/>
      <c r="O133" s="240"/>
      <c r="P133" s="224"/>
      <c r="Q133" s="242"/>
      <c r="R133" s="240"/>
      <c r="S133" s="224"/>
      <c r="T133" s="242"/>
      <c r="U133" s="240"/>
      <c r="V133" s="238"/>
      <c r="W133" s="1"/>
      <c r="X133" s="1"/>
      <c r="Y133" s="1"/>
      <c r="Z133" s="1"/>
      <c r="AA133" s="1"/>
      <c r="AB133" s="1"/>
      <c r="AC133" s="1"/>
    </row>
    <row r="134" spans="1:29" ht="15" customHeight="1">
      <c r="A134" s="1"/>
      <c r="B134" s="286"/>
      <c r="C134" s="224"/>
      <c r="D134" s="291"/>
      <c r="E134" s="242"/>
      <c r="F134" s="247"/>
      <c r="G134" s="224"/>
      <c r="H134" s="242"/>
      <c r="I134" s="247"/>
      <c r="J134" s="250"/>
      <c r="K134" s="242"/>
      <c r="L134" s="247"/>
      <c r="M134" s="253"/>
      <c r="N134" s="242"/>
      <c r="O134" s="240"/>
      <c r="P134" s="224"/>
      <c r="Q134" s="242"/>
      <c r="R134" s="240"/>
      <c r="S134" s="224"/>
      <c r="T134" s="242"/>
      <c r="U134" s="240"/>
      <c r="V134" s="238"/>
      <c r="W134" s="1"/>
      <c r="X134" s="1"/>
      <c r="Y134" s="1"/>
      <c r="Z134" s="1"/>
      <c r="AA134" s="1"/>
      <c r="AB134" s="1"/>
      <c r="AC134" s="1"/>
    </row>
    <row r="135" spans="1:29" ht="60" customHeight="1">
      <c r="A135" s="1"/>
      <c r="B135" s="286"/>
      <c r="C135" s="225"/>
      <c r="D135" s="291"/>
      <c r="E135" s="243"/>
      <c r="F135" s="247"/>
      <c r="G135" s="225"/>
      <c r="H135" s="243"/>
      <c r="I135" s="247"/>
      <c r="J135" s="251"/>
      <c r="K135" s="243"/>
      <c r="L135" s="247"/>
      <c r="M135" s="254"/>
      <c r="N135" s="243"/>
      <c r="O135" s="240"/>
      <c r="P135" s="225"/>
      <c r="Q135" s="243"/>
      <c r="R135" s="240"/>
      <c r="S135" s="225"/>
      <c r="T135" s="243"/>
      <c r="U135" s="240"/>
      <c r="V135" s="238"/>
      <c r="W135" s="1"/>
      <c r="X135" s="1"/>
      <c r="Y135" s="1"/>
      <c r="Z135" s="1"/>
      <c r="AA135" s="1"/>
      <c r="AB135" s="1"/>
      <c r="AC135" s="1"/>
    </row>
    <row r="136" spans="1:29" ht="15" customHeight="1">
      <c r="A136" s="1"/>
      <c r="B136" s="286"/>
      <c r="C136" s="223" t="str">
        <f ca="1">OFFSET(INDIRECT($B200),29,2)</f>
        <v>Data and information literacy</v>
      </c>
      <c r="D136" s="268" t="str">
        <f ca="1">OFFSET(INDIRECT($B$200),29,14)</f>
        <v xml:space="preserve">construct, refine and interrogate data sets to test or support an investigation.
</v>
      </c>
      <c r="E136" s="241">
        <v>1</v>
      </c>
      <c r="F136" s="237"/>
      <c r="G136" s="245" t="str">
        <f ca="1">OFFSET(INDIRECT($B200),29,15)</f>
        <v>create a data capture form, capture data, search data and create a database or spreadsheet with appropriate data input method.</v>
      </c>
      <c r="H136" s="241">
        <v>1</v>
      </c>
      <c r="I136" s="246"/>
      <c r="J136" s="249" t="str">
        <f ca="1">OFFSET(INDIRECT($B200),29,16)</f>
        <v>construct frequency tables for sets of data, grouped where appropriate, and perform simple analysis on data sets.</v>
      </c>
      <c r="K136" s="241">
        <v>1</v>
      </c>
      <c r="L136" s="246"/>
      <c r="M136" s="245" t="str">
        <f ca="1">OFFSET(INDIRECT($B200),29,17)</f>
        <v>search through large data sets and identify trends where appropriate.</v>
      </c>
      <c r="N136" s="241">
        <v>1</v>
      </c>
      <c r="O136" s="244"/>
      <c r="P136" s="245" t="str">
        <f ca="1">OFFSET(INDIRECT($B200),29,18)</f>
        <v>use data to explain and add validity to conclusion and where possible modify conclusion and/or hypothesis.</v>
      </c>
      <c r="Q136" s="241">
        <v>1</v>
      </c>
      <c r="R136" s="244"/>
      <c r="S136" s="245" t="str">
        <f ca="1">OFFSET(INDIRECT($B200),29,19)</f>
        <v>use appropriate programs to produce statistical evidence based on their own collected data/identified scenario and justify reasoning.</v>
      </c>
      <c r="T136" s="241">
        <v>1</v>
      </c>
      <c r="U136" s="244"/>
      <c r="V136" s="237"/>
      <c r="W136" s="1"/>
      <c r="X136" s="1"/>
      <c r="Y136" s="1"/>
      <c r="Z136" s="1"/>
      <c r="AA136" s="1"/>
      <c r="AB136" s="1"/>
      <c r="AC136" s="1"/>
    </row>
    <row r="137" spans="1:29" ht="15" customHeight="1">
      <c r="A137" s="1"/>
      <c r="B137" s="286"/>
      <c r="C137" s="224"/>
      <c r="D137" s="291"/>
      <c r="E137" s="242"/>
      <c r="F137" s="247"/>
      <c r="G137" s="224"/>
      <c r="H137" s="242"/>
      <c r="I137" s="247"/>
      <c r="J137" s="250"/>
      <c r="K137" s="242"/>
      <c r="L137" s="247"/>
      <c r="M137" s="224"/>
      <c r="N137" s="242"/>
      <c r="O137" s="240"/>
      <c r="P137" s="224"/>
      <c r="Q137" s="242"/>
      <c r="R137" s="240"/>
      <c r="S137" s="224"/>
      <c r="T137" s="242"/>
      <c r="U137" s="240"/>
      <c r="V137" s="238"/>
      <c r="W137" s="1"/>
      <c r="X137" s="1"/>
      <c r="Y137" s="1"/>
      <c r="Z137" s="1"/>
      <c r="AA137" s="1"/>
      <c r="AB137" s="1"/>
      <c r="AC137" s="1"/>
    </row>
    <row r="138" spans="1:29" ht="15" customHeight="1">
      <c r="A138" s="1"/>
      <c r="B138" s="286"/>
      <c r="C138" s="224"/>
      <c r="D138" s="291"/>
      <c r="E138" s="242"/>
      <c r="F138" s="247"/>
      <c r="G138" s="224"/>
      <c r="H138" s="242"/>
      <c r="I138" s="247"/>
      <c r="J138" s="250"/>
      <c r="K138" s="242"/>
      <c r="L138" s="247"/>
      <c r="M138" s="224"/>
      <c r="N138" s="242"/>
      <c r="O138" s="240"/>
      <c r="P138" s="224"/>
      <c r="Q138" s="242"/>
      <c r="R138" s="240"/>
      <c r="S138" s="224"/>
      <c r="T138" s="242"/>
      <c r="U138" s="240"/>
      <c r="V138" s="238"/>
      <c r="W138" s="1"/>
      <c r="X138" s="1"/>
      <c r="Y138" s="1"/>
      <c r="Z138" s="1"/>
      <c r="AA138" s="1"/>
      <c r="AB138" s="1"/>
      <c r="AC138" s="1"/>
    </row>
    <row r="139" spans="1:29" ht="15" customHeight="1">
      <c r="A139" s="1"/>
      <c r="B139" s="286"/>
      <c r="C139" s="224"/>
      <c r="D139" s="291"/>
      <c r="E139" s="243"/>
      <c r="F139" s="247"/>
      <c r="G139" s="224"/>
      <c r="H139" s="243"/>
      <c r="I139" s="247"/>
      <c r="J139" s="250"/>
      <c r="K139" s="243"/>
      <c r="L139" s="247"/>
      <c r="M139" s="224"/>
      <c r="N139" s="243"/>
      <c r="O139" s="240"/>
      <c r="P139" s="224"/>
      <c r="Q139" s="243"/>
      <c r="R139" s="240"/>
      <c r="S139" s="224"/>
      <c r="T139" s="243"/>
      <c r="U139" s="240"/>
      <c r="V139" s="238"/>
      <c r="W139" s="1"/>
      <c r="X139" s="1"/>
      <c r="Y139" s="1"/>
      <c r="Z139" s="1"/>
      <c r="AA139" s="1"/>
      <c r="AB139" s="1"/>
      <c r="AC139" s="1"/>
    </row>
    <row r="140" spans="1:29" ht="15" customHeight="1">
      <c r="A140" s="1"/>
      <c r="B140" s="286"/>
      <c r="C140" s="224"/>
      <c r="D140" s="291"/>
      <c r="E140" s="241">
        <v>2</v>
      </c>
      <c r="F140" s="266"/>
      <c r="G140" s="224"/>
      <c r="H140" s="241">
        <v>2</v>
      </c>
      <c r="I140" s="248"/>
      <c r="J140" s="250"/>
      <c r="K140" s="241">
        <v>2</v>
      </c>
      <c r="L140" s="248"/>
      <c r="M140" s="224"/>
      <c r="N140" s="241">
        <v>2</v>
      </c>
      <c r="O140" s="239"/>
      <c r="P140" s="224"/>
      <c r="Q140" s="241">
        <v>2</v>
      </c>
      <c r="R140" s="239"/>
      <c r="S140" s="224"/>
      <c r="T140" s="241">
        <v>2</v>
      </c>
      <c r="U140" s="239"/>
      <c r="V140" s="237"/>
      <c r="W140" s="1"/>
      <c r="X140" s="1"/>
      <c r="Y140" s="1"/>
      <c r="Z140" s="1"/>
      <c r="AA140" s="1"/>
      <c r="AB140" s="1"/>
      <c r="AC140" s="1"/>
    </row>
    <row r="141" spans="1:29" ht="15" customHeight="1">
      <c r="A141" s="1"/>
      <c r="B141" s="286"/>
      <c r="C141" s="224"/>
      <c r="D141" s="291"/>
      <c r="E141" s="242"/>
      <c r="F141" s="247"/>
      <c r="G141" s="224"/>
      <c r="H141" s="242"/>
      <c r="I141" s="247"/>
      <c r="J141" s="250"/>
      <c r="K141" s="242"/>
      <c r="L141" s="247"/>
      <c r="M141" s="224"/>
      <c r="N141" s="242"/>
      <c r="O141" s="240"/>
      <c r="P141" s="224"/>
      <c r="Q141" s="242"/>
      <c r="R141" s="240"/>
      <c r="S141" s="224"/>
      <c r="T141" s="242"/>
      <c r="U141" s="240"/>
      <c r="V141" s="238"/>
      <c r="W141" s="1"/>
      <c r="X141" s="1"/>
      <c r="Y141" s="1"/>
      <c r="Z141" s="1"/>
      <c r="AA141" s="1"/>
      <c r="AB141" s="1"/>
      <c r="AC141" s="1"/>
    </row>
    <row r="142" spans="1:29" ht="15" customHeight="1">
      <c r="A142" s="1"/>
      <c r="B142" s="286"/>
      <c r="C142" s="224"/>
      <c r="D142" s="291"/>
      <c r="E142" s="242"/>
      <c r="F142" s="247"/>
      <c r="G142" s="224"/>
      <c r="H142" s="242"/>
      <c r="I142" s="247"/>
      <c r="J142" s="250"/>
      <c r="K142" s="242"/>
      <c r="L142" s="247"/>
      <c r="M142" s="224"/>
      <c r="N142" s="242"/>
      <c r="O142" s="240"/>
      <c r="P142" s="224"/>
      <c r="Q142" s="242"/>
      <c r="R142" s="240"/>
      <c r="S142" s="224"/>
      <c r="T142" s="242"/>
      <c r="U142" s="240"/>
      <c r="V142" s="238"/>
      <c r="W142" s="1"/>
      <c r="X142" s="1"/>
      <c r="Y142" s="1"/>
      <c r="Z142" s="1"/>
      <c r="AA142" s="1"/>
      <c r="AB142" s="1"/>
      <c r="AC142" s="1"/>
    </row>
    <row r="143" spans="1:29" ht="15" customHeight="1">
      <c r="A143" s="1"/>
      <c r="B143" s="286"/>
      <c r="C143" s="224"/>
      <c r="D143" s="291"/>
      <c r="E143" s="243"/>
      <c r="F143" s="247"/>
      <c r="G143" s="224"/>
      <c r="H143" s="243"/>
      <c r="I143" s="247"/>
      <c r="J143" s="250"/>
      <c r="K143" s="243"/>
      <c r="L143" s="247"/>
      <c r="M143" s="224"/>
      <c r="N143" s="243"/>
      <c r="O143" s="240"/>
      <c r="P143" s="224"/>
      <c r="Q143" s="243"/>
      <c r="R143" s="240"/>
      <c r="S143" s="224"/>
      <c r="T143" s="243"/>
      <c r="U143" s="240"/>
      <c r="V143" s="238"/>
      <c r="W143" s="1"/>
      <c r="X143" s="1"/>
      <c r="Y143" s="1"/>
      <c r="Z143" s="1"/>
      <c r="AA143" s="1"/>
      <c r="AB143" s="1"/>
      <c r="AC143" s="1"/>
    </row>
    <row r="144" spans="1:29" ht="15" customHeight="1">
      <c r="A144" s="1"/>
      <c r="B144" s="286"/>
      <c r="C144" s="224"/>
      <c r="D144" s="291"/>
      <c r="E144" s="241">
        <v>3</v>
      </c>
      <c r="F144" s="266"/>
      <c r="G144" s="224"/>
      <c r="H144" s="241">
        <v>3</v>
      </c>
      <c r="I144" s="248"/>
      <c r="J144" s="250"/>
      <c r="K144" s="241">
        <v>3</v>
      </c>
      <c r="L144" s="248"/>
      <c r="M144" s="224"/>
      <c r="N144" s="241">
        <v>3</v>
      </c>
      <c r="O144" s="239"/>
      <c r="P144" s="224"/>
      <c r="Q144" s="241">
        <v>3</v>
      </c>
      <c r="R144" s="239"/>
      <c r="S144" s="224"/>
      <c r="T144" s="241">
        <v>3</v>
      </c>
      <c r="U144" s="239"/>
      <c r="V144" s="237"/>
      <c r="W144" s="1"/>
      <c r="X144" s="1"/>
      <c r="Y144" s="1"/>
      <c r="Z144" s="1"/>
      <c r="AA144" s="1"/>
      <c r="AB144" s="1"/>
      <c r="AC144" s="1"/>
    </row>
    <row r="145" spans="1:29" ht="15" customHeight="1">
      <c r="A145" s="1"/>
      <c r="B145" s="286"/>
      <c r="C145" s="224"/>
      <c r="D145" s="291"/>
      <c r="E145" s="242"/>
      <c r="F145" s="247"/>
      <c r="G145" s="224"/>
      <c r="H145" s="242"/>
      <c r="I145" s="247"/>
      <c r="J145" s="250"/>
      <c r="K145" s="242"/>
      <c r="L145" s="247"/>
      <c r="M145" s="224"/>
      <c r="N145" s="242"/>
      <c r="O145" s="240"/>
      <c r="P145" s="224"/>
      <c r="Q145" s="242"/>
      <c r="R145" s="240"/>
      <c r="S145" s="224"/>
      <c r="T145" s="242"/>
      <c r="U145" s="240"/>
      <c r="V145" s="238"/>
      <c r="W145" s="1"/>
      <c r="X145" s="1"/>
      <c r="Y145" s="1"/>
      <c r="Z145" s="1"/>
      <c r="AA145" s="1"/>
      <c r="AB145" s="1"/>
      <c r="AC145" s="1"/>
    </row>
    <row r="146" spans="1:29" ht="15" customHeight="1">
      <c r="A146" s="1"/>
      <c r="B146" s="286"/>
      <c r="C146" s="224"/>
      <c r="D146" s="291"/>
      <c r="E146" s="242"/>
      <c r="F146" s="247"/>
      <c r="G146" s="224"/>
      <c r="H146" s="242"/>
      <c r="I146" s="247"/>
      <c r="J146" s="250"/>
      <c r="K146" s="242"/>
      <c r="L146" s="247"/>
      <c r="M146" s="224"/>
      <c r="N146" s="242"/>
      <c r="O146" s="240"/>
      <c r="P146" s="224"/>
      <c r="Q146" s="242"/>
      <c r="R146" s="240"/>
      <c r="S146" s="224"/>
      <c r="T146" s="242"/>
      <c r="U146" s="240"/>
      <c r="V146" s="238"/>
      <c r="W146" s="1"/>
      <c r="X146" s="1"/>
      <c r="Y146" s="1"/>
      <c r="Z146" s="1"/>
      <c r="AA146" s="1"/>
      <c r="AB146" s="1"/>
      <c r="AC146" s="1"/>
    </row>
    <row r="147" spans="1:29" ht="15" customHeight="1">
      <c r="A147" s="1"/>
      <c r="B147" s="287"/>
      <c r="C147" s="225"/>
      <c r="D147" s="291"/>
      <c r="E147" s="243"/>
      <c r="F147" s="247"/>
      <c r="G147" s="225"/>
      <c r="H147" s="243"/>
      <c r="I147" s="247"/>
      <c r="J147" s="251"/>
      <c r="K147" s="243"/>
      <c r="L147" s="247"/>
      <c r="M147" s="225"/>
      <c r="N147" s="243"/>
      <c r="O147" s="240"/>
      <c r="P147" s="225"/>
      <c r="Q147" s="243"/>
      <c r="R147" s="240"/>
      <c r="S147" s="225"/>
      <c r="T147" s="243"/>
      <c r="U147" s="240"/>
      <c r="V147" s="238"/>
      <c r="W147" s="1"/>
      <c r="X147" s="1"/>
      <c r="Y147" s="1"/>
      <c r="Z147" s="1"/>
      <c r="AA147" s="1"/>
      <c r="AB147" s="1"/>
      <c r="AC147" s="1"/>
    </row>
    <row r="148" spans="1:29" ht="12.75">
      <c r="A148" s="1"/>
      <c r="B148" s="16"/>
      <c r="C148" s="3"/>
      <c r="D148" s="3"/>
      <c r="E148" s="3"/>
      <c r="F148" s="3"/>
      <c r="G148" s="137"/>
      <c r="H148" s="137"/>
      <c r="I148" s="137"/>
      <c r="J148" s="137"/>
      <c r="K148" s="137"/>
      <c r="L148" s="154"/>
      <c r="M148" s="137"/>
      <c r="N148" s="137"/>
      <c r="O148" s="137"/>
      <c r="P148" s="137"/>
      <c r="Q148" s="137"/>
      <c r="R148" s="137"/>
      <c r="S148" s="137"/>
      <c r="T148" s="137"/>
      <c r="U148" s="137"/>
      <c r="V148" s="1"/>
      <c r="W148" s="1"/>
      <c r="X148" s="1"/>
      <c r="Y148" s="1"/>
      <c r="Z148" s="1"/>
      <c r="AA148" s="1"/>
      <c r="AB148" s="1"/>
      <c r="AC148" s="1"/>
    </row>
    <row r="149" spans="1:29" ht="12.75">
      <c r="A149" s="1"/>
      <c r="B149" s="16"/>
      <c r="C149" s="3"/>
      <c r="D149" s="3"/>
      <c r="E149" s="3"/>
      <c r="F149" s="3"/>
      <c r="G149" s="137"/>
      <c r="H149" s="137"/>
      <c r="I149" s="137"/>
      <c r="J149" s="137"/>
      <c r="K149" s="137"/>
      <c r="L149" s="154"/>
      <c r="M149" s="137"/>
      <c r="N149" s="137"/>
      <c r="O149" s="137"/>
      <c r="P149" s="137"/>
      <c r="Q149" s="137"/>
      <c r="R149" s="137"/>
      <c r="S149" s="137"/>
      <c r="T149" s="137"/>
      <c r="U149" s="137"/>
      <c r="V149" s="1"/>
      <c r="W149" s="1"/>
      <c r="X149" s="1"/>
      <c r="Y149" s="1"/>
      <c r="Z149" s="1"/>
      <c r="AA149" s="1"/>
      <c r="AB149" s="1"/>
      <c r="AC149" s="1"/>
    </row>
    <row r="150" spans="1:29" ht="12.75">
      <c r="A150" s="1"/>
      <c r="B150" s="16"/>
      <c r="C150" s="3"/>
      <c r="D150" s="3"/>
      <c r="E150" s="3"/>
      <c r="F150" s="3"/>
      <c r="G150" s="137"/>
      <c r="H150" s="137"/>
      <c r="I150" s="137"/>
      <c r="J150" s="137"/>
      <c r="K150" s="137"/>
      <c r="L150" s="154"/>
      <c r="M150" s="137"/>
      <c r="N150" s="137"/>
      <c r="O150" s="137"/>
      <c r="P150" s="137"/>
      <c r="Q150" s="137"/>
      <c r="R150" s="137"/>
      <c r="S150" s="137"/>
      <c r="T150" s="137"/>
      <c r="U150" s="137"/>
      <c r="V150" s="1"/>
      <c r="W150" s="1"/>
      <c r="X150" s="1"/>
      <c r="Y150" s="1"/>
      <c r="Z150" s="1"/>
      <c r="AA150" s="1"/>
      <c r="AB150" s="1"/>
      <c r="AC150" s="1"/>
    </row>
    <row r="151" spans="1:29" ht="12.75">
      <c r="A151" s="1"/>
      <c r="B151" s="16"/>
      <c r="C151" s="3"/>
      <c r="D151" s="3"/>
      <c r="E151" s="3"/>
      <c r="F151" s="3"/>
      <c r="G151" s="137"/>
      <c r="H151" s="137"/>
      <c r="I151" s="137"/>
      <c r="J151" s="137"/>
      <c r="K151" s="137"/>
      <c r="L151" s="154"/>
      <c r="M151" s="137"/>
      <c r="N151" s="137"/>
      <c r="O151" s="137"/>
      <c r="P151" s="137"/>
      <c r="Q151" s="137"/>
      <c r="R151" s="137"/>
      <c r="S151" s="137"/>
      <c r="T151" s="137"/>
      <c r="U151" s="137"/>
      <c r="V151" s="1"/>
      <c r="W151" s="1"/>
      <c r="X151" s="1"/>
      <c r="Y151" s="1"/>
      <c r="Z151" s="1"/>
      <c r="AA151" s="1"/>
      <c r="AB151" s="1"/>
      <c r="AC151" s="1"/>
    </row>
    <row r="152" spans="1:29" ht="12.75">
      <c r="A152" s="1"/>
      <c r="B152" s="16"/>
      <c r="C152" s="3"/>
      <c r="D152" s="3"/>
      <c r="E152" s="3"/>
      <c r="F152" s="3"/>
      <c r="G152" s="137"/>
      <c r="H152" s="137"/>
      <c r="I152" s="137"/>
      <c r="J152" s="137"/>
      <c r="K152" s="137"/>
      <c r="L152" s="154"/>
      <c r="M152" s="137"/>
      <c r="N152" s="137"/>
      <c r="O152" s="137"/>
      <c r="P152" s="137"/>
      <c r="Q152" s="137"/>
      <c r="R152" s="137"/>
      <c r="S152" s="137"/>
      <c r="T152" s="137"/>
      <c r="U152" s="137"/>
      <c r="V152" s="1"/>
      <c r="W152" s="1"/>
      <c r="X152" s="1"/>
      <c r="Y152" s="1"/>
      <c r="Z152" s="1"/>
      <c r="AA152" s="1"/>
      <c r="AB152" s="1"/>
      <c r="AC152" s="1"/>
    </row>
    <row r="153" spans="1:29" ht="12.75">
      <c r="A153" s="1"/>
      <c r="B153" s="16"/>
      <c r="C153" s="3"/>
      <c r="D153" s="3"/>
      <c r="E153" s="3"/>
      <c r="F153" s="3"/>
      <c r="G153" s="137"/>
      <c r="H153" s="137"/>
      <c r="I153" s="137"/>
      <c r="J153" s="137"/>
      <c r="K153" s="137"/>
      <c r="L153" s="154"/>
      <c r="M153" s="137"/>
      <c r="N153" s="137"/>
      <c r="O153" s="137"/>
      <c r="P153" s="137"/>
      <c r="Q153" s="137"/>
      <c r="R153" s="137"/>
      <c r="S153" s="137"/>
      <c r="T153" s="137"/>
      <c r="U153" s="137"/>
      <c r="V153" s="1"/>
      <c r="W153" s="1"/>
      <c r="X153" s="1"/>
      <c r="Y153" s="1"/>
      <c r="Z153" s="1"/>
      <c r="AA153" s="1"/>
      <c r="AB153" s="1"/>
      <c r="AC153" s="1"/>
    </row>
    <row r="154" spans="1:29" ht="12.75">
      <c r="A154" s="1"/>
      <c r="B154" s="16"/>
      <c r="C154" s="3"/>
      <c r="D154" s="3"/>
      <c r="E154" s="3"/>
      <c r="F154" s="3"/>
      <c r="G154" s="137"/>
      <c r="H154" s="137"/>
      <c r="I154" s="137"/>
      <c r="J154" s="137"/>
      <c r="K154" s="137"/>
      <c r="L154" s="154"/>
      <c r="M154" s="137"/>
      <c r="N154" s="137"/>
      <c r="O154" s="137"/>
      <c r="P154" s="137"/>
      <c r="Q154" s="137"/>
      <c r="R154" s="137"/>
      <c r="S154" s="137"/>
      <c r="T154" s="137"/>
      <c r="U154" s="137"/>
      <c r="V154" s="1"/>
      <c r="W154" s="1"/>
      <c r="X154" s="1"/>
      <c r="Y154" s="1"/>
      <c r="Z154" s="1"/>
      <c r="AA154" s="1"/>
      <c r="AB154" s="1"/>
      <c r="AC154" s="1"/>
    </row>
    <row r="155" spans="1:29" ht="12.75">
      <c r="A155" s="1"/>
      <c r="B155" s="16"/>
      <c r="C155" s="3"/>
      <c r="D155" s="3"/>
      <c r="E155" s="3"/>
      <c r="F155" s="3"/>
      <c r="G155" s="137"/>
      <c r="H155" s="137"/>
      <c r="I155" s="137"/>
      <c r="J155" s="137"/>
      <c r="K155" s="137"/>
      <c r="L155" s="154"/>
      <c r="M155" s="137"/>
      <c r="N155" s="137"/>
      <c r="O155" s="137"/>
      <c r="P155" s="137"/>
      <c r="Q155" s="137"/>
      <c r="R155" s="137"/>
      <c r="S155" s="137"/>
      <c r="T155" s="137"/>
      <c r="U155" s="137"/>
      <c r="V155" s="1"/>
      <c r="W155" s="1"/>
      <c r="X155" s="1"/>
      <c r="Y155" s="1"/>
      <c r="Z155" s="1"/>
      <c r="AA155" s="1"/>
      <c r="AB155" s="1"/>
      <c r="AC155" s="1"/>
    </row>
    <row r="156" spans="1:29" ht="12.75">
      <c r="A156" s="1"/>
      <c r="B156" s="16"/>
      <c r="C156" s="3"/>
      <c r="D156" s="3"/>
      <c r="E156" s="3"/>
      <c r="F156" s="3"/>
      <c r="G156" s="137"/>
      <c r="H156" s="137"/>
      <c r="I156" s="137"/>
      <c r="J156" s="137"/>
      <c r="K156" s="137"/>
      <c r="L156" s="154"/>
      <c r="M156" s="137"/>
      <c r="N156" s="137"/>
      <c r="O156" s="137"/>
      <c r="P156" s="137"/>
      <c r="Q156" s="137"/>
      <c r="R156" s="137"/>
      <c r="S156" s="137"/>
      <c r="T156" s="137"/>
      <c r="U156" s="137"/>
      <c r="V156" s="1"/>
      <c r="W156" s="1"/>
      <c r="X156" s="1"/>
      <c r="Y156" s="1"/>
      <c r="Z156" s="1"/>
      <c r="AA156" s="1"/>
      <c r="AB156" s="1"/>
      <c r="AC156" s="1"/>
    </row>
    <row r="157" spans="1:29" ht="12.75">
      <c r="A157" s="1"/>
      <c r="B157" s="16"/>
      <c r="C157" s="3"/>
      <c r="D157" s="3"/>
      <c r="E157" s="3"/>
      <c r="F157" s="3"/>
      <c r="G157" s="137"/>
      <c r="H157" s="137"/>
      <c r="I157" s="137"/>
      <c r="J157" s="137"/>
      <c r="K157" s="137"/>
      <c r="L157" s="154"/>
      <c r="M157" s="137"/>
      <c r="N157" s="137"/>
      <c r="O157" s="137"/>
      <c r="P157" s="137"/>
      <c r="Q157" s="137"/>
      <c r="R157" s="137"/>
      <c r="S157" s="137"/>
      <c r="T157" s="137"/>
      <c r="U157" s="137"/>
      <c r="V157" s="1"/>
      <c r="W157" s="1"/>
      <c r="X157" s="1"/>
      <c r="Y157" s="1"/>
      <c r="Z157" s="1"/>
      <c r="AA157" s="1"/>
      <c r="AB157" s="1"/>
      <c r="AC157" s="1"/>
    </row>
    <row r="158" spans="1:29" ht="12.75">
      <c r="A158" s="1"/>
      <c r="B158" s="16"/>
      <c r="C158" s="3"/>
      <c r="D158" s="3"/>
      <c r="E158" s="3"/>
      <c r="F158" s="3"/>
      <c r="G158" s="137"/>
      <c r="H158" s="137"/>
      <c r="I158" s="137"/>
      <c r="J158" s="137"/>
      <c r="K158" s="137"/>
      <c r="L158" s="154"/>
      <c r="M158" s="137"/>
      <c r="N158" s="137"/>
      <c r="O158" s="137"/>
      <c r="P158" s="137"/>
      <c r="Q158" s="137"/>
      <c r="R158" s="137"/>
      <c r="S158" s="137"/>
      <c r="T158" s="137"/>
      <c r="U158" s="137"/>
      <c r="V158" s="1"/>
      <c r="W158" s="1"/>
      <c r="X158" s="1"/>
      <c r="Y158" s="1"/>
      <c r="Z158" s="1"/>
      <c r="AA158" s="1"/>
      <c r="AB158" s="1"/>
      <c r="AC158" s="1"/>
    </row>
    <row r="159" spans="1:29" ht="12.75">
      <c r="A159" s="1"/>
      <c r="B159" s="16"/>
      <c r="C159" s="3"/>
      <c r="D159" s="3"/>
      <c r="E159" s="3"/>
      <c r="F159" s="3"/>
      <c r="G159" s="137"/>
      <c r="H159" s="137"/>
      <c r="I159" s="137"/>
      <c r="J159" s="137"/>
      <c r="K159" s="137"/>
      <c r="L159" s="154"/>
      <c r="M159" s="137"/>
      <c r="N159" s="137"/>
      <c r="O159" s="137"/>
      <c r="P159" s="137"/>
      <c r="Q159" s="137"/>
      <c r="R159" s="137"/>
      <c r="S159" s="137"/>
      <c r="T159" s="137"/>
      <c r="U159" s="137"/>
      <c r="V159" s="1"/>
      <c r="W159" s="1"/>
      <c r="X159" s="1"/>
      <c r="Y159" s="1"/>
      <c r="Z159" s="1"/>
      <c r="AA159" s="1"/>
      <c r="AB159" s="1"/>
      <c r="AC159" s="1"/>
    </row>
    <row r="160" spans="1:29" ht="12.75">
      <c r="A160" s="1"/>
      <c r="B160" s="16"/>
      <c r="C160" s="3"/>
      <c r="D160" s="3"/>
      <c r="E160" s="3"/>
      <c r="F160" s="3"/>
      <c r="G160" s="137"/>
      <c r="H160" s="137"/>
      <c r="I160" s="137"/>
      <c r="J160" s="137"/>
      <c r="K160" s="137"/>
      <c r="L160" s="154"/>
      <c r="M160" s="137"/>
      <c r="N160" s="137"/>
      <c r="O160" s="137"/>
      <c r="P160" s="137"/>
      <c r="Q160" s="137"/>
      <c r="R160" s="137"/>
      <c r="S160" s="137"/>
      <c r="T160" s="137"/>
      <c r="U160" s="137"/>
      <c r="V160" s="1"/>
      <c r="W160" s="1"/>
      <c r="X160" s="1"/>
      <c r="Y160" s="1"/>
      <c r="Z160" s="1"/>
      <c r="AA160" s="1"/>
      <c r="AB160" s="1"/>
      <c r="AC160" s="1"/>
    </row>
    <row r="161" spans="1:29" ht="12.75">
      <c r="A161" s="1"/>
      <c r="B161" s="16"/>
      <c r="C161" s="3"/>
      <c r="D161" s="3"/>
      <c r="E161" s="3"/>
      <c r="F161" s="3"/>
      <c r="G161" s="137"/>
      <c r="H161" s="137"/>
      <c r="I161" s="137"/>
      <c r="J161" s="137"/>
      <c r="K161" s="137"/>
      <c r="L161" s="154"/>
      <c r="M161" s="137"/>
      <c r="N161" s="137"/>
      <c r="O161" s="137"/>
      <c r="P161" s="137"/>
      <c r="Q161" s="137"/>
      <c r="R161" s="137"/>
      <c r="S161" s="137"/>
      <c r="T161" s="137"/>
      <c r="U161" s="137"/>
      <c r="V161" s="1"/>
      <c r="W161" s="1"/>
      <c r="X161" s="1"/>
      <c r="Y161" s="1"/>
      <c r="Z161" s="1"/>
      <c r="AA161" s="1"/>
      <c r="AB161" s="1"/>
      <c r="AC161" s="1"/>
    </row>
    <row r="162" spans="1:29" ht="12.75">
      <c r="A162" s="1"/>
      <c r="B162" s="16"/>
      <c r="C162" s="3"/>
      <c r="D162" s="3"/>
      <c r="E162" s="3"/>
      <c r="F162" s="3"/>
      <c r="G162" s="137"/>
      <c r="H162" s="137"/>
      <c r="I162" s="137"/>
      <c r="J162" s="137"/>
      <c r="K162" s="137"/>
      <c r="L162" s="154"/>
      <c r="M162" s="137"/>
      <c r="N162" s="137"/>
      <c r="O162" s="137"/>
      <c r="P162" s="137"/>
      <c r="Q162" s="137"/>
      <c r="R162" s="137"/>
      <c r="S162" s="137"/>
      <c r="T162" s="137"/>
      <c r="U162" s="137"/>
      <c r="V162" s="1"/>
      <c r="W162" s="1"/>
      <c r="X162" s="1"/>
      <c r="Y162" s="1"/>
      <c r="Z162" s="1"/>
      <c r="AA162" s="1"/>
      <c r="AB162" s="1"/>
      <c r="AC162" s="1"/>
    </row>
    <row r="163" spans="1:29" ht="12.75">
      <c r="A163" s="1"/>
      <c r="B163" s="16"/>
      <c r="C163" s="3"/>
      <c r="D163" s="3"/>
      <c r="E163" s="3"/>
      <c r="F163" s="3"/>
      <c r="G163" s="137"/>
      <c r="H163" s="137"/>
      <c r="I163" s="137"/>
      <c r="J163" s="137"/>
      <c r="K163" s="137"/>
      <c r="L163" s="154"/>
      <c r="M163" s="137"/>
      <c r="N163" s="137"/>
      <c r="O163" s="137"/>
      <c r="P163" s="137"/>
      <c r="Q163" s="137"/>
      <c r="R163" s="137"/>
      <c r="S163" s="137"/>
      <c r="T163" s="137"/>
      <c r="U163" s="137"/>
      <c r="V163" s="1"/>
      <c r="W163" s="1"/>
      <c r="X163" s="1"/>
      <c r="Y163" s="1"/>
      <c r="Z163" s="1"/>
      <c r="AA163" s="1"/>
      <c r="AB163" s="1"/>
      <c r="AC163" s="1"/>
    </row>
    <row r="164" spans="1:29" ht="12.75">
      <c r="A164" s="1"/>
      <c r="B164" s="16"/>
      <c r="C164" s="3"/>
      <c r="D164" s="3"/>
      <c r="E164" s="3"/>
      <c r="F164" s="3"/>
      <c r="G164" s="137"/>
      <c r="H164" s="137"/>
      <c r="I164" s="137"/>
      <c r="J164" s="137"/>
      <c r="K164" s="137"/>
      <c r="L164" s="154"/>
      <c r="M164" s="137"/>
      <c r="N164" s="137"/>
      <c r="O164" s="137"/>
      <c r="P164" s="137"/>
      <c r="Q164" s="137"/>
      <c r="R164" s="137"/>
      <c r="S164" s="137"/>
      <c r="T164" s="137"/>
      <c r="U164" s="137"/>
      <c r="V164" s="1"/>
      <c r="W164" s="1"/>
      <c r="X164" s="1"/>
      <c r="Y164" s="1"/>
      <c r="Z164" s="1"/>
      <c r="AA164" s="1"/>
      <c r="AB164" s="1"/>
      <c r="AC164" s="1"/>
    </row>
    <row r="165" spans="1:29" ht="12.75">
      <c r="A165" s="1"/>
      <c r="B165" s="16"/>
      <c r="C165" s="3"/>
      <c r="D165" s="3"/>
      <c r="E165" s="3"/>
      <c r="F165" s="3"/>
      <c r="G165" s="137"/>
      <c r="H165" s="137"/>
      <c r="I165" s="137"/>
      <c r="J165" s="137"/>
      <c r="K165" s="137"/>
      <c r="L165" s="154"/>
      <c r="M165" s="137"/>
      <c r="N165" s="137"/>
      <c r="O165" s="137"/>
      <c r="P165" s="137"/>
      <c r="Q165" s="137"/>
      <c r="R165" s="137"/>
      <c r="S165" s="137"/>
      <c r="T165" s="137"/>
      <c r="U165" s="137"/>
      <c r="V165" s="1"/>
      <c r="W165" s="1"/>
      <c r="X165" s="1"/>
      <c r="Y165" s="1"/>
      <c r="Z165" s="1"/>
      <c r="AA165" s="1"/>
      <c r="AB165" s="1"/>
      <c r="AC165" s="1"/>
    </row>
    <row r="166" spans="1:29" ht="12.75">
      <c r="A166" s="1"/>
      <c r="B166" s="16"/>
      <c r="C166" s="3"/>
      <c r="D166" s="3"/>
      <c r="E166" s="3"/>
      <c r="F166" s="3"/>
      <c r="G166" s="137"/>
      <c r="H166" s="137"/>
      <c r="I166" s="137"/>
      <c r="J166" s="137"/>
      <c r="K166" s="137"/>
      <c r="L166" s="154"/>
      <c r="M166" s="137"/>
      <c r="N166" s="137"/>
      <c r="O166" s="137"/>
      <c r="P166" s="137"/>
      <c r="Q166" s="137"/>
      <c r="R166" s="137"/>
      <c r="S166" s="137"/>
      <c r="T166" s="137"/>
      <c r="U166" s="137"/>
      <c r="V166" s="1"/>
      <c r="W166" s="1"/>
      <c r="X166" s="1"/>
      <c r="Y166" s="1"/>
      <c r="Z166" s="1"/>
      <c r="AA166" s="1"/>
      <c r="AB166" s="1"/>
      <c r="AC166" s="1"/>
    </row>
    <row r="167" spans="1:29" ht="12.75">
      <c r="A167" s="1"/>
      <c r="B167" s="16"/>
      <c r="C167" s="3"/>
      <c r="D167" s="3"/>
      <c r="E167" s="3"/>
      <c r="F167" s="3"/>
      <c r="G167" s="137"/>
      <c r="H167" s="137"/>
      <c r="I167" s="137"/>
      <c r="J167" s="137"/>
      <c r="K167" s="137"/>
      <c r="L167" s="154"/>
      <c r="M167" s="137"/>
      <c r="N167" s="137"/>
      <c r="O167" s="137"/>
      <c r="P167" s="137"/>
      <c r="Q167" s="137"/>
      <c r="R167" s="137"/>
      <c r="S167" s="137"/>
      <c r="T167" s="137"/>
      <c r="U167" s="137"/>
      <c r="V167" s="1"/>
      <c r="W167" s="1"/>
      <c r="X167" s="1"/>
      <c r="Y167" s="1"/>
      <c r="Z167" s="1"/>
      <c r="AA167" s="1"/>
      <c r="AB167" s="1"/>
      <c r="AC167" s="1"/>
    </row>
    <row r="168" spans="1:29" ht="12.75">
      <c r="A168" s="1"/>
      <c r="B168" s="16"/>
      <c r="C168" s="3"/>
      <c r="D168" s="3"/>
      <c r="E168" s="3"/>
      <c r="F168" s="3"/>
      <c r="G168" s="137"/>
      <c r="H168" s="137"/>
      <c r="I168" s="137"/>
      <c r="J168" s="137"/>
      <c r="K168" s="137"/>
      <c r="L168" s="154"/>
      <c r="M168" s="137"/>
      <c r="N168" s="137"/>
      <c r="O168" s="137"/>
      <c r="P168" s="137"/>
      <c r="Q168" s="137"/>
      <c r="R168" s="137"/>
      <c r="S168" s="137"/>
      <c r="T168" s="137"/>
      <c r="U168" s="137"/>
      <c r="V168" s="1"/>
      <c r="W168" s="1"/>
      <c r="X168" s="1"/>
      <c r="Y168" s="1"/>
      <c r="Z168" s="1"/>
      <c r="AA168" s="1"/>
      <c r="AB168" s="1"/>
      <c r="AC168" s="1"/>
    </row>
    <row r="169" spans="1:29" ht="12.75">
      <c r="A169" s="1"/>
      <c r="B169" s="16"/>
      <c r="C169" s="3"/>
      <c r="D169" s="3"/>
      <c r="E169" s="3"/>
      <c r="F169" s="3"/>
      <c r="G169" s="137"/>
      <c r="H169" s="137"/>
      <c r="I169" s="137"/>
      <c r="J169" s="137"/>
      <c r="K169" s="137"/>
      <c r="L169" s="154"/>
      <c r="M169" s="137"/>
      <c r="N169" s="137"/>
      <c r="O169" s="137"/>
      <c r="P169" s="137"/>
      <c r="Q169" s="137"/>
      <c r="R169" s="137"/>
      <c r="S169" s="137"/>
      <c r="T169" s="137"/>
      <c r="U169" s="137"/>
      <c r="V169" s="1"/>
      <c r="W169" s="1"/>
      <c r="X169" s="1"/>
      <c r="Y169" s="1"/>
      <c r="Z169" s="1"/>
      <c r="AA169" s="1"/>
      <c r="AB169" s="1"/>
      <c r="AC169" s="1"/>
    </row>
    <row r="170" spans="1:29" ht="12.75">
      <c r="A170" s="1"/>
      <c r="B170" s="16"/>
      <c r="C170" s="3"/>
      <c r="D170" s="3"/>
      <c r="E170" s="3"/>
      <c r="F170" s="3"/>
      <c r="G170" s="137"/>
      <c r="H170" s="137"/>
      <c r="I170" s="137"/>
      <c r="J170" s="137"/>
      <c r="K170" s="137"/>
      <c r="L170" s="154"/>
      <c r="M170" s="137"/>
      <c r="N170" s="137"/>
      <c r="O170" s="137"/>
      <c r="P170" s="137"/>
      <c r="Q170" s="137"/>
      <c r="R170" s="137"/>
      <c r="S170" s="137"/>
      <c r="T170" s="137"/>
      <c r="U170" s="137"/>
      <c r="V170" s="1"/>
      <c r="W170" s="1"/>
      <c r="X170" s="1"/>
      <c r="Y170" s="1"/>
      <c r="Z170" s="1"/>
      <c r="AA170" s="1"/>
      <c r="AB170" s="1"/>
      <c r="AC170" s="1"/>
    </row>
    <row r="171" spans="1:29" ht="12.75">
      <c r="A171" s="1"/>
      <c r="B171" s="16"/>
      <c r="C171" s="3"/>
      <c r="D171" s="3"/>
      <c r="E171" s="3"/>
      <c r="F171" s="3"/>
      <c r="G171" s="137"/>
      <c r="H171" s="137"/>
      <c r="I171" s="137"/>
      <c r="J171" s="137"/>
      <c r="K171" s="137"/>
      <c r="L171" s="154"/>
      <c r="M171" s="137"/>
      <c r="N171" s="137"/>
      <c r="O171" s="137"/>
      <c r="P171" s="137"/>
      <c r="Q171" s="137"/>
      <c r="R171" s="137"/>
      <c r="S171" s="137"/>
      <c r="T171" s="137"/>
      <c r="U171" s="137"/>
      <c r="V171" s="1"/>
      <c r="W171" s="1"/>
      <c r="X171" s="1"/>
      <c r="Y171" s="1"/>
      <c r="Z171" s="1"/>
      <c r="AA171" s="1"/>
      <c r="AB171" s="1"/>
      <c r="AC171" s="1"/>
    </row>
    <row r="172" spans="1:29" ht="12.75">
      <c r="A172" s="1"/>
      <c r="B172" s="16"/>
      <c r="C172" s="3"/>
      <c r="D172" s="3"/>
      <c r="E172" s="3"/>
      <c r="F172" s="3"/>
      <c r="G172" s="137"/>
      <c r="H172" s="137"/>
      <c r="I172" s="137"/>
      <c r="J172" s="137"/>
      <c r="K172" s="137"/>
      <c r="L172" s="154"/>
      <c r="M172" s="137"/>
      <c r="N172" s="137"/>
      <c r="O172" s="137"/>
      <c r="P172" s="137"/>
      <c r="Q172" s="137"/>
      <c r="R172" s="137"/>
      <c r="S172" s="137"/>
      <c r="T172" s="137"/>
      <c r="U172" s="137"/>
      <c r="V172" s="1"/>
      <c r="W172" s="1"/>
      <c r="X172" s="1"/>
      <c r="Y172" s="1"/>
      <c r="Z172" s="1"/>
      <c r="AA172" s="1"/>
      <c r="AB172" s="1"/>
      <c r="AC172" s="1"/>
    </row>
    <row r="173" spans="1:29" ht="12.75">
      <c r="A173" s="1"/>
      <c r="B173" s="16"/>
      <c r="C173" s="3"/>
      <c r="D173" s="3"/>
      <c r="E173" s="3"/>
      <c r="F173" s="3"/>
      <c r="G173" s="137"/>
      <c r="H173" s="137"/>
      <c r="I173" s="137"/>
      <c r="J173" s="137"/>
      <c r="K173" s="137"/>
      <c r="L173" s="154"/>
      <c r="M173" s="137"/>
      <c r="N173" s="137"/>
      <c r="O173" s="137"/>
      <c r="P173" s="137"/>
      <c r="Q173" s="137"/>
      <c r="R173" s="137"/>
      <c r="S173" s="137"/>
      <c r="T173" s="137"/>
      <c r="U173" s="137"/>
      <c r="V173" s="1"/>
      <c r="W173" s="1"/>
      <c r="X173" s="1"/>
      <c r="Y173" s="1"/>
      <c r="Z173" s="1"/>
      <c r="AA173" s="1"/>
      <c r="AB173" s="1"/>
      <c r="AC173" s="1"/>
    </row>
    <row r="174" spans="1:29" ht="12.75">
      <c r="A174" s="1"/>
      <c r="B174" s="16"/>
      <c r="C174" s="3"/>
      <c r="D174" s="3"/>
      <c r="E174" s="3"/>
      <c r="F174" s="3"/>
      <c r="G174" s="137"/>
      <c r="H174" s="137"/>
      <c r="I174" s="137"/>
      <c r="J174" s="137"/>
      <c r="K174" s="137"/>
      <c r="L174" s="154"/>
      <c r="M174" s="137"/>
      <c r="N174" s="137"/>
      <c r="O174" s="137"/>
      <c r="P174" s="137"/>
      <c r="Q174" s="137"/>
      <c r="R174" s="137"/>
      <c r="S174" s="137"/>
      <c r="T174" s="137"/>
      <c r="U174" s="137"/>
      <c r="V174" s="1"/>
      <c r="W174" s="1"/>
      <c r="X174" s="1"/>
      <c r="Y174" s="1"/>
      <c r="Z174" s="1"/>
      <c r="AA174" s="1"/>
      <c r="AB174" s="1"/>
      <c r="AC174" s="1"/>
    </row>
    <row r="175" spans="1:29" ht="12.75">
      <c r="A175" s="1"/>
      <c r="B175" s="16"/>
      <c r="C175" s="3"/>
      <c r="D175" s="3"/>
      <c r="E175" s="3"/>
      <c r="F175" s="3"/>
      <c r="G175" s="137"/>
      <c r="H175" s="137"/>
      <c r="I175" s="137"/>
      <c r="J175" s="137"/>
      <c r="K175" s="137"/>
      <c r="L175" s="154"/>
      <c r="M175" s="137"/>
      <c r="N175" s="137"/>
      <c r="O175" s="137"/>
      <c r="P175" s="137"/>
      <c r="Q175" s="137"/>
      <c r="R175" s="137"/>
      <c r="S175" s="137"/>
      <c r="T175" s="137"/>
      <c r="U175" s="137"/>
      <c r="V175" s="1"/>
      <c r="W175" s="1"/>
      <c r="X175" s="1"/>
      <c r="Y175" s="1"/>
      <c r="Z175" s="1"/>
      <c r="AA175" s="1"/>
      <c r="AB175" s="1"/>
      <c r="AC175" s="1"/>
    </row>
    <row r="176" spans="1:29" ht="12.75">
      <c r="A176" s="1"/>
      <c r="B176" s="16"/>
      <c r="C176" s="3"/>
      <c r="D176" s="3"/>
      <c r="E176" s="3"/>
      <c r="F176" s="3"/>
      <c r="G176" s="137"/>
      <c r="H176" s="137"/>
      <c r="I176" s="137"/>
      <c r="J176" s="137"/>
      <c r="K176" s="137"/>
      <c r="L176" s="154"/>
      <c r="M176" s="137"/>
      <c r="N176" s="137"/>
      <c r="O176" s="137"/>
      <c r="P176" s="137"/>
      <c r="Q176" s="137"/>
      <c r="R176" s="137"/>
      <c r="S176" s="137"/>
      <c r="T176" s="137"/>
      <c r="U176" s="137"/>
      <c r="V176" s="1"/>
      <c r="W176" s="1"/>
      <c r="X176" s="1"/>
      <c r="Y176" s="1"/>
      <c r="Z176" s="1"/>
      <c r="AA176" s="1"/>
      <c r="AB176" s="1"/>
      <c r="AC176" s="1"/>
    </row>
    <row r="177" spans="1:29" ht="12.75">
      <c r="A177" s="1"/>
      <c r="B177" s="16"/>
      <c r="C177" s="3"/>
      <c r="D177" s="3"/>
      <c r="E177" s="3"/>
      <c r="F177" s="3"/>
      <c r="G177" s="137"/>
      <c r="H177" s="137"/>
      <c r="I177" s="137"/>
      <c r="J177" s="137"/>
      <c r="K177" s="137"/>
      <c r="L177" s="154"/>
      <c r="M177" s="137"/>
      <c r="N177" s="137"/>
      <c r="O177" s="137"/>
      <c r="P177" s="137"/>
      <c r="Q177" s="137"/>
      <c r="R177" s="137"/>
      <c r="S177" s="137"/>
      <c r="T177" s="137"/>
      <c r="U177" s="137"/>
      <c r="V177" s="1"/>
      <c r="W177" s="1"/>
      <c r="X177" s="1"/>
      <c r="Y177" s="1"/>
      <c r="Z177" s="1"/>
      <c r="AA177" s="1"/>
      <c r="AB177" s="1"/>
      <c r="AC177" s="1"/>
    </row>
    <row r="178" spans="1:29" ht="12.75">
      <c r="A178" s="1"/>
      <c r="B178" s="16"/>
      <c r="C178" s="3"/>
      <c r="D178" s="3"/>
      <c r="E178" s="3"/>
      <c r="F178" s="3"/>
      <c r="G178" s="137"/>
      <c r="H178" s="137"/>
      <c r="I178" s="137"/>
      <c r="J178" s="137"/>
      <c r="K178" s="137"/>
      <c r="L178" s="154"/>
      <c r="M178" s="137"/>
      <c r="N178" s="137"/>
      <c r="O178" s="137"/>
      <c r="P178" s="137"/>
      <c r="Q178" s="137"/>
      <c r="R178" s="137"/>
      <c r="S178" s="137"/>
      <c r="T178" s="137"/>
      <c r="U178" s="137"/>
      <c r="V178" s="1"/>
      <c r="W178" s="1"/>
      <c r="X178" s="1"/>
      <c r="Y178" s="1"/>
      <c r="Z178" s="1"/>
      <c r="AA178" s="1"/>
      <c r="AB178" s="1"/>
      <c r="AC178" s="1"/>
    </row>
    <row r="179" spans="1:29" ht="12.75">
      <c r="A179" s="1"/>
      <c r="B179" s="16"/>
      <c r="C179" s="3"/>
      <c r="D179" s="3"/>
      <c r="E179" s="3"/>
      <c r="F179" s="3"/>
      <c r="G179" s="137"/>
      <c r="H179" s="137"/>
      <c r="I179" s="137"/>
      <c r="J179" s="137"/>
      <c r="K179" s="137"/>
      <c r="L179" s="154"/>
      <c r="M179" s="137"/>
      <c r="N179" s="137"/>
      <c r="O179" s="137"/>
      <c r="P179" s="137"/>
      <c r="Q179" s="137"/>
      <c r="R179" s="137"/>
      <c r="S179" s="137"/>
      <c r="T179" s="137"/>
      <c r="U179" s="137"/>
      <c r="V179" s="1"/>
      <c r="W179" s="1"/>
      <c r="X179" s="1"/>
      <c r="Y179" s="1"/>
      <c r="Z179" s="1"/>
      <c r="AA179" s="1"/>
      <c r="AB179" s="1"/>
      <c r="AC179" s="1"/>
    </row>
    <row r="180" spans="1:29" ht="12.75">
      <c r="A180" s="1"/>
      <c r="B180" s="16"/>
      <c r="C180" s="3"/>
      <c r="D180" s="3"/>
      <c r="E180" s="3"/>
      <c r="F180" s="3"/>
      <c r="G180" s="137"/>
      <c r="H180" s="137"/>
      <c r="I180" s="137"/>
      <c r="J180" s="137"/>
      <c r="K180" s="137"/>
      <c r="L180" s="154"/>
      <c r="M180" s="137"/>
      <c r="N180" s="137"/>
      <c r="O180" s="137"/>
      <c r="P180" s="137"/>
      <c r="Q180" s="137"/>
      <c r="R180" s="137"/>
      <c r="S180" s="137"/>
      <c r="T180" s="137"/>
      <c r="U180" s="137"/>
      <c r="V180" s="1"/>
      <c r="W180" s="1"/>
      <c r="X180" s="1"/>
      <c r="Y180" s="1"/>
      <c r="Z180" s="1"/>
      <c r="AA180" s="1"/>
      <c r="AB180" s="1"/>
      <c r="AC180" s="1"/>
    </row>
    <row r="181" spans="1:29" ht="12.75">
      <c r="A181" s="1"/>
      <c r="B181" s="16"/>
      <c r="C181" s="3"/>
      <c r="D181" s="3"/>
      <c r="E181" s="3"/>
      <c r="F181" s="3"/>
      <c r="G181" s="137"/>
      <c r="H181" s="137"/>
      <c r="I181" s="137"/>
      <c r="J181" s="137"/>
      <c r="K181" s="137"/>
      <c r="L181" s="154"/>
      <c r="M181" s="137"/>
      <c r="N181" s="137"/>
      <c r="O181" s="137"/>
      <c r="P181" s="137"/>
      <c r="Q181" s="137"/>
      <c r="R181" s="137"/>
      <c r="S181" s="137"/>
      <c r="T181" s="137"/>
      <c r="U181" s="137"/>
      <c r="V181" s="1"/>
      <c r="W181" s="1"/>
      <c r="X181" s="1"/>
      <c r="Y181" s="1"/>
      <c r="Z181" s="1"/>
      <c r="AA181" s="1"/>
      <c r="AB181" s="1"/>
      <c r="AC181" s="1"/>
    </row>
    <row r="182" spans="1:29" ht="12.75">
      <c r="A182" s="1"/>
      <c r="B182" s="16"/>
      <c r="C182" s="3"/>
      <c r="D182" s="3"/>
      <c r="E182" s="3"/>
      <c r="F182" s="3"/>
      <c r="G182" s="137"/>
      <c r="H182" s="137"/>
      <c r="I182" s="137"/>
      <c r="J182" s="137"/>
      <c r="K182" s="137"/>
      <c r="L182" s="154"/>
      <c r="M182" s="137"/>
      <c r="N182" s="137"/>
      <c r="O182" s="137"/>
      <c r="P182" s="137"/>
      <c r="Q182" s="137"/>
      <c r="R182" s="137"/>
      <c r="S182" s="137"/>
      <c r="T182" s="137"/>
      <c r="U182" s="137"/>
      <c r="V182" s="1"/>
      <c r="W182" s="1"/>
      <c r="X182" s="1"/>
      <c r="Y182" s="1"/>
      <c r="Z182" s="1"/>
      <c r="AA182" s="1"/>
      <c r="AB182" s="1"/>
      <c r="AC182" s="1"/>
    </row>
    <row r="183" spans="1:29" ht="12.75">
      <c r="A183" s="1"/>
      <c r="B183" s="16"/>
      <c r="C183" s="3"/>
      <c r="D183" s="3"/>
      <c r="E183" s="3"/>
      <c r="F183" s="3"/>
      <c r="G183" s="137"/>
      <c r="H183" s="137"/>
      <c r="I183" s="137"/>
      <c r="J183" s="137"/>
      <c r="K183" s="137"/>
      <c r="L183" s="154"/>
      <c r="M183" s="137"/>
      <c r="N183" s="137"/>
      <c r="O183" s="137"/>
      <c r="P183" s="137"/>
      <c r="Q183" s="137"/>
      <c r="R183" s="137"/>
      <c r="S183" s="137"/>
      <c r="T183" s="137"/>
      <c r="U183" s="137"/>
      <c r="V183" s="1"/>
      <c r="W183" s="1"/>
      <c r="X183" s="1"/>
      <c r="Y183" s="1"/>
      <c r="Z183" s="1"/>
      <c r="AA183" s="1"/>
      <c r="AB183" s="1"/>
      <c r="AC183" s="1"/>
    </row>
    <row r="184" spans="1:29" ht="12.75">
      <c r="A184" s="1"/>
      <c r="B184" s="16"/>
      <c r="C184" s="3"/>
      <c r="D184" s="3"/>
      <c r="E184" s="3"/>
      <c r="F184" s="3"/>
      <c r="G184" s="137"/>
      <c r="H184" s="137"/>
      <c r="I184" s="137"/>
      <c r="J184" s="137"/>
      <c r="K184" s="137"/>
      <c r="L184" s="154"/>
      <c r="M184" s="137"/>
      <c r="N184" s="137"/>
      <c r="O184" s="137"/>
      <c r="P184" s="137"/>
      <c r="Q184" s="137"/>
      <c r="R184" s="137"/>
      <c r="S184" s="137"/>
      <c r="T184" s="137"/>
      <c r="U184" s="137"/>
      <c r="V184" s="1"/>
      <c r="W184" s="1"/>
      <c r="X184" s="1"/>
      <c r="Y184" s="1"/>
      <c r="Z184" s="1"/>
      <c r="AA184" s="1"/>
      <c r="AB184" s="1"/>
      <c r="AC184" s="1"/>
    </row>
    <row r="185" spans="1:29" ht="12.75">
      <c r="A185" s="1"/>
      <c r="B185" s="16"/>
      <c r="C185" s="3"/>
      <c r="D185" s="3"/>
      <c r="E185" s="3"/>
      <c r="F185" s="3"/>
      <c r="G185" s="137"/>
      <c r="H185" s="137"/>
      <c r="I185" s="137"/>
      <c r="J185" s="137"/>
      <c r="K185" s="137"/>
      <c r="L185" s="154"/>
      <c r="M185" s="137"/>
      <c r="N185" s="137"/>
      <c r="O185" s="137"/>
      <c r="P185" s="137"/>
      <c r="Q185" s="137"/>
      <c r="R185" s="137"/>
      <c r="S185" s="137"/>
      <c r="T185" s="137"/>
      <c r="U185" s="137"/>
      <c r="V185" s="1"/>
      <c r="W185" s="1"/>
      <c r="X185" s="1"/>
      <c r="Y185" s="1"/>
      <c r="Z185" s="1"/>
      <c r="AA185" s="1"/>
      <c r="AB185" s="1"/>
      <c r="AC185" s="1"/>
    </row>
    <row r="186" spans="1:29" ht="12.75">
      <c r="A186" s="1"/>
      <c r="B186" s="16"/>
      <c r="C186" s="3"/>
      <c r="D186" s="3"/>
      <c r="E186" s="3"/>
      <c r="F186" s="3"/>
      <c r="G186" s="137"/>
      <c r="H186" s="137"/>
      <c r="I186" s="137"/>
      <c r="J186" s="137"/>
      <c r="K186" s="137"/>
      <c r="L186" s="154"/>
      <c r="M186" s="137"/>
      <c r="N186" s="137"/>
      <c r="O186" s="137"/>
      <c r="P186" s="137"/>
      <c r="Q186" s="137"/>
      <c r="R186" s="137"/>
      <c r="S186" s="137"/>
      <c r="T186" s="137"/>
      <c r="U186" s="137"/>
      <c r="V186" s="1"/>
      <c r="W186" s="1"/>
      <c r="X186" s="1"/>
      <c r="Y186" s="1"/>
      <c r="Z186" s="1"/>
      <c r="AA186" s="1"/>
      <c r="AB186" s="1"/>
      <c r="AC186" s="1"/>
    </row>
    <row r="187" spans="1:29" ht="12.75">
      <c r="A187" s="1"/>
      <c r="B187" s="16"/>
      <c r="C187" s="3"/>
      <c r="D187" s="3"/>
      <c r="E187" s="3"/>
      <c r="F187" s="3"/>
      <c r="G187" s="137"/>
      <c r="H187" s="137"/>
      <c r="I187" s="137"/>
      <c r="J187" s="137"/>
      <c r="K187" s="137"/>
      <c r="L187" s="154"/>
      <c r="M187" s="137"/>
      <c r="N187" s="137"/>
      <c r="O187" s="137"/>
      <c r="P187" s="137"/>
      <c r="Q187" s="137"/>
      <c r="R187" s="137"/>
      <c r="S187" s="137"/>
      <c r="T187" s="137"/>
      <c r="U187" s="137"/>
      <c r="V187" s="1"/>
      <c r="W187" s="1"/>
      <c r="X187" s="1"/>
      <c r="Y187" s="1"/>
      <c r="Z187" s="1"/>
      <c r="AA187" s="1"/>
      <c r="AB187" s="1"/>
      <c r="AC187" s="1"/>
    </row>
    <row r="188" spans="1:29" ht="12.75">
      <c r="A188" s="1"/>
      <c r="B188" s="16"/>
      <c r="C188" s="3"/>
      <c r="D188" s="3"/>
      <c r="E188" s="3"/>
      <c r="F188" s="3"/>
      <c r="G188" s="137"/>
      <c r="H188" s="137"/>
      <c r="I188" s="137"/>
      <c r="J188" s="137"/>
      <c r="K188" s="137"/>
      <c r="L188" s="154"/>
      <c r="M188" s="137"/>
      <c r="N188" s="137"/>
      <c r="O188" s="137"/>
      <c r="P188" s="137"/>
      <c r="Q188" s="137"/>
      <c r="R188" s="137"/>
      <c r="S188" s="137"/>
      <c r="T188" s="137"/>
      <c r="U188" s="137"/>
      <c r="V188" s="1"/>
      <c r="W188" s="1"/>
      <c r="X188" s="1"/>
      <c r="Y188" s="1"/>
      <c r="Z188" s="1"/>
      <c r="AA188" s="1"/>
      <c r="AB188" s="1"/>
      <c r="AC188" s="1"/>
    </row>
    <row r="189" spans="1:29" ht="12.75">
      <c r="A189" s="1"/>
      <c r="B189" s="16"/>
      <c r="C189" s="3"/>
      <c r="D189" s="3"/>
      <c r="E189" s="3"/>
      <c r="F189" s="3"/>
      <c r="G189" s="137"/>
      <c r="H189" s="137"/>
      <c r="I189" s="137"/>
      <c r="J189" s="137"/>
      <c r="K189" s="137"/>
      <c r="L189" s="154"/>
      <c r="M189" s="137"/>
      <c r="N189" s="137"/>
      <c r="O189" s="137"/>
      <c r="P189" s="137"/>
      <c r="Q189" s="137"/>
      <c r="R189" s="137"/>
      <c r="S189" s="137"/>
      <c r="T189" s="137"/>
      <c r="U189" s="137"/>
      <c r="V189" s="1"/>
      <c r="W189" s="1"/>
      <c r="X189" s="1"/>
      <c r="Y189" s="1"/>
      <c r="Z189" s="1"/>
      <c r="AA189" s="1"/>
      <c r="AB189" s="1"/>
      <c r="AC189" s="1"/>
    </row>
    <row r="190" spans="1:29" ht="12.75">
      <c r="A190" s="1"/>
      <c r="B190" s="16"/>
      <c r="C190" s="3"/>
      <c r="D190" s="3"/>
      <c r="E190" s="3"/>
      <c r="F190" s="3"/>
      <c r="G190" s="137"/>
      <c r="H190" s="137"/>
      <c r="I190" s="137"/>
      <c r="J190" s="137"/>
      <c r="K190" s="137"/>
      <c r="L190" s="154"/>
      <c r="M190" s="137"/>
      <c r="N190" s="137"/>
      <c r="O190" s="137"/>
      <c r="P190" s="137"/>
      <c r="Q190" s="137"/>
      <c r="R190" s="137"/>
      <c r="S190" s="137"/>
      <c r="T190" s="137"/>
      <c r="U190" s="137"/>
      <c r="V190" s="1"/>
      <c r="W190" s="1"/>
      <c r="X190" s="1"/>
      <c r="Y190" s="1"/>
      <c r="Z190" s="1"/>
      <c r="AA190" s="1"/>
      <c r="AB190" s="1"/>
      <c r="AC190" s="1"/>
    </row>
    <row r="191" spans="1:29" ht="12.75">
      <c r="A191" s="1"/>
      <c r="B191" s="16"/>
      <c r="C191" s="3"/>
      <c r="D191" s="3"/>
      <c r="E191" s="3"/>
      <c r="F191" s="3"/>
      <c r="G191" s="137"/>
      <c r="H191" s="137"/>
      <c r="I191" s="137"/>
      <c r="J191" s="137"/>
      <c r="K191" s="137"/>
      <c r="L191" s="154"/>
      <c r="M191" s="137"/>
      <c r="N191" s="137"/>
      <c r="O191" s="137"/>
      <c r="P191" s="137"/>
      <c r="Q191" s="137"/>
      <c r="R191" s="137"/>
      <c r="S191" s="137"/>
      <c r="T191" s="137"/>
      <c r="U191" s="137"/>
      <c r="V191" s="1"/>
      <c r="W191" s="1"/>
      <c r="X191" s="1"/>
      <c r="Y191" s="1"/>
      <c r="Z191" s="1"/>
      <c r="AA191" s="1"/>
      <c r="AB191" s="1"/>
      <c r="AC191" s="1"/>
    </row>
    <row r="192" spans="1:29" ht="12.75">
      <c r="A192" s="1"/>
      <c r="B192" s="16"/>
      <c r="C192" s="3"/>
      <c r="D192" s="3"/>
      <c r="E192" s="3"/>
      <c r="F192" s="3"/>
      <c r="G192" s="137"/>
      <c r="H192" s="137"/>
      <c r="I192" s="137"/>
      <c r="J192" s="137"/>
      <c r="K192" s="137"/>
      <c r="L192" s="154"/>
      <c r="M192" s="137"/>
      <c r="N192" s="137"/>
      <c r="O192" s="137"/>
      <c r="P192" s="137"/>
      <c r="Q192" s="137"/>
      <c r="R192" s="137"/>
      <c r="S192" s="137"/>
      <c r="T192" s="137"/>
      <c r="U192" s="137"/>
      <c r="V192" s="1"/>
      <c r="W192" s="1"/>
      <c r="X192" s="1"/>
      <c r="Y192" s="1"/>
      <c r="Z192" s="1"/>
      <c r="AA192" s="1"/>
      <c r="AB192" s="1"/>
      <c r="AC192" s="1"/>
    </row>
    <row r="193" spans="1:29" ht="12.75">
      <c r="A193" s="1"/>
      <c r="B193" s="16"/>
      <c r="C193" s="3"/>
      <c r="D193" s="3"/>
      <c r="E193" s="3"/>
      <c r="F193" s="3"/>
      <c r="G193" s="137"/>
      <c r="H193" s="137"/>
      <c r="I193" s="137"/>
      <c r="J193" s="137"/>
      <c r="K193" s="137"/>
      <c r="L193" s="154"/>
      <c r="M193" s="137"/>
      <c r="N193" s="137"/>
      <c r="O193" s="137"/>
      <c r="P193" s="137"/>
      <c r="Q193" s="137"/>
      <c r="R193" s="137"/>
      <c r="S193" s="137"/>
      <c r="T193" s="137"/>
      <c r="U193" s="137"/>
      <c r="V193" s="1"/>
      <c r="W193" s="1"/>
      <c r="X193" s="1"/>
      <c r="Y193" s="1"/>
      <c r="Z193" s="1"/>
      <c r="AA193" s="1"/>
      <c r="AB193" s="1"/>
      <c r="AC193" s="1"/>
    </row>
    <row r="194" spans="1:29" ht="12.75">
      <c r="A194" s="1"/>
      <c r="B194" s="16"/>
      <c r="C194" s="3"/>
      <c r="D194" s="3"/>
      <c r="E194" s="3"/>
      <c r="F194" s="3"/>
      <c r="G194" s="137"/>
      <c r="H194" s="137"/>
      <c r="I194" s="137"/>
      <c r="J194" s="137"/>
      <c r="K194" s="137"/>
      <c r="L194" s="154"/>
      <c r="M194" s="137"/>
      <c r="N194" s="137"/>
      <c r="O194" s="137"/>
      <c r="P194" s="137"/>
      <c r="Q194" s="137"/>
      <c r="R194" s="137"/>
      <c r="S194" s="137"/>
      <c r="T194" s="137"/>
      <c r="U194" s="137"/>
      <c r="V194" s="1"/>
      <c r="W194" s="1"/>
      <c r="X194" s="1"/>
      <c r="Y194" s="1"/>
      <c r="Z194" s="1"/>
      <c r="AA194" s="1"/>
      <c r="AB194" s="1"/>
      <c r="AC194" s="1"/>
    </row>
    <row r="195" spans="1:29" ht="12.75">
      <c r="A195" s="1"/>
      <c r="B195" s="16"/>
      <c r="C195" s="3"/>
      <c r="D195" s="3"/>
      <c r="E195" s="3"/>
      <c r="F195" s="3"/>
      <c r="G195" s="137"/>
      <c r="H195" s="137"/>
      <c r="I195" s="137"/>
      <c r="J195" s="137"/>
      <c r="K195" s="137"/>
      <c r="L195" s="154"/>
      <c r="M195" s="137"/>
      <c r="N195" s="137"/>
      <c r="O195" s="137"/>
      <c r="P195" s="137"/>
      <c r="Q195" s="137"/>
      <c r="R195" s="137"/>
      <c r="S195" s="137"/>
      <c r="T195" s="137"/>
      <c r="U195" s="137"/>
      <c r="V195" s="1"/>
      <c r="W195" s="1"/>
      <c r="X195" s="1"/>
      <c r="Y195" s="1"/>
      <c r="Z195" s="1"/>
      <c r="AA195" s="1"/>
      <c r="AB195" s="1"/>
      <c r="AC195" s="1"/>
    </row>
    <row r="196" spans="1:29" ht="12.75">
      <c r="A196" s="1"/>
      <c r="B196" s="16"/>
      <c r="C196" s="3"/>
      <c r="D196" s="3"/>
      <c r="E196" s="3"/>
      <c r="F196" s="3"/>
      <c r="G196" s="137"/>
      <c r="H196" s="137"/>
      <c r="I196" s="137"/>
      <c r="J196" s="137"/>
      <c r="K196" s="137"/>
      <c r="L196" s="154"/>
      <c r="M196" s="137"/>
      <c r="N196" s="137"/>
      <c r="O196" s="137"/>
      <c r="P196" s="137"/>
      <c r="Q196" s="137"/>
      <c r="R196" s="137"/>
      <c r="S196" s="137"/>
      <c r="T196" s="137"/>
      <c r="U196" s="137"/>
      <c r="V196" s="1"/>
      <c r="W196" s="1"/>
      <c r="X196" s="1"/>
      <c r="Y196" s="1"/>
      <c r="Z196" s="1"/>
      <c r="AA196" s="1"/>
      <c r="AB196" s="1"/>
      <c r="AC196" s="1"/>
    </row>
    <row r="197" spans="1:29" ht="12.75">
      <c r="A197" s="1"/>
      <c r="B197" s="16"/>
      <c r="C197" s="3"/>
      <c r="D197" s="3"/>
      <c r="E197" s="3"/>
      <c r="F197" s="3"/>
      <c r="G197" s="137"/>
      <c r="H197" s="137"/>
      <c r="I197" s="137"/>
      <c r="J197" s="137"/>
      <c r="K197" s="137"/>
      <c r="L197" s="154"/>
      <c r="M197" s="137"/>
      <c r="N197" s="137"/>
      <c r="O197" s="137"/>
      <c r="P197" s="137"/>
      <c r="Q197" s="137"/>
      <c r="R197" s="137"/>
      <c r="S197" s="137"/>
      <c r="T197" s="137"/>
      <c r="U197" s="137"/>
      <c r="V197" s="1"/>
      <c r="W197" s="1"/>
      <c r="X197" s="1"/>
      <c r="Y197" s="1"/>
      <c r="Z197" s="1"/>
      <c r="AA197" s="1"/>
      <c r="AB197" s="1"/>
      <c r="AC197" s="1"/>
    </row>
    <row r="198" spans="1:29" ht="12.75">
      <c r="A198" s="1"/>
      <c r="B198" s="16"/>
      <c r="C198" s="3"/>
      <c r="D198" s="3"/>
      <c r="E198" s="3"/>
      <c r="F198" s="3"/>
      <c r="G198" s="137"/>
      <c r="H198" s="137"/>
      <c r="I198" s="137"/>
      <c r="J198" s="137"/>
      <c r="K198" s="137"/>
      <c r="L198" s="154"/>
      <c r="M198" s="137"/>
      <c r="N198" s="137"/>
      <c r="O198" s="137"/>
      <c r="P198" s="137"/>
      <c r="Q198" s="137"/>
      <c r="R198" s="137"/>
      <c r="S198" s="137"/>
      <c r="T198" s="137"/>
      <c r="U198" s="137"/>
      <c r="V198" s="1"/>
      <c r="W198" s="1"/>
      <c r="X198" s="1"/>
      <c r="Y198" s="1"/>
      <c r="Z198" s="1"/>
      <c r="AA198" s="1"/>
      <c r="AB198" s="1"/>
      <c r="AC198" s="1"/>
    </row>
    <row r="199" spans="1:29" ht="12.75">
      <c r="A199" s="1"/>
      <c r="B199" s="16"/>
      <c r="C199" s="3"/>
      <c r="D199" s="3"/>
      <c r="E199" s="3"/>
      <c r="F199" s="3"/>
      <c r="G199" s="137"/>
      <c r="H199" s="137"/>
      <c r="I199" s="137"/>
      <c r="J199" s="137"/>
      <c r="K199" s="137"/>
      <c r="L199" s="154"/>
      <c r="M199" s="137"/>
      <c r="N199" s="137"/>
      <c r="O199" s="137"/>
      <c r="P199" s="137"/>
      <c r="Q199" s="137"/>
      <c r="R199" s="137"/>
      <c r="S199" s="137"/>
      <c r="T199" s="137"/>
      <c r="U199" s="137"/>
      <c r="V199" s="1"/>
      <c r="W199" s="1"/>
      <c r="X199" s="1"/>
      <c r="Y199" s="1"/>
      <c r="Z199" s="1"/>
      <c r="AA199" s="1"/>
      <c r="AB199" s="1"/>
      <c r="AC199" s="1"/>
    </row>
    <row r="200" spans="1:29" ht="12.75" hidden="1" customHeight="1">
      <c r="A200" s="1"/>
      <c r="B200" s="2" t="str">
        <f>Refs!B30</f>
        <v>DCFE!A1</v>
      </c>
      <c r="C200" s="3">
        <v>1</v>
      </c>
      <c r="D200" s="3"/>
      <c r="E200" s="3"/>
      <c r="F200" s="3"/>
      <c r="G200" s="137"/>
      <c r="H200" s="137"/>
      <c r="I200" s="137"/>
      <c r="J200" s="137"/>
      <c r="K200" s="137"/>
      <c r="L200" s="154"/>
      <c r="M200" s="137"/>
      <c r="N200" s="137"/>
      <c r="O200" s="137"/>
      <c r="P200" s="137"/>
      <c r="Q200" s="137"/>
      <c r="R200" s="137"/>
      <c r="S200" s="137"/>
      <c r="T200" s="137"/>
      <c r="U200" s="137"/>
      <c r="V200" s="1"/>
      <c r="W200" s="1"/>
      <c r="X200" s="1"/>
      <c r="Y200" s="1"/>
      <c r="Z200" s="1"/>
      <c r="AA200" s="1"/>
      <c r="AB200" s="1"/>
      <c r="AC200" s="1"/>
    </row>
    <row r="201" spans="1:29" ht="12.75" hidden="1" customHeight="1">
      <c r="A201" s="1"/>
      <c r="B201" s="16"/>
      <c r="C201" s="3">
        <v>2</v>
      </c>
      <c r="D201" s="3"/>
      <c r="E201" s="3"/>
      <c r="F201" s="3"/>
      <c r="G201" s="137"/>
      <c r="H201" s="137"/>
      <c r="I201" s="137"/>
      <c r="J201" s="137"/>
      <c r="K201" s="137"/>
      <c r="L201" s="154"/>
      <c r="M201" s="137"/>
      <c r="N201" s="137"/>
      <c r="O201" s="137"/>
      <c r="P201" s="137"/>
      <c r="Q201" s="137"/>
      <c r="R201" s="137"/>
      <c r="S201" s="137"/>
      <c r="T201" s="137"/>
      <c r="U201" s="137"/>
      <c r="V201" s="1"/>
      <c r="W201" s="1"/>
      <c r="X201" s="1"/>
      <c r="Y201" s="1"/>
      <c r="Z201" s="1"/>
      <c r="AA201" s="1"/>
      <c r="AB201" s="1"/>
      <c r="AC201" s="1"/>
    </row>
    <row r="202" spans="1:29" ht="12.75" hidden="1" customHeight="1">
      <c r="A202" s="1"/>
      <c r="B202" s="16"/>
      <c r="C202" s="3">
        <v>3</v>
      </c>
      <c r="D202" s="3"/>
      <c r="E202" s="3"/>
      <c r="F202" s="3"/>
      <c r="G202" s="137"/>
      <c r="H202" s="137"/>
      <c r="I202" s="137"/>
      <c r="J202" s="137"/>
      <c r="K202" s="137"/>
      <c r="L202" s="154"/>
      <c r="M202" s="137"/>
      <c r="N202" s="137"/>
      <c r="O202" s="137"/>
      <c r="P202" s="137"/>
      <c r="Q202" s="137"/>
      <c r="R202" s="137"/>
      <c r="S202" s="137"/>
      <c r="T202" s="137"/>
      <c r="U202" s="137"/>
      <c r="V202" s="1"/>
      <c r="W202" s="1"/>
      <c r="X202" s="1"/>
      <c r="Y202" s="1"/>
      <c r="Z202" s="1"/>
      <c r="AA202" s="1"/>
      <c r="AB202" s="1"/>
      <c r="AC202" s="1"/>
    </row>
    <row r="203" spans="1:29" ht="12.75" hidden="1" customHeight="1">
      <c r="A203" s="1"/>
      <c r="B203" s="16"/>
      <c r="C203" s="3"/>
      <c r="D203" s="3"/>
      <c r="E203" s="3"/>
      <c r="F203" s="3"/>
      <c r="G203" s="137"/>
      <c r="H203" s="137"/>
      <c r="I203" s="137"/>
      <c r="J203" s="137"/>
      <c r="K203" s="137"/>
      <c r="L203" s="154"/>
      <c r="M203" s="137"/>
      <c r="N203" s="137"/>
      <c r="O203" s="137"/>
      <c r="P203" s="137"/>
      <c r="Q203" s="137"/>
      <c r="R203" s="137"/>
      <c r="S203" s="137"/>
      <c r="T203" s="137"/>
      <c r="U203" s="137"/>
      <c r="V203" s="1"/>
      <c r="W203" s="1"/>
      <c r="X203" s="1"/>
      <c r="Y203" s="1"/>
      <c r="Z203" s="1"/>
      <c r="AA203" s="1"/>
      <c r="AB203" s="1"/>
      <c r="AC203" s="1"/>
    </row>
    <row r="204" spans="1:29" ht="12.75" hidden="1" customHeight="1">
      <c r="A204" s="1"/>
      <c r="B204" s="16"/>
      <c r="C204" s="3"/>
      <c r="D204" s="3"/>
      <c r="E204" s="3"/>
      <c r="F204" s="159" t="str">
        <f>IF(COUNTA(F4:F15)&gt;0,"6, ","")</f>
        <v/>
      </c>
      <c r="G204" s="137"/>
      <c r="H204" s="137"/>
      <c r="I204" s="159" t="str">
        <f>IF(COUNTA(I4:I15)&gt;0,"7, ","")</f>
        <v/>
      </c>
      <c r="J204" s="137"/>
      <c r="K204" s="137"/>
      <c r="L204" s="159" t="str">
        <f>IF(COUNTA(L4:L15)&gt;0,"8, ","")</f>
        <v/>
      </c>
      <c r="M204" s="137"/>
      <c r="N204" s="137"/>
      <c r="O204" s="159" t="str">
        <f>IF(COUNTA(O4:O15)&gt;0,"9, ","")</f>
        <v/>
      </c>
      <c r="P204" s="137"/>
      <c r="Q204" s="137"/>
      <c r="R204" s="159" t="str">
        <f>IF(COUNTA(R4:R15)&gt;0,"10, ","")</f>
        <v/>
      </c>
      <c r="S204" s="137"/>
      <c r="T204" s="137"/>
      <c r="U204" s="159" t="str">
        <f>IF(COUNTA(U4:U15)&gt;0,"11, ","")</f>
        <v/>
      </c>
      <c r="V204" s="1"/>
      <c r="W204" s="1"/>
      <c r="X204" s="1"/>
      <c r="Y204" s="1"/>
      <c r="Z204" s="1"/>
      <c r="AA204" s="1"/>
      <c r="AB204" s="1"/>
      <c r="AC204" s="1"/>
    </row>
    <row r="205" spans="1:29" ht="12.75" hidden="1" customHeight="1">
      <c r="A205" s="1"/>
      <c r="B205" s="16"/>
      <c r="C205" s="3"/>
      <c r="D205" s="3"/>
      <c r="E205" s="3"/>
      <c r="F205" s="159" t="str">
        <f>IF(COUNTA(F16:F27)&gt;0,"6, ","")</f>
        <v/>
      </c>
      <c r="G205" s="137"/>
      <c r="H205" s="137"/>
      <c r="I205" s="159" t="str">
        <f>IF(COUNTA(I16:I27)&gt;0,"7, ","")</f>
        <v/>
      </c>
      <c r="J205" s="137"/>
      <c r="K205" s="137"/>
      <c r="L205" s="159" t="str">
        <f>IF(COUNTA(L16:L27)&gt;0,"8, ","")</f>
        <v/>
      </c>
      <c r="M205" s="137"/>
      <c r="N205" s="137"/>
      <c r="O205" s="159" t="str">
        <f>IF(COUNTA(O16:O27)&gt;0,"9, ","")</f>
        <v/>
      </c>
      <c r="P205" s="137"/>
      <c r="Q205" s="137"/>
      <c r="R205" s="159" t="str">
        <f>IF(COUNTA(R16:R27)&gt;0,"10, ","")</f>
        <v/>
      </c>
      <c r="S205" s="137"/>
      <c r="T205" s="137"/>
      <c r="U205" s="159" t="str">
        <f>IF(COUNTA(U16:U27)&gt;0,"11, ","")</f>
        <v/>
      </c>
      <c r="V205" s="1"/>
      <c r="W205" s="1"/>
      <c r="X205" s="1"/>
      <c r="Y205" s="1"/>
      <c r="Z205" s="1"/>
      <c r="AA205" s="1"/>
      <c r="AB205" s="1"/>
      <c r="AC205" s="1"/>
    </row>
    <row r="206" spans="1:29" ht="12.75" hidden="1" customHeight="1">
      <c r="A206" s="1"/>
      <c r="B206" s="16"/>
      <c r="C206" s="3"/>
      <c r="D206" s="3"/>
      <c r="E206" s="3"/>
      <c r="F206" s="159" t="str">
        <f>IF(COUNTA(F28:F39)&gt;0,"6, ","")</f>
        <v/>
      </c>
      <c r="G206" s="137"/>
      <c r="H206" s="137"/>
      <c r="I206" s="159" t="str">
        <f>IF(COUNTA(I28:I39)&gt;0,"7, ","")</f>
        <v/>
      </c>
      <c r="J206" s="137"/>
      <c r="K206" s="137"/>
      <c r="L206" s="159" t="str">
        <f>IF(COUNTA(L28:L39)&gt;0,"8, ","")</f>
        <v/>
      </c>
      <c r="M206" s="137"/>
      <c r="N206" s="137"/>
      <c r="O206" s="159" t="str">
        <f>IF(COUNTA(O28:O39)&gt;0,"9, ","")</f>
        <v/>
      </c>
      <c r="P206" s="137"/>
      <c r="Q206" s="137"/>
      <c r="R206" s="159" t="str">
        <f>IF(COUNTA(R28:R39)&gt;0,"10, ","")</f>
        <v/>
      </c>
      <c r="S206" s="137"/>
      <c r="T206" s="137"/>
      <c r="U206" s="159" t="str">
        <f>IF(COUNTA(U28:U39)&gt;0,"11, ","")</f>
        <v/>
      </c>
      <c r="V206" s="1"/>
      <c r="W206" s="1"/>
      <c r="X206" s="1"/>
      <c r="Y206" s="1"/>
      <c r="Z206" s="1"/>
      <c r="AA206" s="1"/>
      <c r="AB206" s="1"/>
      <c r="AC206" s="1"/>
    </row>
    <row r="207" spans="1:29" ht="12.75" hidden="1" customHeight="1">
      <c r="A207" s="1"/>
      <c r="B207" s="16"/>
      <c r="C207" s="3"/>
      <c r="D207" s="3"/>
      <c r="E207" s="3"/>
      <c r="F207" s="159" t="str">
        <f>IF(COUNTA(F40:F51)&gt;0,"6, ","")</f>
        <v/>
      </c>
      <c r="G207" s="137"/>
      <c r="H207" s="137"/>
      <c r="I207" s="159" t="str">
        <f>IF(COUNTA(I40:I51)&gt;0,"7, ","")</f>
        <v/>
      </c>
      <c r="J207" s="137"/>
      <c r="K207" s="137"/>
      <c r="L207" s="159" t="str">
        <f>IF(COUNTA(L40:L51)&gt;0,"8, ","")</f>
        <v/>
      </c>
      <c r="M207" s="137"/>
      <c r="N207" s="137"/>
      <c r="O207" s="159" t="str">
        <f>IF(COUNTA(O40:O51)&gt;0,"9, ","")</f>
        <v/>
      </c>
      <c r="P207" s="137"/>
      <c r="Q207" s="137"/>
      <c r="R207" s="159" t="str">
        <f>IF(COUNTA(R40:R51)&gt;0,"10, ","")</f>
        <v/>
      </c>
      <c r="S207" s="137"/>
      <c r="T207" s="137"/>
      <c r="U207" s="159" t="str">
        <f>IF(COUNTA(U40:U51)&gt;0,"11, ","")</f>
        <v/>
      </c>
      <c r="V207" s="1"/>
      <c r="W207" s="1"/>
      <c r="X207" s="1"/>
      <c r="Y207" s="1"/>
      <c r="Z207" s="1"/>
      <c r="AA207" s="1"/>
      <c r="AB207" s="1"/>
      <c r="AC207" s="1"/>
    </row>
    <row r="208" spans="1:29" ht="12.75" hidden="1" customHeight="1">
      <c r="A208" s="1"/>
      <c r="B208" s="16"/>
      <c r="C208" s="3"/>
      <c r="D208" s="3"/>
      <c r="E208" s="3"/>
      <c r="F208" s="159" t="str">
        <f>IF(COUNTA(F52:F63)&gt;0,"6, ","")</f>
        <v/>
      </c>
      <c r="G208" s="137"/>
      <c r="H208" s="137"/>
      <c r="I208" s="159" t="str">
        <f>IF(COUNTA(I52:I63)&gt;0,"7, ","")</f>
        <v/>
      </c>
      <c r="J208" s="137"/>
      <c r="K208" s="137"/>
      <c r="L208" s="159" t="str">
        <f>IF(COUNTA(L52:L63)&gt;0,"8, ","")</f>
        <v/>
      </c>
      <c r="M208" s="137"/>
      <c r="N208" s="137"/>
      <c r="O208" s="159" t="str">
        <f>IF(COUNTA(O52:O63)&gt;0,"9, ","")</f>
        <v/>
      </c>
      <c r="P208" s="137"/>
      <c r="Q208" s="137"/>
      <c r="R208" s="159" t="str">
        <f>IF(COUNTA(R52:R63)&gt;0,"10, ","")</f>
        <v/>
      </c>
      <c r="S208" s="137"/>
      <c r="T208" s="137"/>
      <c r="U208" s="159" t="str">
        <f>IF(COUNTA(U52:U63)&gt;0,"11, ","")</f>
        <v/>
      </c>
      <c r="V208" s="1"/>
      <c r="W208" s="1"/>
      <c r="X208" s="1"/>
      <c r="Y208" s="1"/>
      <c r="Z208" s="1"/>
      <c r="AA208" s="1"/>
      <c r="AB208" s="1"/>
      <c r="AC208" s="1"/>
    </row>
    <row r="209" spans="1:29" ht="12.75" hidden="1" customHeight="1">
      <c r="A209" s="1"/>
      <c r="B209" s="16"/>
      <c r="C209" s="3"/>
      <c r="D209" s="3"/>
      <c r="E209" s="3"/>
      <c r="F209" s="159" t="str">
        <f>IF(COUNTA(F64:F75)&gt;0,"6, ","")</f>
        <v/>
      </c>
      <c r="G209" s="137"/>
      <c r="H209" s="137"/>
      <c r="I209" s="159" t="str">
        <f>IF(COUNTA(I64:I75)&gt;0,"7, ","")</f>
        <v/>
      </c>
      <c r="J209" s="137"/>
      <c r="K209" s="137"/>
      <c r="L209" s="159" t="str">
        <f>IF(COUNTA(L64:L75)&gt;0,"8, ","")</f>
        <v/>
      </c>
      <c r="M209" s="137"/>
      <c r="N209" s="137"/>
      <c r="O209" s="159" t="str">
        <f>IF(COUNTA(O64:O75)&gt;0,"9, ","")</f>
        <v/>
      </c>
      <c r="P209" s="137"/>
      <c r="Q209" s="137"/>
      <c r="R209" s="159" t="str">
        <f>IF(COUNTA(R64:R75)&gt;0,"10, ","")</f>
        <v/>
      </c>
      <c r="S209" s="137"/>
      <c r="T209" s="137"/>
      <c r="U209" s="159" t="str">
        <f>IF(COUNTA(U64:U75)&gt;0,"11, ","")</f>
        <v/>
      </c>
      <c r="V209" s="1"/>
      <c r="W209" s="1"/>
      <c r="X209" s="1"/>
      <c r="Y209" s="1"/>
      <c r="Z209" s="1"/>
      <c r="AA209" s="1"/>
      <c r="AB209" s="1"/>
      <c r="AC209" s="1"/>
    </row>
    <row r="210" spans="1:29" ht="12.75" hidden="1" customHeight="1">
      <c r="A210" s="1"/>
      <c r="B210" s="16"/>
      <c r="C210" s="3"/>
      <c r="D210" s="3"/>
      <c r="E210" s="3"/>
      <c r="F210" s="159" t="str">
        <f>IF(COUNTA(F76:F87)&gt;0,"6, ","")</f>
        <v/>
      </c>
      <c r="G210" s="137"/>
      <c r="H210" s="137"/>
      <c r="I210" s="159" t="str">
        <f>IF(COUNTA(I76:I87)&gt;0,"7, ","")</f>
        <v/>
      </c>
      <c r="J210" s="137"/>
      <c r="K210" s="137"/>
      <c r="L210" s="159" t="str">
        <f>IF(COUNTA(L76:L87)&gt;0,"8, ","")</f>
        <v/>
      </c>
      <c r="M210" s="137"/>
      <c r="N210" s="137"/>
      <c r="O210" s="159" t="str">
        <f>IF(COUNTA(O76:O87)&gt;0,"9, ","")</f>
        <v/>
      </c>
      <c r="P210" s="137"/>
      <c r="Q210" s="137"/>
      <c r="R210" s="159" t="str">
        <f>IF(COUNTA(R76:R87)&gt;0,"10, ","")</f>
        <v/>
      </c>
      <c r="S210" s="137"/>
      <c r="T210" s="137"/>
      <c r="U210" s="159" t="str">
        <f>IF(COUNTA(U76:U87)&gt;0,"11, ","")</f>
        <v/>
      </c>
      <c r="V210" s="1"/>
      <c r="W210" s="1"/>
      <c r="X210" s="1"/>
      <c r="Y210" s="1"/>
      <c r="Z210" s="1"/>
      <c r="AA210" s="1"/>
      <c r="AB210" s="1"/>
      <c r="AC210" s="1"/>
    </row>
    <row r="211" spans="1:29" ht="12.75" hidden="1" customHeight="1">
      <c r="A211" s="1"/>
      <c r="B211" s="16"/>
      <c r="C211" s="3"/>
      <c r="D211" s="3"/>
      <c r="E211" s="3"/>
      <c r="F211" s="159" t="str">
        <f>IF(COUNTA(F88:F99)&gt;0,"6, ","")</f>
        <v/>
      </c>
      <c r="G211" s="137"/>
      <c r="H211" s="137"/>
      <c r="I211" s="159" t="str">
        <f>IF(COUNTA(I88:I99)&gt;0,"7, ","")</f>
        <v/>
      </c>
      <c r="J211" s="137"/>
      <c r="K211" s="137"/>
      <c r="L211" s="159" t="str">
        <f>IF(COUNTA(L88:L99)&gt;0,"8, ","")</f>
        <v/>
      </c>
      <c r="M211" s="137"/>
      <c r="N211" s="137"/>
      <c r="O211" s="159" t="str">
        <f>IF(COUNTA(O88:O99)&gt;0,"9, ","")</f>
        <v/>
      </c>
      <c r="P211" s="137"/>
      <c r="Q211" s="137"/>
      <c r="R211" s="159" t="str">
        <f>IF(COUNTA(R88:R99)&gt;0,"10, ","")</f>
        <v/>
      </c>
      <c r="S211" s="137"/>
      <c r="T211" s="137"/>
      <c r="U211" s="159" t="str">
        <f>IF(COUNTA(U88:U99)&gt;0,"11, ","")</f>
        <v/>
      </c>
      <c r="V211" s="1"/>
      <c r="W211" s="1"/>
      <c r="X211" s="1"/>
      <c r="Y211" s="1"/>
      <c r="Z211" s="1"/>
      <c r="AA211" s="1"/>
      <c r="AB211" s="1"/>
      <c r="AC211" s="1"/>
    </row>
    <row r="212" spans="1:29" ht="12.75" hidden="1" customHeight="1">
      <c r="A212" s="1"/>
      <c r="B212" s="16"/>
      <c r="C212" s="3"/>
      <c r="D212" s="3"/>
      <c r="E212" s="3"/>
      <c r="F212" s="159" t="str">
        <f>IF(COUNTA(F100:F111)&gt;0,"6, ","")</f>
        <v/>
      </c>
      <c r="G212" s="137"/>
      <c r="H212" s="137"/>
      <c r="I212" s="159" t="str">
        <f>IF(COUNTA(I100:I111)&gt;0,"7, ","")</f>
        <v/>
      </c>
      <c r="J212" s="137"/>
      <c r="K212" s="137"/>
      <c r="L212" s="159" t="str">
        <f>IF(COUNTA(L100:L111)&gt;0,"8, ","")</f>
        <v/>
      </c>
      <c r="M212" s="137"/>
      <c r="N212" s="137"/>
      <c r="O212" s="159" t="str">
        <f>IF(COUNTA(O100:O111)&gt;0,"9, ","")</f>
        <v/>
      </c>
      <c r="P212" s="137"/>
      <c r="Q212" s="137"/>
      <c r="R212" s="159" t="str">
        <f>IF(COUNTA(R100:R111)&gt;0,"10, ","")</f>
        <v/>
      </c>
      <c r="S212" s="137"/>
      <c r="T212" s="137"/>
      <c r="U212" s="159" t="str">
        <f>IF(COUNTA(U100:U111)&gt;0,"11, ","")</f>
        <v/>
      </c>
      <c r="V212" s="1"/>
      <c r="W212" s="1"/>
      <c r="X212" s="1"/>
      <c r="Y212" s="1"/>
      <c r="Z212" s="1"/>
      <c r="AA212" s="1"/>
      <c r="AB212" s="1"/>
      <c r="AC212" s="1"/>
    </row>
    <row r="213" spans="1:29" ht="12.75" hidden="1" customHeight="1">
      <c r="A213" s="1"/>
      <c r="B213" s="16"/>
      <c r="C213" s="3"/>
      <c r="D213" s="3"/>
      <c r="E213" s="3"/>
      <c r="F213" s="159" t="str">
        <f>IF(COUNTA(F112:F123)&gt;0,"6, ","")</f>
        <v/>
      </c>
      <c r="G213" s="137"/>
      <c r="H213" s="137"/>
      <c r="I213" s="159" t="str">
        <f>IF(COUNTA(I112:I123)&gt;0,"7, ","")</f>
        <v/>
      </c>
      <c r="J213" s="137"/>
      <c r="K213" s="137"/>
      <c r="L213" s="159" t="str">
        <f>IF(COUNTA(L112:L123)&gt;0,"8, ","")</f>
        <v/>
      </c>
      <c r="M213" s="137"/>
      <c r="N213" s="137"/>
      <c r="O213" s="159" t="str">
        <f>IF(COUNTA(O112:O123)&gt;0,"9, ","")</f>
        <v/>
      </c>
      <c r="P213" s="137"/>
      <c r="Q213" s="137"/>
      <c r="R213" s="159" t="str">
        <f>IF(COUNTA(R112:R123)&gt;0,"10, ","")</f>
        <v/>
      </c>
      <c r="S213" s="137"/>
      <c r="T213" s="137"/>
      <c r="U213" s="159" t="str">
        <f>IF(COUNTA(U112:U123)&gt;0,"11, ","")</f>
        <v/>
      </c>
      <c r="V213" s="1"/>
      <c r="W213" s="1"/>
      <c r="X213" s="1"/>
      <c r="Y213" s="1"/>
      <c r="Z213" s="1"/>
      <c r="AA213" s="1"/>
      <c r="AB213" s="1"/>
      <c r="AC213" s="1"/>
    </row>
    <row r="214" spans="1:29" ht="12.75" hidden="1" customHeight="1">
      <c r="A214" s="1"/>
      <c r="B214" s="16"/>
      <c r="C214" s="3"/>
      <c r="D214" s="3"/>
      <c r="E214" s="3"/>
      <c r="F214" s="159" t="str">
        <f>IF(COUNTA(F124:F135)&gt;0,"6, ","")</f>
        <v/>
      </c>
      <c r="G214" s="137"/>
      <c r="H214" s="137"/>
      <c r="I214" s="159" t="str">
        <f>IF(COUNTA(I124:I135)&gt;0,"7, ","")</f>
        <v/>
      </c>
      <c r="J214" s="137"/>
      <c r="K214" s="137"/>
      <c r="L214" s="159" t="str">
        <f>IF(COUNTA(L124:L135)&gt;0,"8, ","")</f>
        <v/>
      </c>
      <c r="M214" s="137"/>
      <c r="N214" s="137"/>
      <c r="O214" s="159" t="str">
        <f>IF(COUNTA(O124:O135)&gt;0,"9, ","")</f>
        <v/>
      </c>
      <c r="P214" s="137"/>
      <c r="Q214" s="137"/>
      <c r="R214" s="159" t="str">
        <f>IF(COUNTA(R124:R135)&gt;0,"10, ","")</f>
        <v/>
      </c>
      <c r="S214" s="137"/>
      <c r="T214" s="137"/>
      <c r="U214" s="159" t="str">
        <f>IF(COUNTA(U124:U135)&gt;0,"11, ","")</f>
        <v/>
      </c>
      <c r="V214" s="1"/>
      <c r="W214" s="1"/>
      <c r="X214" s="1"/>
      <c r="Y214" s="1"/>
      <c r="Z214" s="1"/>
      <c r="AA214" s="1"/>
      <c r="AB214" s="1"/>
      <c r="AC214" s="1"/>
    </row>
    <row r="215" spans="1:29" ht="12.75" hidden="1" customHeight="1">
      <c r="A215" s="1"/>
      <c r="B215" s="16"/>
      <c r="C215" s="3"/>
      <c r="D215" s="3"/>
      <c r="E215" s="3"/>
      <c r="F215" s="159" t="str">
        <f>IF(COUNTA(F136:F147)&gt;0,"6, ","")</f>
        <v/>
      </c>
      <c r="G215" s="137"/>
      <c r="H215" s="137"/>
      <c r="I215" s="159" t="str">
        <f>IF(COUNTA(I136:I147)&gt;0,"7, ","")</f>
        <v/>
      </c>
      <c r="J215" s="137"/>
      <c r="K215" s="137"/>
      <c r="L215" s="159" t="str">
        <f>IF(COUNTA(L136:L147)&gt;0,"8, ","")</f>
        <v/>
      </c>
      <c r="M215" s="137"/>
      <c r="N215" s="137"/>
      <c r="O215" s="159" t="str">
        <f>IF(COUNTA(O136:O147)&gt;0,"9, ","")</f>
        <v/>
      </c>
      <c r="P215" s="137"/>
      <c r="Q215" s="137"/>
      <c r="R215" s="159" t="str">
        <f>IF(COUNTA(R136:R147)&gt;0,"10, ","")</f>
        <v/>
      </c>
      <c r="S215" s="137"/>
      <c r="T215" s="137"/>
      <c r="U215" s="159" t="str">
        <f>IF(COUNTA(U136:U147)&gt;0,"11, ","")</f>
        <v/>
      </c>
      <c r="V215" s="1"/>
      <c r="W215" s="1"/>
      <c r="X215" s="1"/>
      <c r="Y215" s="1"/>
      <c r="Z215" s="1"/>
      <c r="AA215" s="1"/>
      <c r="AB215" s="1"/>
      <c r="AC215" s="1"/>
    </row>
    <row r="216" spans="1:29" ht="12.75" hidden="1" customHeight="1">
      <c r="A216" s="1"/>
      <c r="B216" s="16"/>
      <c r="C216" s="3"/>
      <c r="D216" s="3"/>
      <c r="E216" s="3"/>
      <c r="F216" s="3"/>
      <c r="G216" s="137"/>
      <c r="H216" s="137"/>
      <c r="I216" s="137"/>
      <c r="J216" s="137"/>
      <c r="K216" s="137"/>
      <c r="L216" s="154"/>
      <c r="M216" s="137"/>
      <c r="N216" s="137"/>
      <c r="O216" s="137"/>
      <c r="P216" s="137"/>
      <c r="Q216" s="137"/>
      <c r="R216" s="137"/>
      <c r="S216" s="137"/>
      <c r="T216" s="137"/>
      <c r="U216" s="137"/>
      <c r="V216" s="1"/>
      <c r="W216" s="1"/>
      <c r="X216" s="1"/>
      <c r="Y216" s="1"/>
      <c r="Z216" s="1"/>
      <c r="AA216" s="1"/>
      <c r="AB216" s="1"/>
      <c r="AC216" s="1"/>
    </row>
    <row r="217" spans="1:29" ht="12.75">
      <c r="A217" s="1"/>
      <c r="B217" s="16"/>
      <c r="C217" s="3"/>
      <c r="D217" s="3"/>
      <c r="E217" s="3"/>
      <c r="F217" s="3"/>
      <c r="G217" s="137"/>
      <c r="H217" s="137"/>
      <c r="I217" s="137"/>
      <c r="J217" s="137"/>
      <c r="K217" s="137"/>
      <c r="L217" s="154"/>
      <c r="M217" s="137"/>
      <c r="N217" s="137"/>
      <c r="O217" s="137"/>
      <c r="P217" s="137"/>
      <c r="Q217" s="137"/>
      <c r="R217" s="137"/>
      <c r="S217" s="137"/>
      <c r="T217" s="137"/>
      <c r="U217" s="137"/>
      <c r="V217" s="1"/>
      <c r="W217" s="1"/>
      <c r="X217" s="1"/>
      <c r="Y217" s="1"/>
      <c r="Z217" s="1"/>
      <c r="AA217" s="1"/>
      <c r="AB217" s="1"/>
      <c r="AC217" s="1"/>
    </row>
    <row r="218" spans="1:29" ht="12.75">
      <c r="A218" s="1"/>
      <c r="B218" s="16"/>
      <c r="C218" s="3"/>
      <c r="D218" s="3"/>
      <c r="E218" s="3"/>
      <c r="F218" s="3"/>
      <c r="G218" s="137"/>
      <c r="H218" s="137"/>
      <c r="I218" s="137"/>
      <c r="J218" s="137"/>
      <c r="K218" s="137"/>
      <c r="L218" s="154"/>
      <c r="M218" s="137"/>
      <c r="N218" s="137"/>
      <c r="O218" s="137"/>
      <c r="P218" s="137"/>
      <c r="Q218" s="137"/>
      <c r="R218" s="137"/>
      <c r="S218" s="137"/>
      <c r="T218" s="137"/>
      <c r="U218" s="137"/>
      <c r="V218" s="1"/>
      <c r="W218" s="1"/>
      <c r="X218" s="1"/>
      <c r="Y218" s="1"/>
      <c r="Z218" s="1"/>
      <c r="AA218" s="1"/>
      <c r="AB218" s="1"/>
      <c r="AC218" s="1"/>
    </row>
    <row r="219" spans="1:29" ht="12.75">
      <c r="A219" s="1"/>
      <c r="B219" s="16"/>
      <c r="C219" s="3"/>
      <c r="D219" s="3"/>
      <c r="E219" s="3"/>
      <c r="F219" s="3"/>
      <c r="G219" s="137"/>
      <c r="H219" s="137"/>
      <c r="I219" s="137"/>
      <c r="J219" s="137"/>
      <c r="K219" s="137"/>
      <c r="L219" s="154"/>
      <c r="M219" s="137"/>
      <c r="N219" s="137"/>
      <c r="O219" s="137"/>
      <c r="P219" s="137"/>
      <c r="Q219" s="137"/>
      <c r="R219" s="137"/>
      <c r="S219" s="137"/>
      <c r="T219" s="137"/>
      <c r="U219" s="137"/>
      <c r="V219" s="1"/>
      <c r="W219" s="1"/>
      <c r="X219" s="1"/>
      <c r="Y219" s="1"/>
      <c r="Z219" s="1"/>
      <c r="AA219" s="1"/>
      <c r="AB219" s="1"/>
      <c r="AC219" s="1"/>
    </row>
    <row r="220" spans="1:29" ht="12.75">
      <c r="A220" s="1"/>
      <c r="B220" s="16"/>
      <c r="C220" s="3"/>
      <c r="D220" s="3"/>
      <c r="E220" s="3"/>
      <c r="F220" s="3"/>
      <c r="G220" s="137"/>
      <c r="H220" s="137"/>
      <c r="I220" s="137"/>
      <c r="J220" s="137"/>
      <c r="K220" s="137"/>
      <c r="L220" s="154"/>
      <c r="M220" s="137"/>
      <c r="N220" s="137"/>
      <c r="O220" s="137"/>
      <c r="P220" s="137"/>
      <c r="Q220" s="137"/>
      <c r="R220" s="137"/>
      <c r="S220" s="137"/>
      <c r="T220" s="137"/>
      <c r="U220" s="137"/>
      <c r="V220" s="1"/>
      <c r="W220" s="1"/>
      <c r="X220" s="1"/>
      <c r="Y220" s="1"/>
      <c r="Z220" s="1"/>
      <c r="AA220" s="1"/>
      <c r="AB220" s="1"/>
      <c r="AC220" s="1"/>
    </row>
    <row r="221" spans="1:29" ht="12.75">
      <c r="A221" s="1"/>
      <c r="B221" s="16"/>
      <c r="C221" s="3"/>
      <c r="D221" s="3"/>
      <c r="E221" s="3"/>
      <c r="F221" s="3"/>
      <c r="G221" s="137"/>
      <c r="H221" s="137"/>
      <c r="I221" s="137"/>
      <c r="J221" s="137"/>
      <c r="K221" s="137"/>
      <c r="L221" s="154"/>
      <c r="M221" s="137"/>
      <c r="N221" s="137"/>
      <c r="O221" s="137"/>
      <c r="P221" s="137"/>
      <c r="Q221" s="137"/>
      <c r="R221" s="137"/>
      <c r="S221" s="137"/>
      <c r="T221" s="137"/>
      <c r="U221" s="137"/>
      <c r="V221" s="1"/>
      <c r="W221" s="1"/>
      <c r="X221" s="1"/>
      <c r="Y221" s="1"/>
      <c r="Z221" s="1"/>
      <c r="AA221" s="1"/>
      <c r="AB221" s="1"/>
      <c r="AC221" s="1"/>
    </row>
    <row r="222" spans="1:29" ht="12.75">
      <c r="A222" s="1"/>
      <c r="B222" s="16"/>
      <c r="C222" s="3"/>
      <c r="D222" s="3"/>
      <c r="E222" s="3"/>
      <c r="F222" s="3"/>
      <c r="G222" s="137"/>
      <c r="H222" s="137"/>
      <c r="I222" s="137"/>
      <c r="J222" s="137"/>
      <c r="K222" s="137"/>
      <c r="L222" s="154"/>
      <c r="M222" s="137"/>
      <c r="N222" s="137"/>
      <c r="O222" s="137"/>
      <c r="P222" s="137"/>
      <c r="Q222" s="137"/>
      <c r="R222" s="137"/>
      <c r="S222" s="137"/>
      <c r="T222" s="137"/>
      <c r="U222" s="137"/>
      <c r="V222" s="1"/>
      <c r="W222" s="1"/>
      <c r="X222" s="1"/>
      <c r="Y222" s="1"/>
      <c r="Z222" s="1"/>
      <c r="AA222" s="1"/>
      <c r="AB222" s="1"/>
      <c r="AC222" s="1"/>
    </row>
    <row r="223" spans="1:29" ht="12.75">
      <c r="A223" s="1"/>
      <c r="B223" s="16"/>
      <c r="C223" s="3"/>
      <c r="D223" s="3"/>
      <c r="E223" s="3"/>
      <c r="F223" s="3"/>
      <c r="G223" s="137"/>
      <c r="H223" s="137"/>
      <c r="I223" s="137"/>
      <c r="J223" s="137"/>
      <c r="K223" s="137"/>
      <c r="L223" s="154"/>
      <c r="M223" s="137"/>
      <c r="N223" s="137"/>
      <c r="O223" s="137"/>
      <c r="P223" s="137"/>
      <c r="Q223" s="137"/>
      <c r="R223" s="137"/>
      <c r="S223" s="137"/>
      <c r="T223" s="137"/>
      <c r="U223" s="137"/>
      <c r="V223" s="1"/>
      <c r="W223" s="1"/>
      <c r="X223" s="1"/>
      <c r="Y223" s="1"/>
      <c r="Z223" s="1"/>
      <c r="AA223" s="1"/>
      <c r="AB223" s="1"/>
      <c r="AC223" s="1"/>
    </row>
    <row r="224" spans="1:29" ht="12.75">
      <c r="A224" s="1"/>
      <c r="B224" s="16"/>
      <c r="C224" s="3"/>
      <c r="D224" s="3"/>
      <c r="E224" s="3"/>
      <c r="F224" s="3"/>
      <c r="G224" s="137"/>
      <c r="H224" s="137"/>
      <c r="I224" s="137"/>
      <c r="J224" s="137"/>
      <c r="K224" s="137"/>
      <c r="L224" s="154"/>
      <c r="M224" s="137"/>
      <c r="N224" s="137"/>
      <c r="O224" s="137"/>
      <c r="P224" s="137"/>
      <c r="Q224" s="137"/>
      <c r="R224" s="137"/>
      <c r="S224" s="137"/>
      <c r="T224" s="137"/>
      <c r="U224" s="137"/>
      <c r="V224" s="1"/>
      <c r="W224" s="1"/>
      <c r="X224" s="1"/>
      <c r="Y224" s="1"/>
      <c r="Z224" s="1"/>
      <c r="AA224" s="1"/>
      <c r="AB224" s="1"/>
      <c r="AC224" s="1"/>
    </row>
    <row r="225" spans="1:29" ht="12.75">
      <c r="A225" s="1"/>
      <c r="B225" s="16"/>
      <c r="C225" s="3"/>
      <c r="D225" s="3"/>
      <c r="E225" s="3"/>
      <c r="F225" s="3"/>
      <c r="G225" s="137"/>
      <c r="H225" s="137"/>
      <c r="I225" s="137"/>
      <c r="J225" s="137"/>
      <c r="K225" s="137"/>
      <c r="L225" s="154"/>
      <c r="M225" s="137"/>
      <c r="N225" s="137"/>
      <c r="O225" s="137"/>
      <c r="P225" s="137"/>
      <c r="Q225" s="137"/>
      <c r="R225" s="137"/>
      <c r="S225" s="137"/>
      <c r="T225" s="137"/>
      <c r="U225" s="137"/>
      <c r="V225" s="1"/>
      <c r="W225" s="1"/>
      <c r="X225" s="1"/>
      <c r="Y225" s="1"/>
      <c r="Z225" s="1"/>
      <c r="AA225" s="1"/>
      <c r="AB225" s="1"/>
      <c r="AC225" s="1"/>
    </row>
    <row r="226" spans="1:29" ht="12.75">
      <c r="A226" s="1"/>
      <c r="B226" s="16"/>
      <c r="C226" s="3"/>
      <c r="D226" s="3"/>
      <c r="E226" s="3"/>
      <c r="F226" s="3"/>
      <c r="G226" s="137"/>
      <c r="H226" s="137"/>
      <c r="I226" s="137"/>
      <c r="J226" s="137"/>
      <c r="K226" s="137"/>
      <c r="L226" s="154"/>
      <c r="M226" s="137"/>
      <c r="N226" s="137"/>
      <c r="O226" s="137"/>
      <c r="P226" s="137"/>
      <c r="Q226" s="137"/>
      <c r="R226" s="137"/>
      <c r="S226" s="137"/>
      <c r="T226" s="137"/>
      <c r="U226" s="137"/>
      <c r="V226" s="1"/>
      <c r="W226" s="1"/>
      <c r="X226" s="1"/>
      <c r="Y226" s="1"/>
      <c r="Z226" s="1"/>
      <c r="AA226" s="1"/>
      <c r="AB226" s="1"/>
      <c r="AC226" s="1"/>
    </row>
    <row r="227" spans="1:29" ht="12.75">
      <c r="A227" s="1"/>
      <c r="B227" s="16"/>
      <c r="C227" s="3"/>
      <c r="D227" s="3"/>
      <c r="E227" s="3"/>
      <c r="F227" s="3"/>
      <c r="G227" s="137"/>
      <c r="H227" s="137"/>
      <c r="I227" s="137"/>
      <c r="J227" s="137"/>
      <c r="K227" s="137"/>
      <c r="L227" s="154"/>
      <c r="M227" s="137"/>
      <c r="N227" s="137"/>
      <c r="O227" s="137"/>
      <c r="P227" s="137"/>
      <c r="Q227" s="137"/>
      <c r="R227" s="137"/>
      <c r="S227" s="137"/>
      <c r="T227" s="137"/>
      <c r="U227" s="137"/>
      <c r="V227" s="1"/>
      <c r="W227" s="1"/>
      <c r="X227" s="1"/>
      <c r="Y227" s="1"/>
      <c r="Z227" s="1"/>
      <c r="AA227" s="1"/>
      <c r="AB227" s="1"/>
      <c r="AC227" s="1"/>
    </row>
    <row r="228" spans="1:29" ht="12.75">
      <c r="A228" s="1"/>
      <c r="B228" s="16"/>
      <c r="C228" s="3"/>
      <c r="D228" s="3"/>
      <c r="E228" s="3"/>
      <c r="F228" s="3"/>
      <c r="G228" s="137"/>
      <c r="H228" s="137"/>
      <c r="I228" s="137"/>
      <c r="J228" s="137"/>
      <c r="K228" s="137"/>
      <c r="L228" s="154"/>
      <c r="M228" s="137"/>
      <c r="N228" s="137"/>
      <c r="O228" s="137"/>
      <c r="P228" s="137"/>
      <c r="Q228" s="137"/>
      <c r="R228" s="137"/>
      <c r="S228" s="137"/>
      <c r="T228" s="137"/>
      <c r="U228" s="137"/>
      <c r="V228" s="1"/>
      <c r="W228" s="1"/>
      <c r="X228" s="1"/>
      <c r="Y228" s="1"/>
      <c r="Z228" s="1"/>
      <c r="AA228" s="1"/>
      <c r="AB228" s="1"/>
      <c r="AC228" s="1"/>
    </row>
    <row r="229" spans="1:29" ht="12.75">
      <c r="A229" s="1"/>
      <c r="B229" s="16"/>
      <c r="C229" s="3"/>
      <c r="D229" s="3"/>
      <c r="E229" s="3"/>
      <c r="F229" s="3"/>
      <c r="G229" s="137"/>
      <c r="H229" s="137"/>
      <c r="I229" s="137"/>
      <c r="J229" s="137"/>
      <c r="K229" s="137"/>
      <c r="L229" s="154"/>
      <c r="M229" s="137"/>
      <c r="N229" s="137"/>
      <c r="O229" s="137"/>
      <c r="P229" s="137"/>
      <c r="Q229" s="137"/>
      <c r="R229" s="137"/>
      <c r="S229" s="137"/>
      <c r="T229" s="137"/>
      <c r="U229" s="137"/>
      <c r="V229" s="1"/>
      <c r="W229" s="1"/>
      <c r="X229" s="1"/>
      <c r="Y229" s="1"/>
      <c r="Z229" s="1"/>
      <c r="AA229" s="1"/>
      <c r="AB229" s="1"/>
      <c r="AC229" s="1"/>
    </row>
    <row r="230" spans="1:29" ht="12.75">
      <c r="A230" s="1"/>
      <c r="B230" s="16"/>
      <c r="C230" s="3"/>
      <c r="D230" s="137"/>
      <c r="E230" s="137"/>
      <c r="F230" s="137"/>
      <c r="G230" s="137"/>
      <c r="H230" s="137"/>
      <c r="I230" s="154"/>
      <c r="J230" s="137"/>
      <c r="K230" s="137"/>
      <c r="L230" s="137"/>
      <c r="M230" s="137"/>
      <c r="N230" s="137"/>
      <c r="O230" s="137"/>
      <c r="P230" s="137"/>
      <c r="Q230" s="137"/>
      <c r="R230" s="137"/>
      <c r="S230" s="1"/>
      <c r="T230" s="1"/>
      <c r="U230" s="1"/>
      <c r="V230" s="1"/>
      <c r="W230" s="1"/>
      <c r="X230" s="1"/>
      <c r="Y230" s="1"/>
      <c r="Z230" s="1"/>
      <c r="AA230" s="1"/>
      <c r="AB230" s="1"/>
      <c r="AC230" s="1"/>
    </row>
    <row r="231" spans="1:29" ht="12.75">
      <c r="A231" s="1"/>
      <c r="B231" s="16"/>
      <c r="C231" s="3"/>
      <c r="D231" s="137"/>
      <c r="E231" s="137"/>
      <c r="F231" s="137"/>
      <c r="G231" s="137"/>
      <c r="H231" s="137"/>
      <c r="I231" s="154"/>
      <c r="J231" s="137"/>
      <c r="K231" s="137"/>
      <c r="L231" s="137"/>
      <c r="M231" s="137"/>
      <c r="N231" s="137"/>
      <c r="O231" s="137"/>
      <c r="P231" s="137"/>
      <c r="Q231" s="137"/>
      <c r="R231" s="137"/>
      <c r="S231" s="1"/>
      <c r="T231" s="1"/>
      <c r="U231" s="1"/>
      <c r="V231" s="1"/>
      <c r="W231" s="1"/>
      <c r="X231" s="1"/>
      <c r="Y231" s="1"/>
      <c r="Z231" s="1"/>
      <c r="AA231" s="1"/>
      <c r="AB231" s="1"/>
      <c r="AC231" s="1"/>
    </row>
    <row r="232" spans="1:29" ht="12.75">
      <c r="A232" s="1"/>
      <c r="B232" s="16"/>
      <c r="C232" s="3"/>
      <c r="D232" s="137"/>
      <c r="E232" s="137"/>
      <c r="F232" s="137"/>
      <c r="G232" s="137"/>
      <c r="H232" s="137"/>
      <c r="I232" s="154"/>
      <c r="J232" s="137"/>
      <c r="K232" s="137"/>
      <c r="L232" s="137"/>
      <c r="M232" s="137"/>
      <c r="N232" s="137"/>
      <c r="O232" s="137"/>
      <c r="P232" s="137"/>
      <c r="Q232" s="137"/>
      <c r="R232" s="137"/>
      <c r="S232" s="1"/>
      <c r="T232" s="1"/>
      <c r="U232" s="1"/>
      <c r="V232" s="1"/>
      <c r="W232" s="1"/>
      <c r="X232" s="1"/>
      <c r="Y232" s="1"/>
      <c r="Z232" s="1"/>
      <c r="AA232" s="1"/>
      <c r="AB232" s="1"/>
      <c r="AC232" s="1"/>
    </row>
    <row r="233" spans="1:29" ht="12.75">
      <c r="A233" s="1"/>
      <c r="B233" s="16"/>
      <c r="C233" s="3"/>
      <c r="D233" s="137"/>
      <c r="E233" s="137"/>
      <c r="F233" s="137"/>
      <c r="G233" s="137"/>
      <c r="H233" s="137"/>
      <c r="I233" s="154"/>
      <c r="J233" s="137"/>
      <c r="K233" s="137"/>
      <c r="L233" s="137"/>
      <c r="M233" s="137"/>
      <c r="N233" s="137"/>
      <c r="O233" s="137"/>
      <c r="P233" s="137"/>
      <c r="Q233" s="137"/>
      <c r="R233" s="137"/>
      <c r="S233" s="1"/>
      <c r="T233" s="1"/>
      <c r="U233" s="1"/>
      <c r="V233" s="1"/>
      <c r="W233" s="1"/>
      <c r="X233" s="1"/>
      <c r="Y233" s="1"/>
      <c r="Z233" s="1"/>
      <c r="AA233" s="1"/>
      <c r="AB233" s="1"/>
      <c r="AC233" s="1"/>
    </row>
    <row r="234" spans="1:29" ht="12.75">
      <c r="A234" s="1"/>
      <c r="B234" s="16"/>
      <c r="C234" s="3"/>
      <c r="D234" s="137"/>
      <c r="E234" s="137"/>
      <c r="F234" s="137"/>
      <c r="G234" s="137"/>
      <c r="H234" s="137"/>
      <c r="I234" s="154"/>
      <c r="J234" s="137"/>
      <c r="K234" s="137"/>
      <c r="L234" s="137"/>
      <c r="M234" s="137"/>
      <c r="N234" s="137"/>
      <c r="O234" s="137"/>
      <c r="P234" s="137"/>
      <c r="Q234" s="137"/>
      <c r="R234" s="137"/>
      <c r="S234" s="1"/>
      <c r="T234" s="1"/>
      <c r="U234" s="1"/>
      <c r="V234" s="1"/>
      <c r="W234" s="1"/>
      <c r="X234" s="1"/>
      <c r="Y234" s="1"/>
      <c r="Z234" s="1"/>
      <c r="AA234" s="1"/>
      <c r="AB234" s="1"/>
      <c r="AC234" s="1"/>
    </row>
    <row r="235" spans="1:29" ht="12.75">
      <c r="A235" s="1"/>
      <c r="B235" s="16"/>
      <c r="C235" s="3"/>
      <c r="D235" s="137"/>
      <c r="E235" s="137"/>
      <c r="F235" s="137"/>
      <c r="G235" s="137"/>
      <c r="H235" s="137"/>
      <c r="I235" s="154"/>
      <c r="J235" s="137"/>
      <c r="K235" s="137"/>
      <c r="L235" s="137"/>
      <c r="M235" s="137"/>
      <c r="N235" s="137"/>
      <c r="O235" s="137"/>
      <c r="P235" s="137"/>
      <c r="Q235" s="137"/>
      <c r="R235" s="137"/>
      <c r="S235" s="1"/>
      <c r="T235" s="1"/>
      <c r="U235" s="1"/>
      <c r="V235" s="1"/>
      <c r="W235" s="1"/>
      <c r="X235" s="1"/>
      <c r="Y235" s="1"/>
      <c r="Z235" s="1"/>
      <c r="AA235" s="1"/>
      <c r="AB235" s="1"/>
      <c r="AC235" s="1"/>
    </row>
    <row r="236" spans="1:29" ht="12.75">
      <c r="A236" s="1"/>
      <c r="B236" s="16"/>
      <c r="C236" s="3"/>
      <c r="D236" s="137"/>
      <c r="E236" s="137"/>
      <c r="F236" s="137"/>
      <c r="G236" s="137"/>
      <c r="H236" s="137"/>
      <c r="I236" s="154"/>
      <c r="J236" s="137"/>
      <c r="K236" s="137"/>
      <c r="L236" s="137"/>
      <c r="M236" s="137"/>
      <c r="N236" s="137"/>
      <c r="O236" s="137"/>
      <c r="P236" s="137"/>
      <c r="Q236" s="137"/>
      <c r="R236" s="137"/>
      <c r="S236" s="1"/>
      <c r="T236" s="1"/>
      <c r="U236" s="1"/>
      <c r="V236" s="1"/>
      <c r="W236" s="1"/>
      <c r="X236" s="1"/>
      <c r="Y236" s="1"/>
      <c r="Z236" s="1"/>
      <c r="AA236" s="1"/>
      <c r="AB236" s="1"/>
      <c r="AC236" s="1"/>
    </row>
    <row r="237" spans="1:29" ht="12.75">
      <c r="A237" s="1"/>
      <c r="B237" s="16"/>
      <c r="C237" s="3"/>
      <c r="D237" s="137"/>
      <c r="E237" s="137"/>
      <c r="F237" s="137"/>
      <c r="G237" s="137"/>
      <c r="H237" s="137"/>
      <c r="I237" s="154"/>
      <c r="J237" s="137"/>
      <c r="K237" s="137"/>
      <c r="L237" s="137"/>
      <c r="M237" s="137"/>
      <c r="N237" s="137"/>
      <c r="O237" s="137"/>
      <c r="P237" s="137"/>
      <c r="Q237" s="137"/>
      <c r="R237" s="137"/>
      <c r="S237" s="1"/>
      <c r="T237" s="1"/>
      <c r="U237" s="1"/>
      <c r="V237" s="1"/>
      <c r="W237" s="1"/>
      <c r="X237" s="1"/>
      <c r="Y237" s="1"/>
      <c r="Z237" s="1"/>
      <c r="AA237" s="1"/>
      <c r="AB237" s="1"/>
      <c r="AC237" s="1"/>
    </row>
    <row r="238" spans="1:29" ht="12.75">
      <c r="A238" s="1"/>
      <c r="B238" s="16"/>
      <c r="C238" s="3"/>
      <c r="D238" s="137"/>
      <c r="E238" s="137"/>
      <c r="F238" s="137"/>
      <c r="G238" s="137"/>
      <c r="H238" s="137"/>
      <c r="I238" s="154"/>
      <c r="J238" s="137"/>
      <c r="K238" s="137"/>
      <c r="L238" s="137"/>
      <c r="M238" s="137"/>
      <c r="N238" s="137"/>
      <c r="O238" s="137"/>
      <c r="P238" s="137"/>
      <c r="Q238" s="137"/>
      <c r="R238" s="137"/>
      <c r="S238" s="1"/>
      <c r="T238" s="1"/>
      <c r="U238" s="1"/>
      <c r="V238" s="1"/>
      <c r="W238" s="1"/>
      <c r="X238" s="1"/>
      <c r="Y238" s="1"/>
      <c r="Z238" s="1"/>
      <c r="AA238" s="1"/>
      <c r="AB238" s="1"/>
      <c r="AC238" s="1"/>
    </row>
    <row r="239" spans="1:29" ht="12.75">
      <c r="A239" s="1"/>
      <c r="B239" s="16"/>
      <c r="C239" s="3"/>
      <c r="D239" s="137"/>
      <c r="E239" s="137"/>
      <c r="F239" s="137"/>
      <c r="G239" s="137"/>
      <c r="H239" s="137"/>
      <c r="I239" s="154"/>
      <c r="J239" s="137"/>
      <c r="K239" s="137"/>
      <c r="L239" s="137"/>
      <c r="M239" s="137"/>
      <c r="N239" s="137"/>
      <c r="O239" s="137"/>
      <c r="P239" s="137"/>
      <c r="Q239" s="137"/>
      <c r="R239" s="137"/>
      <c r="S239" s="1"/>
      <c r="T239" s="1"/>
      <c r="U239" s="1"/>
      <c r="V239" s="1"/>
      <c r="W239" s="1"/>
      <c r="X239" s="1"/>
      <c r="Y239" s="1"/>
      <c r="Z239" s="1"/>
      <c r="AA239" s="1"/>
      <c r="AB239" s="1"/>
      <c r="AC239" s="1"/>
    </row>
    <row r="240" spans="1:29" ht="12.75">
      <c r="A240" s="1"/>
      <c r="B240" s="16"/>
      <c r="C240" s="3"/>
      <c r="D240" s="137"/>
      <c r="E240" s="137"/>
      <c r="F240" s="137"/>
      <c r="G240" s="137"/>
      <c r="H240" s="137"/>
      <c r="I240" s="154"/>
      <c r="J240" s="137"/>
      <c r="K240" s="137"/>
      <c r="L240" s="137"/>
      <c r="M240" s="137"/>
      <c r="N240" s="137"/>
      <c r="O240" s="137"/>
      <c r="P240" s="137"/>
      <c r="Q240" s="137"/>
      <c r="R240" s="137"/>
      <c r="S240" s="1"/>
      <c r="T240" s="1"/>
      <c r="U240" s="1"/>
      <c r="V240" s="1"/>
      <c r="W240" s="1"/>
      <c r="X240" s="1"/>
      <c r="Y240" s="1"/>
      <c r="Z240" s="1"/>
      <c r="AA240" s="1"/>
      <c r="AB240" s="1"/>
      <c r="AC240" s="1"/>
    </row>
    <row r="241" spans="1:29" ht="12.75">
      <c r="A241" s="1"/>
      <c r="B241" s="16"/>
      <c r="C241" s="3"/>
      <c r="D241" s="137"/>
      <c r="E241" s="137"/>
      <c r="F241" s="137"/>
      <c r="G241" s="137"/>
      <c r="H241" s="137"/>
      <c r="I241" s="154"/>
      <c r="J241" s="137"/>
      <c r="K241" s="137"/>
      <c r="L241" s="137"/>
      <c r="M241" s="137"/>
      <c r="N241" s="137"/>
      <c r="O241" s="137"/>
      <c r="P241" s="137"/>
      <c r="Q241" s="137"/>
      <c r="R241" s="137"/>
      <c r="S241" s="1"/>
      <c r="T241" s="1"/>
      <c r="U241" s="1"/>
      <c r="V241" s="1"/>
      <c r="W241" s="1"/>
      <c r="X241" s="1"/>
      <c r="Y241" s="1"/>
      <c r="Z241" s="1"/>
      <c r="AA241" s="1"/>
      <c r="AB241" s="1"/>
      <c r="AC241" s="1"/>
    </row>
    <row r="242" spans="1:29" ht="12.75">
      <c r="A242" s="1"/>
      <c r="B242" s="16"/>
      <c r="C242" s="3"/>
      <c r="D242" s="137"/>
      <c r="E242" s="137"/>
      <c r="F242" s="137"/>
      <c r="G242" s="137"/>
      <c r="H242" s="137"/>
      <c r="I242" s="154"/>
      <c r="J242" s="137"/>
      <c r="K242" s="137"/>
      <c r="L242" s="137"/>
      <c r="M242" s="137"/>
      <c r="N242" s="137"/>
      <c r="O242" s="137"/>
      <c r="P242" s="137"/>
      <c r="Q242" s="137"/>
      <c r="R242" s="137"/>
      <c r="S242" s="1"/>
      <c r="T242" s="1"/>
      <c r="U242" s="1"/>
      <c r="V242" s="1"/>
      <c r="W242" s="1"/>
      <c r="X242" s="1"/>
      <c r="Y242" s="1"/>
      <c r="Z242" s="1"/>
      <c r="AA242" s="1"/>
      <c r="AB242" s="1"/>
      <c r="AC242" s="1"/>
    </row>
    <row r="243" spans="1:29" ht="12.75">
      <c r="A243" s="1"/>
      <c r="B243" s="16"/>
      <c r="C243" s="3"/>
      <c r="D243" s="137"/>
      <c r="E243" s="137"/>
      <c r="F243" s="137"/>
      <c r="G243" s="137"/>
      <c r="H243" s="137"/>
      <c r="I243" s="154"/>
      <c r="J243" s="137"/>
      <c r="K243" s="137"/>
      <c r="L243" s="137"/>
      <c r="M243" s="137"/>
      <c r="N243" s="137"/>
      <c r="O243" s="137"/>
      <c r="P243" s="137"/>
      <c r="Q243" s="137"/>
      <c r="R243" s="137"/>
      <c r="S243" s="1"/>
      <c r="T243" s="1"/>
      <c r="U243" s="1"/>
      <c r="V243" s="1"/>
      <c r="W243" s="1"/>
      <c r="X243" s="1"/>
      <c r="Y243" s="1"/>
      <c r="Z243" s="1"/>
      <c r="AA243" s="1"/>
      <c r="AB243" s="1"/>
      <c r="AC243" s="1"/>
    </row>
    <row r="244" spans="1:29" ht="12.75">
      <c r="A244" s="1"/>
      <c r="B244" s="16"/>
      <c r="C244" s="3"/>
      <c r="D244" s="137"/>
      <c r="E244" s="137"/>
      <c r="F244" s="137"/>
      <c r="G244" s="137"/>
      <c r="H244" s="137"/>
      <c r="I244" s="154"/>
      <c r="J244" s="137"/>
      <c r="K244" s="137"/>
      <c r="L244" s="137"/>
      <c r="M244" s="137"/>
      <c r="N244" s="137"/>
      <c r="O244" s="137"/>
      <c r="P244" s="137"/>
      <c r="Q244" s="137"/>
      <c r="R244" s="137"/>
      <c r="S244" s="1"/>
      <c r="T244" s="1"/>
      <c r="U244" s="1"/>
      <c r="V244" s="1"/>
      <c r="W244" s="1"/>
      <c r="X244" s="1"/>
      <c r="Y244" s="1"/>
      <c r="Z244" s="1"/>
      <c r="AA244" s="1"/>
      <c r="AB244" s="1"/>
      <c r="AC244" s="1"/>
    </row>
    <row r="245" spans="1:29" ht="12.75">
      <c r="A245" s="1"/>
      <c r="B245" s="16"/>
      <c r="C245" s="3"/>
      <c r="D245" s="137"/>
      <c r="E245" s="137"/>
      <c r="F245" s="137"/>
      <c r="G245" s="137"/>
      <c r="H245" s="137"/>
      <c r="I245" s="154"/>
      <c r="J245" s="137"/>
      <c r="K245" s="137"/>
      <c r="L245" s="137"/>
      <c r="M245" s="137"/>
      <c r="N245" s="137"/>
      <c r="O245" s="137"/>
      <c r="P245" s="137"/>
      <c r="Q245" s="137"/>
      <c r="R245" s="137"/>
      <c r="S245" s="1"/>
      <c r="T245" s="1"/>
      <c r="U245" s="1"/>
      <c r="V245" s="1"/>
      <c r="W245" s="1"/>
      <c r="X245" s="1"/>
      <c r="Y245" s="1"/>
      <c r="Z245" s="1"/>
      <c r="AA245" s="1"/>
      <c r="AB245" s="1"/>
      <c r="AC245" s="1"/>
    </row>
    <row r="246" spans="1:29" ht="12.75">
      <c r="A246" s="1"/>
      <c r="B246" s="16"/>
      <c r="C246" s="3"/>
      <c r="D246" s="137"/>
      <c r="E246" s="137"/>
      <c r="F246" s="137"/>
      <c r="G246" s="137"/>
      <c r="H246" s="137"/>
      <c r="I246" s="154"/>
      <c r="J246" s="137"/>
      <c r="K246" s="137"/>
      <c r="L246" s="137"/>
      <c r="M246" s="137"/>
      <c r="N246" s="137"/>
      <c r="O246" s="137"/>
      <c r="P246" s="137"/>
      <c r="Q246" s="137"/>
      <c r="R246" s="137"/>
      <c r="S246" s="1"/>
      <c r="T246" s="1"/>
      <c r="U246" s="1"/>
      <c r="V246" s="1"/>
      <c r="W246" s="1"/>
      <c r="X246" s="1"/>
      <c r="Y246" s="1"/>
      <c r="Z246" s="1"/>
      <c r="AA246" s="1"/>
      <c r="AB246" s="1"/>
      <c r="AC246" s="1"/>
    </row>
    <row r="247" spans="1:29" ht="12.75">
      <c r="A247" s="1"/>
      <c r="B247" s="16"/>
      <c r="C247" s="3"/>
      <c r="D247" s="137"/>
      <c r="E247" s="137"/>
      <c r="F247" s="137"/>
      <c r="G247" s="137"/>
      <c r="H247" s="137"/>
      <c r="I247" s="154"/>
      <c r="J247" s="137"/>
      <c r="K247" s="137"/>
      <c r="L247" s="137"/>
      <c r="M247" s="137"/>
      <c r="N247" s="137"/>
      <c r="O247" s="137"/>
      <c r="P247" s="137"/>
      <c r="Q247" s="137"/>
      <c r="R247" s="137"/>
      <c r="S247" s="1"/>
      <c r="T247" s="1"/>
      <c r="U247" s="1"/>
      <c r="V247" s="1"/>
      <c r="W247" s="1"/>
      <c r="X247" s="1"/>
      <c r="Y247" s="1"/>
      <c r="Z247" s="1"/>
      <c r="AA247" s="1"/>
      <c r="AB247" s="1"/>
      <c r="AC247" s="1"/>
    </row>
    <row r="248" spans="1:29" ht="12.75">
      <c r="A248" s="1"/>
      <c r="B248" s="16"/>
      <c r="C248" s="3"/>
      <c r="D248" s="137"/>
      <c r="E248" s="137"/>
      <c r="F248" s="137"/>
      <c r="G248" s="137"/>
      <c r="H248" s="137"/>
      <c r="I248" s="137"/>
      <c r="J248" s="137"/>
      <c r="K248" s="137"/>
      <c r="L248" s="137"/>
      <c r="M248" s="137"/>
      <c r="N248" s="137"/>
      <c r="O248" s="137"/>
      <c r="P248" s="137"/>
      <c r="Q248" s="137"/>
      <c r="R248" s="137"/>
      <c r="S248" s="1"/>
      <c r="T248" s="1"/>
      <c r="U248" s="1"/>
      <c r="V248" s="1"/>
      <c r="W248" s="1"/>
      <c r="X248" s="1"/>
      <c r="Y248" s="1"/>
      <c r="Z248" s="1"/>
      <c r="AA248" s="1"/>
      <c r="AB248" s="1"/>
      <c r="AC248" s="1"/>
    </row>
    <row r="249" spans="1:29" ht="12.75">
      <c r="A249" s="1"/>
      <c r="B249" s="16"/>
      <c r="C249" s="3"/>
      <c r="D249" s="137"/>
      <c r="E249" s="137"/>
      <c r="F249" s="137"/>
      <c r="G249" s="137"/>
      <c r="H249" s="137"/>
      <c r="I249" s="137"/>
      <c r="J249" s="137"/>
      <c r="K249" s="137"/>
      <c r="L249" s="137"/>
      <c r="M249" s="137"/>
      <c r="N249" s="137"/>
      <c r="O249" s="137"/>
      <c r="P249" s="137"/>
      <c r="Q249" s="137"/>
      <c r="R249" s="137"/>
      <c r="S249" s="1"/>
      <c r="T249" s="1"/>
      <c r="U249" s="1"/>
      <c r="V249" s="1"/>
      <c r="W249" s="1"/>
      <c r="X249" s="1"/>
      <c r="Y249" s="1"/>
      <c r="Z249" s="1"/>
      <c r="AA249" s="1"/>
      <c r="AB249" s="1"/>
      <c r="AC249" s="1"/>
    </row>
    <row r="250" spans="1:29" ht="12.75">
      <c r="A250" s="1"/>
      <c r="B250" s="16"/>
      <c r="C250" s="3"/>
      <c r="D250" s="137"/>
      <c r="E250" s="137"/>
      <c r="F250" s="137"/>
      <c r="G250" s="137"/>
      <c r="H250" s="137"/>
      <c r="I250" s="137"/>
      <c r="J250" s="137"/>
      <c r="K250" s="137"/>
      <c r="L250" s="137"/>
      <c r="M250" s="137"/>
      <c r="N250" s="137"/>
      <c r="O250" s="137"/>
      <c r="P250" s="137"/>
      <c r="Q250" s="137"/>
      <c r="R250" s="137"/>
      <c r="S250" s="1"/>
      <c r="T250" s="1"/>
      <c r="U250" s="1"/>
      <c r="V250" s="1"/>
      <c r="W250" s="1"/>
      <c r="X250" s="1"/>
      <c r="Y250" s="1"/>
      <c r="Z250" s="1"/>
      <c r="AA250" s="1"/>
      <c r="AB250" s="1"/>
      <c r="AC250" s="1"/>
    </row>
    <row r="251" spans="1:29" ht="12.75">
      <c r="A251" s="1"/>
      <c r="B251" s="16"/>
      <c r="C251" s="3"/>
      <c r="D251" s="137"/>
      <c r="E251" s="137"/>
      <c r="F251" s="137"/>
      <c r="G251" s="137"/>
      <c r="H251" s="137"/>
      <c r="I251" s="137"/>
      <c r="J251" s="137"/>
      <c r="K251" s="137"/>
      <c r="L251" s="137"/>
      <c r="M251" s="137"/>
      <c r="N251" s="137"/>
      <c r="O251" s="137"/>
      <c r="P251" s="137"/>
      <c r="Q251" s="137"/>
      <c r="R251" s="137"/>
      <c r="S251" s="1"/>
      <c r="T251" s="1"/>
      <c r="U251" s="1"/>
      <c r="V251" s="1"/>
      <c r="W251" s="1"/>
      <c r="X251" s="1"/>
      <c r="Y251" s="1"/>
      <c r="Z251" s="1"/>
      <c r="AA251" s="1"/>
      <c r="AB251" s="1"/>
      <c r="AC251" s="1"/>
    </row>
    <row r="252" spans="1:29" ht="12.75">
      <c r="A252" s="1"/>
      <c r="B252" s="16"/>
      <c r="C252" s="3"/>
      <c r="D252" s="137"/>
      <c r="E252" s="137"/>
      <c r="F252" s="137"/>
      <c r="G252" s="137"/>
      <c r="H252" s="137"/>
      <c r="I252" s="137"/>
      <c r="J252" s="137"/>
      <c r="K252" s="137"/>
      <c r="L252" s="137"/>
      <c r="M252" s="137"/>
      <c r="N252" s="137"/>
      <c r="O252" s="137"/>
      <c r="P252" s="137"/>
      <c r="Q252" s="137"/>
      <c r="R252" s="137"/>
      <c r="S252" s="1"/>
      <c r="T252" s="1"/>
      <c r="U252" s="1"/>
      <c r="V252" s="1"/>
      <c r="W252" s="1"/>
      <c r="X252" s="1"/>
      <c r="Y252" s="1"/>
      <c r="Z252" s="1"/>
      <c r="AA252" s="1"/>
      <c r="AB252" s="1"/>
      <c r="AC252" s="1"/>
    </row>
    <row r="253" spans="1:29" ht="12.75">
      <c r="A253" s="1"/>
      <c r="B253" s="16"/>
      <c r="C253" s="3"/>
      <c r="D253" s="137"/>
      <c r="E253" s="137"/>
      <c r="F253" s="137"/>
      <c r="G253" s="137"/>
      <c r="H253" s="137"/>
      <c r="I253" s="137"/>
      <c r="J253" s="137"/>
      <c r="K253" s="137"/>
      <c r="L253" s="137"/>
      <c r="M253" s="137"/>
      <c r="N253" s="137"/>
      <c r="O253" s="137"/>
      <c r="P253" s="137"/>
      <c r="Q253" s="137"/>
      <c r="R253" s="137"/>
      <c r="S253" s="1"/>
      <c r="T253" s="1"/>
      <c r="U253" s="1"/>
      <c r="V253" s="1"/>
      <c r="W253" s="1"/>
      <c r="X253" s="1"/>
      <c r="Y253" s="1"/>
      <c r="Z253" s="1"/>
      <c r="AA253" s="1"/>
      <c r="AB253" s="1"/>
      <c r="AC253" s="1"/>
    </row>
    <row r="254" spans="1:29" ht="12.75">
      <c r="A254" s="1"/>
      <c r="B254" s="16"/>
      <c r="C254" s="3"/>
      <c r="D254" s="137"/>
      <c r="E254" s="137"/>
      <c r="F254" s="137"/>
      <c r="G254" s="137"/>
      <c r="H254" s="137"/>
      <c r="I254" s="137"/>
      <c r="J254" s="137"/>
      <c r="K254" s="137"/>
      <c r="L254" s="137"/>
      <c r="M254" s="137"/>
      <c r="N254" s="137"/>
      <c r="O254" s="137"/>
      <c r="P254" s="137"/>
      <c r="Q254" s="137"/>
      <c r="R254" s="137"/>
      <c r="S254" s="1"/>
      <c r="T254" s="1"/>
      <c r="U254" s="1"/>
      <c r="V254" s="1"/>
      <c r="W254" s="1"/>
      <c r="X254" s="1"/>
      <c r="Y254" s="1"/>
      <c r="Z254" s="1"/>
      <c r="AA254" s="1"/>
      <c r="AB254" s="1"/>
      <c r="AC254" s="1"/>
    </row>
    <row r="255" spans="1:29" ht="12.75">
      <c r="A255" s="1"/>
      <c r="B255" s="16"/>
      <c r="C255" s="3"/>
      <c r="D255" s="137"/>
      <c r="E255" s="137"/>
      <c r="F255" s="137"/>
      <c r="G255" s="137"/>
      <c r="H255" s="137"/>
      <c r="I255" s="137"/>
      <c r="J255" s="137"/>
      <c r="K255" s="137"/>
      <c r="L255" s="137"/>
      <c r="M255" s="137"/>
      <c r="N255" s="137"/>
      <c r="O255" s="137"/>
      <c r="P255" s="137"/>
      <c r="Q255" s="137"/>
      <c r="R255" s="137"/>
      <c r="S255" s="1"/>
      <c r="T255" s="1"/>
      <c r="U255" s="1"/>
      <c r="V255" s="1"/>
      <c r="W255" s="1"/>
      <c r="X255" s="1"/>
      <c r="Y255" s="1"/>
      <c r="Z255" s="1"/>
      <c r="AA255" s="1"/>
      <c r="AB255" s="1"/>
      <c r="AC255" s="1"/>
    </row>
    <row r="256" spans="1:29" ht="12.75">
      <c r="A256" s="1"/>
      <c r="B256" s="16"/>
      <c r="C256" s="3"/>
      <c r="D256" s="137"/>
      <c r="E256" s="137"/>
      <c r="F256" s="137"/>
      <c r="G256" s="137"/>
      <c r="H256" s="137"/>
      <c r="I256" s="137"/>
      <c r="J256" s="137"/>
      <c r="K256" s="137"/>
      <c r="L256" s="137"/>
      <c r="M256" s="137"/>
      <c r="N256" s="137"/>
      <c r="O256" s="137"/>
      <c r="P256" s="137"/>
      <c r="Q256" s="137"/>
      <c r="R256" s="137"/>
      <c r="S256" s="1"/>
      <c r="T256" s="1"/>
      <c r="U256" s="1"/>
      <c r="V256" s="1"/>
      <c r="W256" s="1"/>
      <c r="X256" s="1"/>
      <c r="Y256" s="1"/>
      <c r="Z256" s="1"/>
      <c r="AA256" s="1"/>
      <c r="AB256" s="1"/>
      <c r="AC256" s="1"/>
    </row>
    <row r="257" spans="1:29" ht="12.75">
      <c r="A257" s="1"/>
      <c r="B257" s="16"/>
      <c r="C257" s="3"/>
      <c r="D257" s="137"/>
      <c r="E257" s="137"/>
      <c r="F257" s="137"/>
      <c r="G257" s="137"/>
      <c r="H257" s="137"/>
      <c r="I257" s="137"/>
      <c r="J257" s="137"/>
      <c r="K257" s="137"/>
      <c r="L257" s="137"/>
      <c r="M257" s="137"/>
      <c r="N257" s="137"/>
      <c r="O257" s="137"/>
      <c r="P257" s="137"/>
      <c r="Q257" s="137"/>
      <c r="R257" s="137"/>
      <c r="S257" s="1"/>
      <c r="T257" s="1"/>
      <c r="U257" s="1"/>
      <c r="V257" s="1"/>
      <c r="W257" s="1"/>
      <c r="X257" s="1"/>
      <c r="Y257" s="1"/>
      <c r="Z257" s="1"/>
      <c r="AA257" s="1"/>
      <c r="AB257" s="1"/>
      <c r="AC257" s="1"/>
    </row>
    <row r="258" spans="1:29" ht="12.75">
      <c r="A258" s="1"/>
      <c r="B258" s="16"/>
      <c r="C258" s="3"/>
      <c r="D258" s="137"/>
      <c r="E258" s="137"/>
      <c r="F258" s="137"/>
      <c r="G258" s="137"/>
      <c r="H258" s="137"/>
      <c r="I258" s="137"/>
      <c r="J258" s="137"/>
      <c r="K258" s="137"/>
      <c r="L258" s="137"/>
      <c r="M258" s="137"/>
      <c r="N258" s="137"/>
      <c r="O258" s="137"/>
      <c r="P258" s="137"/>
      <c r="Q258" s="137"/>
      <c r="R258" s="137"/>
      <c r="S258" s="1"/>
      <c r="T258" s="1"/>
      <c r="U258" s="1"/>
      <c r="V258" s="1"/>
      <c r="W258" s="1"/>
      <c r="X258" s="1"/>
      <c r="Y258" s="1"/>
      <c r="Z258" s="1"/>
      <c r="AA258" s="1"/>
      <c r="AB258" s="1"/>
      <c r="AC258" s="1"/>
    </row>
    <row r="259" spans="1:29" ht="12.75">
      <c r="A259" s="1"/>
      <c r="B259" s="16"/>
      <c r="C259" s="3"/>
      <c r="D259" s="137"/>
      <c r="E259" s="137"/>
      <c r="F259" s="137"/>
      <c r="G259" s="137"/>
      <c r="H259" s="137"/>
      <c r="I259" s="137"/>
      <c r="J259" s="137"/>
      <c r="K259" s="137"/>
      <c r="L259" s="137"/>
      <c r="M259" s="137"/>
      <c r="N259" s="137"/>
      <c r="O259" s="137"/>
      <c r="P259" s="137"/>
      <c r="Q259" s="137"/>
      <c r="R259" s="137"/>
      <c r="S259" s="1"/>
      <c r="T259" s="1"/>
      <c r="U259" s="1"/>
      <c r="V259" s="1"/>
      <c r="W259" s="1"/>
      <c r="X259" s="1"/>
      <c r="Y259" s="1"/>
      <c r="Z259" s="1"/>
      <c r="AA259" s="1"/>
      <c r="AB259" s="1"/>
      <c r="AC259" s="1"/>
    </row>
    <row r="260" spans="1:29" ht="12.75">
      <c r="A260" s="1"/>
      <c r="B260" s="16"/>
      <c r="C260" s="3"/>
      <c r="D260" s="137"/>
      <c r="E260" s="137"/>
      <c r="F260" s="137"/>
      <c r="G260" s="137"/>
      <c r="H260" s="137"/>
      <c r="I260" s="137"/>
      <c r="J260" s="137"/>
      <c r="K260" s="137"/>
      <c r="L260" s="137"/>
      <c r="M260" s="137"/>
      <c r="N260" s="137"/>
      <c r="O260" s="137"/>
      <c r="P260" s="137"/>
      <c r="Q260" s="137"/>
      <c r="R260" s="137"/>
      <c r="S260" s="1"/>
      <c r="T260" s="1"/>
      <c r="U260" s="1"/>
      <c r="V260" s="1"/>
      <c r="W260" s="1"/>
      <c r="X260" s="1"/>
      <c r="Y260" s="1"/>
      <c r="Z260" s="1"/>
      <c r="AA260" s="1"/>
      <c r="AB260" s="1"/>
      <c r="AC260" s="1"/>
    </row>
    <row r="261" spans="1:29" ht="12.75">
      <c r="A261" s="1"/>
      <c r="B261" s="16"/>
      <c r="C261" s="3"/>
      <c r="D261" s="137"/>
      <c r="E261" s="137"/>
      <c r="F261" s="137"/>
      <c r="G261" s="137"/>
      <c r="H261" s="137"/>
      <c r="I261" s="137"/>
      <c r="J261" s="137"/>
      <c r="K261" s="137"/>
      <c r="L261" s="137"/>
      <c r="M261" s="137"/>
      <c r="N261" s="137"/>
      <c r="O261" s="137"/>
      <c r="P261" s="137"/>
      <c r="Q261" s="137"/>
      <c r="R261" s="137"/>
      <c r="S261" s="1"/>
      <c r="T261" s="1"/>
      <c r="U261" s="1"/>
      <c r="V261" s="1"/>
      <c r="W261" s="1"/>
      <c r="X261" s="1"/>
      <c r="Y261" s="1"/>
      <c r="Z261" s="1"/>
      <c r="AA261" s="1"/>
      <c r="AB261" s="1"/>
      <c r="AC261" s="1"/>
    </row>
    <row r="262" spans="1:29" ht="12.75">
      <c r="A262" s="1"/>
      <c r="B262" s="16"/>
      <c r="C262" s="3"/>
      <c r="D262" s="137"/>
      <c r="E262" s="137"/>
      <c r="F262" s="137"/>
      <c r="G262" s="137"/>
      <c r="H262" s="137"/>
      <c r="I262" s="137"/>
      <c r="J262" s="137"/>
      <c r="K262" s="137"/>
      <c r="L262" s="137"/>
      <c r="M262" s="137"/>
      <c r="N262" s="137"/>
      <c r="O262" s="137"/>
      <c r="P262" s="137"/>
      <c r="Q262" s="137"/>
      <c r="R262" s="137"/>
      <c r="S262" s="1"/>
      <c r="T262" s="1"/>
      <c r="U262" s="1"/>
      <c r="V262" s="1"/>
      <c r="W262" s="1"/>
      <c r="X262" s="1"/>
      <c r="Y262" s="1"/>
      <c r="Z262" s="1"/>
      <c r="AA262" s="1"/>
      <c r="AB262" s="1"/>
      <c r="AC262" s="1"/>
    </row>
    <row r="263" spans="1:29" ht="12.75">
      <c r="A263" s="1"/>
      <c r="B263" s="16"/>
      <c r="C263" s="3"/>
      <c r="D263" s="137"/>
      <c r="E263" s="137"/>
      <c r="F263" s="137"/>
      <c r="G263" s="137"/>
      <c r="H263" s="137"/>
      <c r="I263" s="137"/>
      <c r="J263" s="137"/>
      <c r="K263" s="137"/>
      <c r="L263" s="137"/>
      <c r="M263" s="137"/>
      <c r="N263" s="137"/>
      <c r="O263" s="137"/>
      <c r="P263" s="137"/>
      <c r="Q263" s="137"/>
      <c r="R263" s="137"/>
      <c r="S263" s="1"/>
      <c r="T263" s="1"/>
      <c r="U263" s="1"/>
      <c r="V263" s="1"/>
      <c r="W263" s="1"/>
      <c r="X263" s="1"/>
      <c r="Y263" s="1"/>
      <c r="Z263" s="1"/>
      <c r="AA263" s="1"/>
      <c r="AB263" s="1"/>
      <c r="AC263" s="1"/>
    </row>
    <row r="264" spans="1:29" ht="12.75">
      <c r="A264" s="1"/>
      <c r="B264" s="16"/>
      <c r="C264" s="3"/>
      <c r="D264" s="137"/>
      <c r="E264" s="137"/>
      <c r="F264" s="137"/>
      <c r="G264" s="137"/>
      <c r="H264" s="137"/>
      <c r="I264" s="137"/>
      <c r="J264" s="137"/>
      <c r="K264" s="137"/>
      <c r="L264" s="137"/>
      <c r="M264" s="137"/>
      <c r="N264" s="137"/>
      <c r="O264" s="137"/>
      <c r="P264" s="137"/>
      <c r="Q264" s="137"/>
      <c r="R264" s="137"/>
      <c r="S264" s="1"/>
      <c r="T264" s="1"/>
      <c r="U264" s="1"/>
      <c r="V264" s="1"/>
      <c r="W264" s="1"/>
      <c r="X264" s="1"/>
      <c r="Y264" s="1"/>
      <c r="Z264" s="1"/>
      <c r="AA264" s="1"/>
      <c r="AB264" s="1"/>
      <c r="AC264" s="1"/>
    </row>
    <row r="265" spans="1:29" ht="12.75">
      <c r="A265" s="1"/>
      <c r="B265" s="16"/>
      <c r="C265" s="3"/>
      <c r="D265" s="137"/>
      <c r="E265" s="137"/>
      <c r="F265" s="137"/>
      <c r="G265" s="137"/>
      <c r="H265" s="137"/>
      <c r="I265" s="137"/>
      <c r="J265" s="137"/>
      <c r="K265" s="137"/>
      <c r="L265" s="137"/>
      <c r="M265" s="137"/>
      <c r="N265" s="137"/>
      <c r="O265" s="137"/>
      <c r="P265" s="137"/>
      <c r="Q265" s="137"/>
      <c r="R265" s="137"/>
      <c r="S265" s="1"/>
      <c r="T265" s="1"/>
      <c r="U265" s="1"/>
      <c r="V265" s="1"/>
      <c r="W265" s="1"/>
      <c r="X265" s="1"/>
      <c r="Y265" s="1"/>
      <c r="Z265" s="1"/>
      <c r="AA265" s="1"/>
      <c r="AB265" s="1"/>
      <c r="AC265" s="1"/>
    </row>
    <row r="266" spans="1:29" ht="12.75">
      <c r="A266" s="1"/>
      <c r="B266" s="16"/>
      <c r="C266" s="3"/>
      <c r="D266" s="137"/>
      <c r="E266" s="137"/>
      <c r="F266" s="137"/>
      <c r="G266" s="137"/>
      <c r="H266" s="137"/>
      <c r="I266" s="137"/>
      <c r="J266" s="137"/>
      <c r="K266" s="137"/>
      <c r="L266" s="137"/>
      <c r="M266" s="137"/>
      <c r="N266" s="137"/>
      <c r="O266" s="137"/>
      <c r="P266" s="137"/>
      <c r="Q266" s="137"/>
      <c r="R266" s="137"/>
      <c r="S266" s="1"/>
      <c r="T266" s="1"/>
      <c r="U266" s="1"/>
      <c r="V266" s="1"/>
      <c r="W266" s="1"/>
      <c r="X266" s="1"/>
      <c r="Y266" s="1"/>
      <c r="Z266" s="1"/>
      <c r="AA266" s="1"/>
      <c r="AB266" s="1"/>
      <c r="AC266" s="1"/>
    </row>
    <row r="267" spans="1:29" ht="12.75">
      <c r="A267" s="1"/>
      <c r="B267" s="16"/>
      <c r="C267" s="3"/>
      <c r="D267" s="137"/>
      <c r="E267" s="137"/>
      <c r="F267" s="137"/>
      <c r="G267" s="137"/>
      <c r="H267" s="137"/>
      <c r="I267" s="137"/>
      <c r="J267" s="137"/>
      <c r="K267" s="137"/>
      <c r="L267" s="137"/>
      <c r="M267" s="137"/>
      <c r="N267" s="137"/>
      <c r="O267" s="137"/>
      <c r="P267" s="137"/>
      <c r="Q267" s="137"/>
      <c r="R267" s="137"/>
      <c r="S267" s="1"/>
      <c r="T267" s="1"/>
      <c r="U267" s="1"/>
      <c r="V267" s="1"/>
      <c r="W267" s="1"/>
      <c r="X267" s="1"/>
      <c r="Y267" s="1"/>
      <c r="Z267" s="1"/>
      <c r="AA267" s="1"/>
      <c r="AB267" s="1"/>
      <c r="AC267" s="1"/>
    </row>
    <row r="268" spans="1:29" ht="12.75">
      <c r="A268" s="1"/>
      <c r="B268" s="16"/>
      <c r="C268" s="3"/>
      <c r="D268" s="137"/>
      <c r="E268" s="137"/>
      <c r="F268" s="137"/>
      <c r="G268" s="137"/>
      <c r="H268" s="137"/>
      <c r="I268" s="137"/>
      <c r="J268" s="137"/>
      <c r="K268" s="137"/>
      <c r="L268" s="137"/>
      <c r="M268" s="137"/>
      <c r="N268" s="137"/>
      <c r="O268" s="137"/>
      <c r="P268" s="137"/>
      <c r="Q268" s="137"/>
      <c r="R268" s="137"/>
      <c r="S268" s="1"/>
      <c r="T268" s="1"/>
      <c r="U268" s="1"/>
      <c r="V268" s="1"/>
      <c r="W268" s="1"/>
      <c r="X268" s="1"/>
      <c r="Y268" s="1"/>
      <c r="Z268" s="1"/>
      <c r="AA268" s="1"/>
      <c r="AB268" s="1"/>
      <c r="AC268" s="1"/>
    </row>
    <row r="269" spans="1:29" ht="12.75">
      <c r="A269" s="1"/>
      <c r="B269" s="16"/>
      <c r="C269" s="3"/>
      <c r="D269" s="137"/>
      <c r="E269" s="137"/>
      <c r="F269" s="137"/>
      <c r="G269" s="137"/>
      <c r="H269" s="137"/>
      <c r="I269" s="137"/>
      <c r="J269" s="137"/>
      <c r="K269" s="137"/>
      <c r="L269" s="137"/>
      <c r="M269" s="137"/>
      <c r="N269" s="137"/>
      <c r="O269" s="137"/>
      <c r="P269" s="137"/>
      <c r="Q269" s="137"/>
      <c r="R269" s="137"/>
      <c r="S269" s="1"/>
      <c r="T269" s="1"/>
      <c r="U269" s="1"/>
      <c r="V269" s="1"/>
      <c r="W269" s="1"/>
      <c r="X269" s="1"/>
      <c r="Y269" s="1"/>
      <c r="Z269" s="1"/>
      <c r="AA269" s="1"/>
      <c r="AB269" s="1"/>
      <c r="AC269" s="1"/>
    </row>
    <row r="270" spans="1:29" ht="12.75">
      <c r="A270" s="1"/>
      <c r="B270" s="16"/>
      <c r="C270" s="3"/>
      <c r="D270" s="137"/>
      <c r="E270" s="137"/>
      <c r="F270" s="137"/>
      <c r="G270" s="137"/>
      <c r="H270" s="137"/>
      <c r="I270" s="137"/>
      <c r="J270" s="137"/>
      <c r="K270" s="137"/>
      <c r="L270" s="137"/>
      <c r="M270" s="137"/>
      <c r="N270" s="137"/>
      <c r="O270" s="137"/>
      <c r="P270" s="137"/>
      <c r="Q270" s="137"/>
      <c r="R270" s="137"/>
      <c r="S270" s="1"/>
      <c r="T270" s="1"/>
      <c r="U270" s="1"/>
      <c r="V270" s="1"/>
      <c r="W270" s="1"/>
      <c r="X270" s="1"/>
      <c r="Y270" s="1"/>
      <c r="Z270" s="1"/>
      <c r="AA270" s="1"/>
      <c r="AB270" s="1"/>
      <c r="AC270" s="1"/>
    </row>
    <row r="271" spans="1:29" ht="12.75">
      <c r="A271" s="1"/>
      <c r="B271" s="16"/>
      <c r="C271" s="3"/>
      <c r="D271" s="137"/>
      <c r="E271" s="137"/>
      <c r="F271" s="137"/>
      <c r="G271" s="137"/>
      <c r="H271" s="137"/>
      <c r="I271" s="137"/>
      <c r="J271" s="137"/>
      <c r="K271" s="137"/>
      <c r="L271" s="137"/>
      <c r="M271" s="137"/>
      <c r="N271" s="137"/>
      <c r="O271" s="137"/>
      <c r="P271" s="137"/>
      <c r="Q271" s="137"/>
      <c r="R271" s="137"/>
      <c r="S271" s="1"/>
      <c r="T271" s="1"/>
      <c r="U271" s="1"/>
      <c r="V271" s="1"/>
      <c r="W271" s="1"/>
      <c r="X271" s="1"/>
      <c r="Y271" s="1"/>
      <c r="Z271" s="1"/>
      <c r="AA271" s="1"/>
      <c r="AB271" s="1"/>
      <c r="AC271" s="1"/>
    </row>
    <row r="272" spans="1:29" ht="12.75">
      <c r="A272" s="1"/>
      <c r="B272" s="16"/>
      <c r="C272" s="3"/>
      <c r="D272" s="137"/>
      <c r="E272" s="137"/>
      <c r="F272" s="137"/>
      <c r="G272" s="137"/>
      <c r="H272" s="137"/>
      <c r="I272" s="137"/>
      <c r="J272" s="137"/>
      <c r="K272" s="137"/>
      <c r="L272" s="137"/>
      <c r="M272" s="137"/>
      <c r="N272" s="137"/>
      <c r="O272" s="137"/>
      <c r="P272" s="137"/>
      <c r="Q272" s="137"/>
      <c r="R272" s="137"/>
      <c r="S272" s="1"/>
      <c r="T272" s="1"/>
      <c r="U272" s="1"/>
      <c r="V272" s="1"/>
      <c r="W272" s="1"/>
      <c r="X272" s="1"/>
      <c r="Y272" s="1"/>
      <c r="Z272" s="1"/>
      <c r="AA272" s="1"/>
      <c r="AB272" s="1"/>
      <c r="AC272" s="1"/>
    </row>
    <row r="273" spans="1:29" ht="12.75">
      <c r="A273" s="1"/>
      <c r="B273" s="16"/>
      <c r="C273" s="3"/>
      <c r="D273" s="137"/>
      <c r="E273" s="137"/>
      <c r="F273" s="137"/>
      <c r="G273" s="137"/>
      <c r="H273" s="137"/>
      <c r="I273" s="137"/>
      <c r="J273" s="137"/>
      <c r="K273" s="137"/>
      <c r="L273" s="137"/>
      <c r="M273" s="137"/>
      <c r="N273" s="137"/>
      <c r="O273" s="137"/>
      <c r="P273" s="137"/>
      <c r="Q273" s="137"/>
      <c r="R273" s="137"/>
      <c r="S273" s="1"/>
      <c r="T273" s="1"/>
      <c r="U273" s="1"/>
      <c r="V273" s="1"/>
      <c r="W273" s="1"/>
      <c r="X273" s="1"/>
      <c r="Y273" s="1"/>
      <c r="Z273" s="1"/>
      <c r="AA273" s="1"/>
      <c r="AB273" s="1"/>
      <c r="AC273" s="1"/>
    </row>
    <row r="274" spans="1:29" ht="12.75">
      <c r="A274" s="1"/>
      <c r="B274" s="16"/>
      <c r="C274" s="3"/>
      <c r="D274" s="137"/>
      <c r="E274" s="137"/>
      <c r="F274" s="137"/>
      <c r="G274" s="137"/>
      <c r="H274" s="137"/>
      <c r="I274" s="137"/>
      <c r="J274" s="137"/>
      <c r="K274" s="137"/>
      <c r="L274" s="137"/>
      <c r="M274" s="137"/>
      <c r="N274" s="137"/>
      <c r="O274" s="137"/>
      <c r="P274" s="137"/>
      <c r="Q274" s="137"/>
      <c r="R274" s="137"/>
      <c r="S274" s="1"/>
      <c r="T274" s="1"/>
      <c r="U274" s="1"/>
      <c r="V274" s="1"/>
      <c r="W274" s="1"/>
      <c r="X274" s="1"/>
      <c r="Y274" s="1"/>
      <c r="Z274" s="1"/>
      <c r="AA274" s="1"/>
      <c r="AB274" s="1"/>
      <c r="AC274" s="1"/>
    </row>
    <row r="275" spans="1:29" ht="12.75">
      <c r="A275" s="1"/>
      <c r="B275" s="16"/>
      <c r="C275" s="3"/>
      <c r="D275" s="137"/>
      <c r="E275" s="137"/>
      <c r="F275" s="137"/>
      <c r="G275" s="137"/>
      <c r="H275" s="137"/>
      <c r="I275" s="137"/>
      <c r="J275" s="137"/>
      <c r="K275" s="137"/>
      <c r="L275" s="137"/>
      <c r="M275" s="137"/>
      <c r="N275" s="137"/>
      <c r="O275" s="137"/>
      <c r="P275" s="137"/>
      <c r="Q275" s="137"/>
      <c r="R275" s="137"/>
      <c r="S275" s="1"/>
      <c r="T275" s="1"/>
      <c r="U275" s="1"/>
      <c r="V275" s="1"/>
      <c r="W275" s="1"/>
      <c r="X275" s="1"/>
      <c r="Y275" s="1"/>
      <c r="Z275" s="1"/>
      <c r="AA275" s="1"/>
      <c r="AB275" s="1"/>
      <c r="AC275" s="1"/>
    </row>
    <row r="276" spans="1:29" ht="12.75">
      <c r="A276" s="1"/>
      <c r="B276" s="16"/>
      <c r="C276" s="3"/>
      <c r="D276" s="137"/>
      <c r="E276" s="137"/>
      <c r="F276" s="137"/>
      <c r="G276" s="137"/>
      <c r="H276" s="137"/>
      <c r="I276" s="137"/>
      <c r="J276" s="137"/>
      <c r="K276" s="137"/>
      <c r="L276" s="137"/>
      <c r="M276" s="137"/>
      <c r="N276" s="137"/>
      <c r="O276" s="137"/>
      <c r="P276" s="137"/>
      <c r="Q276" s="137"/>
      <c r="R276" s="137"/>
      <c r="S276" s="1"/>
      <c r="T276" s="1"/>
      <c r="U276" s="1"/>
      <c r="V276" s="1"/>
      <c r="W276" s="1"/>
      <c r="X276" s="1"/>
      <c r="Y276" s="1"/>
      <c r="Z276" s="1"/>
      <c r="AA276" s="1"/>
      <c r="AB276" s="1"/>
      <c r="AC276" s="1"/>
    </row>
    <row r="277" spans="1:29" ht="12.75">
      <c r="A277" s="1"/>
      <c r="B277" s="16"/>
      <c r="C277" s="3"/>
      <c r="D277" s="137"/>
      <c r="E277" s="137"/>
      <c r="F277" s="137"/>
      <c r="G277" s="137"/>
      <c r="H277" s="137"/>
      <c r="I277" s="137"/>
      <c r="J277" s="137"/>
      <c r="K277" s="137"/>
      <c r="L277" s="137"/>
      <c r="M277" s="137"/>
      <c r="N277" s="137"/>
      <c r="O277" s="137"/>
      <c r="P277" s="137"/>
      <c r="Q277" s="137"/>
      <c r="R277" s="137"/>
      <c r="S277" s="1"/>
      <c r="T277" s="1"/>
      <c r="U277" s="1"/>
      <c r="V277" s="1"/>
      <c r="W277" s="1"/>
      <c r="X277" s="1"/>
      <c r="Y277" s="1"/>
      <c r="Z277" s="1"/>
      <c r="AA277" s="1"/>
      <c r="AB277" s="1"/>
      <c r="AC277" s="1"/>
    </row>
    <row r="278" spans="1:29" ht="12.75">
      <c r="A278" s="1"/>
      <c r="B278" s="16"/>
      <c r="C278" s="3"/>
      <c r="D278" s="137"/>
      <c r="E278" s="137"/>
      <c r="F278" s="137"/>
      <c r="G278" s="137"/>
      <c r="H278" s="137"/>
      <c r="I278" s="137"/>
      <c r="J278" s="137"/>
      <c r="K278" s="137"/>
      <c r="L278" s="137"/>
      <c r="M278" s="137"/>
      <c r="N278" s="137"/>
      <c r="O278" s="137"/>
      <c r="P278" s="137"/>
      <c r="Q278" s="137"/>
      <c r="R278" s="137"/>
      <c r="S278" s="1"/>
      <c r="T278" s="1"/>
      <c r="U278" s="1"/>
      <c r="V278" s="1"/>
      <c r="W278" s="1"/>
      <c r="X278" s="1"/>
      <c r="Y278" s="1"/>
      <c r="Z278" s="1"/>
      <c r="AA278" s="1"/>
      <c r="AB278" s="1"/>
      <c r="AC278" s="1"/>
    </row>
    <row r="279" spans="1:29" ht="12.75">
      <c r="A279" s="1"/>
      <c r="B279" s="16"/>
      <c r="C279" s="3"/>
      <c r="D279" s="137"/>
      <c r="E279" s="137"/>
      <c r="F279" s="137"/>
      <c r="G279" s="137"/>
      <c r="H279" s="137"/>
      <c r="I279" s="137"/>
      <c r="J279" s="137"/>
      <c r="K279" s="137"/>
      <c r="L279" s="137"/>
      <c r="M279" s="137"/>
      <c r="N279" s="137"/>
      <c r="O279" s="137"/>
      <c r="P279" s="137"/>
      <c r="Q279" s="137"/>
      <c r="R279" s="137"/>
      <c r="S279" s="1"/>
      <c r="T279" s="1"/>
      <c r="U279" s="1"/>
      <c r="V279" s="1"/>
      <c r="W279" s="1"/>
      <c r="X279" s="1"/>
      <c r="Y279" s="1"/>
      <c r="Z279" s="1"/>
      <c r="AA279" s="1"/>
      <c r="AB279" s="1"/>
      <c r="AC279" s="1"/>
    </row>
    <row r="280" spans="1:29" ht="12.75">
      <c r="A280" s="1"/>
      <c r="B280" s="16"/>
      <c r="C280" s="3"/>
      <c r="D280" s="137"/>
      <c r="E280" s="137"/>
      <c r="F280" s="137"/>
      <c r="G280" s="137"/>
      <c r="H280" s="137"/>
      <c r="I280" s="137"/>
      <c r="J280" s="137"/>
      <c r="K280" s="137"/>
      <c r="L280" s="137"/>
      <c r="M280" s="137"/>
      <c r="N280" s="137"/>
      <c r="O280" s="137"/>
      <c r="P280" s="137"/>
      <c r="Q280" s="137"/>
      <c r="R280" s="137"/>
      <c r="S280" s="1"/>
      <c r="T280" s="1"/>
      <c r="U280" s="1"/>
      <c r="V280" s="1"/>
      <c r="W280" s="1"/>
      <c r="X280" s="1"/>
      <c r="Y280" s="1"/>
      <c r="Z280" s="1"/>
      <c r="AA280" s="1"/>
      <c r="AB280" s="1"/>
      <c r="AC280" s="1"/>
    </row>
    <row r="281" spans="1:29" ht="12.75">
      <c r="A281" s="1"/>
      <c r="B281" s="16"/>
      <c r="C281" s="3"/>
      <c r="D281" s="137"/>
      <c r="E281" s="137"/>
      <c r="F281" s="137"/>
      <c r="G281" s="137"/>
      <c r="H281" s="137"/>
      <c r="I281" s="137"/>
      <c r="J281" s="137"/>
      <c r="K281" s="137"/>
      <c r="L281" s="137"/>
      <c r="M281" s="137"/>
      <c r="N281" s="137"/>
      <c r="O281" s="137"/>
      <c r="P281" s="137"/>
      <c r="Q281" s="137"/>
      <c r="R281" s="137"/>
      <c r="S281" s="1"/>
      <c r="T281" s="1"/>
      <c r="U281" s="1"/>
      <c r="V281" s="1"/>
      <c r="W281" s="1"/>
      <c r="X281" s="1"/>
      <c r="Y281" s="1"/>
      <c r="Z281" s="1"/>
      <c r="AA281" s="1"/>
      <c r="AB281" s="1"/>
      <c r="AC281" s="1"/>
    </row>
    <row r="282" spans="1:29" ht="12.75">
      <c r="A282" s="1"/>
      <c r="B282" s="16"/>
      <c r="C282" s="3"/>
      <c r="D282" s="137"/>
      <c r="E282" s="137"/>
      <c r="F282" s="137"/>
      <c r="G282" s="137"/>
      <c r="H282" s="137"/>
      <c r="I282" s="137"/>
      <c r="J282" s="137"/>
      <c r="K282" s="137"/>
      <c r="L282" s="137"/>
      <c r="M282" s="137"/>
      <c r="N282" s="137"/>
      <c r="O282" s="137"/>
      <c r="P282" s="137"/>
      <c r="Q282" s="137"/>
      <c r="R282" s="137"/>
      <c r="S282" s="1"/>
      <c r="T282" s="1"/>
      <c r="U282" s="1"/>
      <c r="V282" s="1"/>
      <c r="W282" s="1"/>
      <c r="X282" s="1"/>
      <c r="Y282" s="1"/>
      <c r="Z282" s="1"/>
      <c r="AA282" s="1"/>
      <c r="AB282" s="1"/>
      <c r="AC282" s="1"/>
    </row>
    <row r="283" spans="1:29" ht="12.75">
      <c r="A283" s="1"/>
      <c r="B283" s="16"/>
      <c r="C283" s="3"/>
      <c r="D283" s="137"/>
      <c r="E283" s="137"/>
      <c r="F283" s="137"/>
      <c r="G283" s="137"/>
      <c r="H283" s="137"/>
      <c r="I283" s="137"/>
      <c r="J283" s="137"/>
      <c r="K283" s="137"/>
      <c r="L283" s="137"/>
      <c r="M283" s="137"/>
      <c r="N283" s="137"/>
      <c r="O283" s="137"/>
      <c r="P283" s="137"/>
      <c r="Q283" s="137"/>
      <c r="R283" s="137"/>
      <c r="S283" s="1"/>
      <c r="T283" s="1"/>
      <c r="U283" s="1"/>
      <c r="V283" s="1"/>
      <c r="W283" s="1"/>
      <c r="X283" s="1"/>
      <c r="Y283" s="1"/>
      <c r="Z283" s="1"/>
      <c r="AA283" s="1"/>
      <c r="AB283" s="1"/>
      <c r="AC283" s="1"/>
    </row>
    <row r="284" spans="1:29" ht="12.75">
      <c r="A284" s="1"/>
      <c r="B284" s="16"/>
      <c r="C284" s="3"/>
      <c r="D284" s="137"/>
      <c r="E284" s="137"/>
      <c r="F284" s="137"/>
      <c r="G284" s="137"/>
      <c r="H284" s="137"/>
      <c r="I284" s="137"/>
      <c r="J284" s="137"/>
      <c r="K284" s="137"/>
      <c r="L284" s="137"/>
      <c r="M284" s="137"/>
      <c r="N284" s="137"/>
      <c r="O284" s="137"/>
      <c r="P284" s="137"/>
      <c r="Q284" s="137"/>
      <c r="R284" s="137"/>
      <c r="S284" s="1"/>
      <c r="T284" s="1"/>
      <c r="U284" s="1"/>
      <c r="V284" s="1"/>
      <c r="W284" s="1"/>
      <c r="X284" s="1"/>
      <c r="Y284" s="1"/>
      <c r="Z284" s="1"/>
      <c r="AA284" s="1"/>
      <c r="AB284" s="1"/>
      <c r="AC284" s="1"/>
    </row>
    <row r="285" spans="1:29" ht="12.75">
      <c r="A285" s="1"/>
      <c r="B285" s="16"/>
      <c r="C285" s="3"/>
      <c r="D285" s="137"/>
      <c r="E285" s="137"/>
      <c r="F285" s="137"/>
      <c r="G285" s="137"/>
      <c r="H285" s="137"/>
      <c r="I285" s="137"/>
      <c r="J285" s="137"/>
      <c r="K285" s="137"/>
      <c r="L285" s="137"/>
      <c r="M285" s="137"/>
      <c r="N285" s="137"/>
      <c r="O285" s="137"/>
      <c r="P285" s="137"/>
      <c r="Q285" s="137"/>
      <c r="R285" s="137"/>
      <c r="S285" s="1"/>
      <c r="T285" s="1"/>
      <c r="U285" s="1"/>
      <c r="V285" s="1"/>
      <c r="W285" s="1"/>
      <c r="X285" s="1"/>
      <c r="Y285" s="1"/>
      <c r="Z285" s="1"/>
      <c r="AA285" s="1"/>
      <c r="AB285" s="1"/>
      <c r="AC285" s="1"/>
    </row>
    <row r="286" spans="1:29" ht="12.75">
      <c r="A286" s="1"/>
      <c r="B286" s="16"/>
      <c r="C286" s="3"/>
      <c r="D286" s="137"/>
      <c r="E286" s="137"/>
      <c r="F286" s="137"/>
      <c r="G286" s="137"/>
      <c r="H286" s="137"/>
      <c r="I286" s="137"/>
      <c r="J286" s="137"/>
      <c r="K286" s="137"/>
      <c r="L286" s="137"/>
      <c r="M286" s="137"/>
      <c r="N286" s="137"/>
      <c r="O286" s="137"/>
      <c r="P286" s="137"/>
      <c r="Q286" s="137"/>
      <c r="R286" s="137"/>
      <c r="S286" s="1"/>
      <c r="T286" s="1"/>
      <c r="U286" s="1"/>
      <c r="V286" s="1"/>
      <c r="W286" s="1"/>
      <c r="X286" s="1"/>
      <c r="Y286" s="1"/>
      <c r="Z286" s="1"/>
      <c r="AA286" s="1"/>
      <c r="AB286" s="1"/>
      <c r="AC286" s="1"/>
    </row>
    <row r="287" spans="1:29" ht="12.75">
      <c r="A287" s="1"/>
      <c r="B287" s="16"/>
      <c r="C287" s="3"/>
      <c r="D287" s="137"/>
      <c r="E287" s="137"/>
      <c r="F287" s="137"/>
      <c r="G287" s="137"/>
      <c r="H287" s="137"/>
      <c r="I287" s="137"/>
      <c r="J287" s="137"/>
      <c r="K287" s="137"/>
      <c r="L287" s="137"/>
      <c r="M287" s="137"/>
      <c r="N287" s="137"/>
      <c r="O287" s="137"/>
      <c r="P287" s="137"/>
      <c r="Q287" s="137"/>
      <c r="R287" s="137"/>
      <c r="S287" s="1"/>
      <c r="T287" s="1"/>
      <c r="U287" s="1"/>
      <c r="V287" s="1"/>
      <c r="W287" s="1"/>
      <c r="X287" s="1"/>
      <c r="Y287" s="1"/>
      <c r="Z287" s="1"/>
      <c r="AA287" s="1"/>
      <c r="AB287" s="1"/>
      <c r="AC287" s="1"/>
    </row>
    <row r="288" spans="1:29" ht="12.75">
      <c r="A288" s="1"/>
      <c r="B288" s="16"/>
      <c r="C288" s="3"/>
      <c r="D288" s="137"/>
      <c r="E288" s="137"/>
      <c r="F288" s="137"/>
      <c r="G288" s="137"/>
      <c r="H288" s="137"/>
      <c r="I288" s="137"/>
      <c r="J288" s="137"/>
      <c r="K288" s="137"/>
      <c r="L288" s="137"/>
      <c r="M288" s="137"/>
      <c r="N288" s="137"/>
      <c r="O288" s="137"/>
      <c r="P288" s="137"/>
      <c r="Q288" s="137"/>
      <c r="R288" s="137"/>
      <c r="S288" s="1"/>
      <c r="T288" s="1"/>
      <c r="U288" s="1"/>
      <c r="V288" s="1"/>
      <c r="W288" s="1"/>
      <c r="X288" s="1"/>
      <c r="Y288" s="1"/>
      <c r="Z288" s="1"/>
      <c r="AA288" s="1"/>
      <c r="AB288" s="1"/>
      <c r="AC288" s="1"/>
    </row>
    <row r="289" spans="1:29" ht="12.75">
      <c r="A289" s="1"/>
      <c r="B289" s="16"/>
      <c r="C289" s="3"/>
      <c r="D289" s="137"/>
      <c r="E289" s="137"/>
      <c r="F289" s="137"/>
      <c r="G289" s="137"/>
      <c r="H289" s="137"/>
      <c r="I289" s="137"/>
      <c r="J289" s="137"/>
      <c r="K289" s="137"/>
      <c r="L289" s="137"/>
      <c r="M289" s="137"/>
      <c r="N289" s="137"/>
      <c r="O289" s="137"/>
      <c r="P289" s="137"/>
      <c r="Q289" s="137"/>
      <c r="R289" s="137"/>
      <c r="S289" s="1"/>
      <c r="T289" s="1"/>
      <c r="U289" s="1"/>
      <c r="V289" s="1"/>
      <c r="W289" s="1"/>
      <c r="X289" s="1"/>
      <c r="Y289" s="1"/>
      <c r="Z289" s="1"/>
      <c r="AA289" s="1"/>
      <c r="AB289" s="1"/>
      <c r="AC289" s="1"/>
    </row>
    <row r="290" spans="1:29" ht="12.75">
      <c r="A290" s="1"/>
      <c r="B290" s="16"/>
      <c r="C290" s="3"/>
      <c r="D290" s="137"/>
      <c r="E290" s="137"/>
      <c r="F290" s="137"/>
      <c r="G290" s="137"/>
      <c r="H290" s="137"/>
      <c r="I290" s="137"/>
      <c r="J290" s="137"/>
      <c r="K290" s="137"/>
      <c r="L290" s="137"/>
      <c r="M290" s="137"/>
      <c r="N290" s="137"/>
      <c r="O290" s="137"/>
      <c r="P290" s="137"/>
      <c r="Q290" s="137"/>
      <c r="R290" s="137"/>
      <c r="S290" s="1"/>
      <c r="T290" s="1"/>
      <c r="U290" s="1"/>
      <c r="V290" s="1"/>
      <c r="W290" s="1"/>
      <c r="X290" s="1"/>
      <c r="Y290" s="1"/>
      <c r="Z290" s="1"/>
      <c r="AA290" s="1"/>
      <c r="AB290" s="1"/>
      <c r="AC290" s="1"/>
    </row>
    <row r="291" spans="1:29" ht="12.75">
      <c r="A291" s="1"/>
      <c r="B291" s="16"/>
      <c r="C291" s="3"/>
      <c r="D291" s="137"/>
      <c r="E291" s="137"/>
      <c r="F291" s="137"/>
      <c r="G291" s="137"/>
      <c r="H291" s="137"/>
      <c r="I291" s="137"/>
      <c r="J291" s="137"/>
      <c r="K291" s="137"/>
      <c r="L291" s="137"/>
      <c r="M291" s="137"/>
      <c r="N291" s="137"/>
      <c r="O291" s="137"/>
      <c r="P291" s="137"/>
      <c r="Q291" s="137"/>
      <c r="R291" s="137"/>
      <c r="S291" s="1"/>
      <c r="T291" s="1"/>
      <c r="U291" s="1"/>
      <c r="V291" s="1"/>
      <c r="W291" s="1"/>
      <c r="X291" s="1"/>
      <c r="Y291" s="1"/>
      <c r="Z291" s="1"/>
      <c r="AA291" s="1"/>
      <c r="AB291" s="1"/>
      <c r="AC291" s="1"/>
    </row>
    <row r="292" spans="1:29" ht="12.75">
      <c r="A292" s="1"/>
      <c r="B292" s="16"/>
      <c r="C292" s="3"/>
      <c r="D292" s="137"/>
      <c r="E292" s="137"/>
      <c r="F292" s="137"/>
      <c r="G292" s="137"/>
      <c r="H292" s="137"/>
      <c r="I292" s="137"/>
      <c r="J292" s="137"/>
      <c r="K292" s="137"/>
      <c r="L292" s="137"/>
      <c r="M292" s="137"/>
      <c r="N292" s="137"/>
      <c r="O292" s="137"/>
      <c r="P292" s="137"/>
      <c r="Q292" s="137"/>
      <c r="R292" s="137"/>
      <c r="S292" s="1"/>
      <c r="T292" s="1"/>
      <c r="U292" s="1"/>
      <c r="V292" s="1"/>
      <c r="W292" s="1"/>
      <c r="X292" s="1"/>
      <c r="Y292" s="1"/>
      <c r="Z292" s="1"/>
      <c r="AA292" s="1"/>
      <c r="AB292" s="1"/>
      <c r="AC292" s="1"/>
    </row>
    <row r="293" spans="1:29" ht="12.75">
      <c r="A293" s="1"/>
      <c r="B293" s="16"/>
      <c r="C293" s="3"/>
      <c r="D293" s="137"/>
      <c r="E293" s="137"/>
      <c r="F293" s="137"/>
      <c r="G293" s="137"/>
      <c r="H293" s="137"/>
      <c r="I293" s="137"/>
      <c r="J293" s="137"/>
      <c r="K293" s="137"/>
      <c r="L293" s="137"/>
      <c r="M293" s="137"/>
      <c r="N293" s="137"/>
      <c r="O293" s="137"/>
      <c r="P293" s="137"/>
      <c r="Q293" s="137"/>
      <c r="R293" s="137"/>
      <c r="S293" s="1"/>
      <c r="T293" s="1"/>
      <c r="U293" s="1"/>
      <c r="V293" s="1"/>
      <c r="W293" s="1"/>
      <c r="X293" s="1"/>
      <c r="Y293" s="1"/>
      <c r="Z293" s="1"/>
      <c r="AA293" s="1"/>
      <c r="AB293" s="1"/>
      <c r="AC293" s="1"/>
    </row>
    <row r="294" spans="1:29" ht="12.75">
      <c r="A294" s="1"/>
      <c r="B294" s="16"/>
      <c r="C294" s="3"/>
      <c r="D294" s="137"/>
      <c r="E294" s="137"/>
      <c r="F294" s="137"/>
      <c r="G294" s="137"/>
      <c r="H294" s="137"/>
      <c r="I294" s="137"/>
      <c r="J294" s="137"/>
      <c r="K294" s="137"/>
      <c r="L294" s="137"/>
      <c r="M294" s="137"/>
      <c r="N294" s="137"/>
      <c r="O294" s="137"/>
      <c r="P294" s="137"/>
      <c r="Q294" s="137"/>
      <c r="R294" s="137"/>
      <c r="S294" s="1"/>
      <c r="T294" s="1"/>
      <c r="U294" s="1"/>
      <c r="V294" s="1"/>
      <c r="W294" s="1"/>
      <c r="X294" s="1"/>
      <c r="Y294" s="1"/>
      <c r="Z294" s="1"/>
      <c r="AA294" s="1"/>
      <c r="AB294" s="1"/>
      <c r="AC294" s="1"/>
    </row>
    <row r="295" spans="1:29" ht="12.75">
      <c r="A295" s="1"/>
      <c r="B295" s="16"/>
      <c r="C295" s="3"/>
      <c r="D295" s="137"/>
      <c r="E295" s="137"/>
      <c r="F295" s="137"/>
      <c r="G295" s="137"/>
      <c r="H295" s="137"/>
      <c r="I295" s="137"/>
      <c r="J295" s="137"/>
      <c r="K295" s="137"/>
      <c r="L295" s="137"/>
      <c r="M295" s="137"/>
      <c r="N295" s="137"/>
      <c r="O295" s="137"/>
      <c r="P295" s="137"/>
      <c r="Q295" s="137"/>
      <c r="R295" s="137"/>
      <c r="S295" s="1"/>
      <c r="T295" s="1"/>
      <c r="U295" s="1"/>
      <c r="V295" s="1"/>
      <c r="W295" s="1"/>
      <c r="X295" s="1"/>
      <c r="Y295" s="1"/>
      <c r="Z295" s="1"/>
      <c r="AA295" s="1"/>
      <c r="AB295" s="1"/>
      <c r="AC295" s="1"/>
    </row>
    <row r="296" spans="1:29" ht="12.75">
      <c r="A296" s="1"/>
      <c r="B296" s="16"/>
      <c r="C296" s="3"/>
      <c r="D296" s="137"/>
      <c r="E296" s="137"/>
      <c r="F296" s="137"/>
      <c r="G296" s="137"/>
      <c r="H296" s="137"/>
      <c r="I296" s="137"/>
      <c r="J296" s="137"/>
      <c r="K296" s="137"/>
      <c r="L296" s="137"/>
      <c r="M296" s="137"/>
      <c r="N296" s="137"/>
      <c r="O296" s="137"/>
      <c r="P296" s="137"/>
      <c r="Q296" s="137"/>
      <c r="R296" s="137"/>
      <c r="S296" s="1"/>
      <c r="T296" s="1"/>
      <c r="U296" s="1"/>
      <c r="V296" s="1"/>
      <c r="W296" s="1"/>
      <c r="X296" s="1"/>
      <c r="Y296" s="1"/>
      <c r="Z296" s="1"/>
      <c r="AA296" s="1"/>
      <c r="AB296" s="1"/>
      <c r="AC296" s="1"/>
    </row>
    <row r="297" spans="1:29" ht="12.75">
      <c r="A297" s="1"/>
      <c r="B297" s="16"/>
      <c r="C297" s="3"/>
      <c r="D297" s="137"/>
      <c r="E297" s="137"/>
      <c r="F297" s="137"/>
      <c r="G297" s="137"/>
      <c r="H297" s="137"/>
      <c r="I297" s="137"/>
      <c r="J297" s="137"/>
      <c r="K297" s="137"/>
      <c r="L297" s="137"/>
      <c r="M297" s="137"/>
      <c r="N297" s="137"/>
      <c r="O297" s="137"/>
      <c r="P297" s="137"/>
      <c r="Q297" s="137"/>
      <c r="R297" s="137"/>
      <c r="S297" s="1"/>
      <c r="T297" s="1"/>
      <c r="U297" s="1"/>
      <c r="V297" s="1"/>
      <c r="W297" s="1"/>
      <c r="X297" s="1"/>
      <c r="Y297" s="1"/>
      <c r="Z297" s="1"/>
      <c r="AA297" s="1"/>
      <c r="AB297" s="1"/>
      <c r="AC297" s="1"/>
    </row>
    <row r="298" spans="1:29" ht="12.75">
      <c r="A298" s="1"/>
      <c r="B298" s="16"/>
      <c r="C298" s="3"/>
      <c r="D298" s="137"/>
      <c r="E298" s="137"/>
      <c r="F298" s="137"/>
      <c r="G298" s="137"/>
      <c r="H298" s="137"/>
      <c r="I298" s="137"/>
      <c r="J298" s="137"/>
      <c r="K298" s="137"/>
      <c r="L298" s="137"/>
      <c r="M298" s="137"/>
      <c r="N298" s="137"/>
      <c r="O298" s="137"/>
      <c r="P298" s="137"/>
      <c r="Q298" s="137"/>
      <c r="R298" s="137"/>
      <c r="S298" s="1"/>
      <c r="T298" s="1"/>
      <c r="U298" s="1"/>
      <c r="V298" s="1"/>
      <c r="W298" s="1"/>
      <c r="X298" s="1"/>
      <c r="Y298" s="1"/>
      <c r="Z298" s="1"/>
      <c r="AA298" s="1"/>
      <c r="AB298" s="1"/>
      <c r="AC298" s="1"/>
    </row>
    <row r="299" spans="1:29" ht="12.75">
      <c r="A299" s="1"/>
      <c r="B299" s="16"/>
      <c r="C299" s="3"/>
      <c r="D299" s="137"/>
      <c r="E299" s="137"/>
      <c r="F299" s="137"/>
      <c r="G299" s="137"/>
      <c r="H299" s="137"/>
      <c r="I299" s="137"/>
      <c r="J299" s="137"/>
      <c r="K299" s="137"/>
      <c r="L299" s="137"/>
      <c r="M299" s="137"/>
      <c r="N299" s="137"/>
      <c r="O299" s="137"/>
      <c r="P299" s="137"/>
      <c r="Q299" s="137"/>
      <c r="R299" s="137"/>
      <c r="S299" s="1"/>
      <c r="T299" s="1"/>
      <c r="U299" s="1"/>
      <c r="V299" s="1"/>
      <c r="W299" s="1"/>
      <c r="X299" s="1"/>
      <c r="Y299" s="1"/>
      <c r="Z299" s="1"/>
      <c r="AA299" s="1"/>
      <c r="AB299" s="1"/>
      <c r="AC299" s="1"/>
    </row>
    <row r="300" spans="1:29" ht="12.75">
      <c r="A300" s="1"/>
      <c r="B300" s="16"/>
      <c r="C300" s="3"/>
      <c r="D300" s="137"/>
      <c r="E300" s="137"/>
      <c r="F300" s="137"/>
      <c r="G300" s="137"/>
      <c r="H300" s="137"/>
      <c r="I300" s="137"/>
      <c r="J300" s="137"/>
      <c r="K300" s="137"/>
      <c r="L300" s="137"/>
      <c r="M300" s="137"/>
      <c r="N300" s="137"/>
      <c r="O300" s="137"/>
      <c r="P300" s="137"/>
      <c r="Q300" s="137"/>
      <c r="R300" s="137"/>
      <c r="S300" s="1"/>
      <c r="T300" s="1"/>
      <c r="U300" s="1"/>
      <c r="V300" s="1"/>
      <c r="W300" s="1"/>
      <c r="X300" s="1"/>
      <c r="Y300" s="1"/>
      <c r="Z300" s="1"/>
      <c r="AA300" s="1"/>
      <c r="AB300" s="1"/>
      <c r="AC300" s="1"/>
    </row>
    <row r="301" spans="1:29" ht="12.75">
      <c r="A301" s="1"/>
      <c r="B301" s="16"/>
      <c r="C301" s="3"/>
      <c r="D301" s="137"/>
      <c r="E301" s="137"/>
      <c r="F301" s="137"/>
      <c r="G301" s="137"/>
      <c r="H301" s="137"/>
      <c r="I301" s="137"/>
      <c r="J301" s="137"/>
      <c r="K301" s="137"/>
      <c r="L301" s="137"/>
      <c r="M301" s="137"/>
      <c r="N301" s="137"/>
      <c r="O301" s="137"/>
      <c r="P301" s="137"/>
      <c r="Q301" s="137"/>
      <c r="R301" s="137"/>
      <c r="S301" s="1"/>
      <c r="T301" s="1"/>
      <c r="U301" s="1"/>
      <c r="V301" s="1"/>
      <c r="W301" s="1"/>
      <c r="X301" s="1"/>
      <c r="Y301" s="1"/>
      <c r="Z301" s="1"/>
      <c r="AA301" s="1"/>
      <c r="AB301" s="1"/>
      <c r="AC301" s="1"/>
    </row>
    <row r="302" spans="1:29" ht="12.75">
      <c r="A302" s="1"/>
      <c r="B302" s="16"/>
      <c r="C302" s="3"/>
      <c r="D302" s="137"/>
      <c r="E302" s="137"/>
      <c r="F302" s="137"/>
      <c r="G302" s="137"/>
      <c r="H302" s="137"/>
      <c r="I302" s="137"/>
      <c r="J302" s="137"/>
      <c r="K302" s="137"/>
      <c r="L302" s="137"/>
      <c r="M302" s="137"/>
      <c r="N302" s="137"/>
      <c r="O302" s="137"/>
      <c r="P302" s="137"/>
      <c r="Q302" s="137"/>
      <c r="R302" s="137"/>
      <c r="S302" s="1"/>
      <c r="T302" s="1"/>
      <c r="U302" s="1"/>
      <c r="V302" s="1"/>
      <c r="W302" s="1"/>
      <c r="X302" s="1"/>
      <c r="Y302" s="1"/>
      <c r="Z302" s="1"/>
      <c r="AA302" s="1"/>
      <c r="AB302" s="1"/>
      <c r="AC302" s="1"/>
    </row>
    <row r="303" spans="1:29" ht="12.75">
      <c r="A303" s="1"/>
      <c r="B303" s="16"/>
      <c r="C303" s="3"/>
      <c r="D303" s="137"/>
      <c r="E303" s="137"/>
      <c r="F303" s="137"/>
      <c r="G303" s="137"/>
      <c r="H303" s="137"/>
      <c r="I303" s="137"/>
      <c r="J303" s="137"/>
      <c r="K303" s="137"/>
      <c r="L303" s="137"/>
      <c r="M303" s="137"/>
      <c r="N303" s="137"/>
      <c r="O303" s="137"/>
      <c r="P303" s="137"/>
      <c r="Q303" s="137"/>
      <c r="R303" s="137"/>
      <c r="S303" s="1"/>
      <c r="T303" s="1"/>
      <c r="U303" s="1"/>
      <c r="V303" s="1"/>
      <c r="W303" s="1"/>
      <c r="X303" s="1"/>
      <c r="Y303" s="1"/>
      <c r="Z303" s="1"/>
      <c r="AA303" s="1"/>
      <c r="AB303" s="1"/>
      <c r="AC303" s="1"/>
    </row>
    <row r="304" spans="1:29" ht="12.75">
      <c r="A304" s="1"/>
      <c r="B304" s="16"/>
      <c r="C304" s="3"/>
      <c r="D304" s="137"/>
      <c r="E304" s="137"/>
      <c r="F304" s="137"/>
      <c r="G304" s="137"/>
      <c r="H304" s="137"/>
      <c r="I304" s="137"/>
      <c r="J304" s="137"/>
      <c r="K304" s="137"/>
      <c r="L304" s="137"/>
      <c r="M304" s="137"/>
      <c r="N304" s="137"/>
      <c r="O304" s="137"/>
      <c r="P304" s="137"/>
      <c r="Q304" s="137"/>
      <c r="R304" s="137"/>
      <c r="S304" s="1"/>
      <c r="T304" s="1"/>
      <c r="U304" s="1"/>
      <c r="V304" s="1"/>
      <c r="W304" s="1"/>
      <c r="X304" s="1"/>
      <c r="Y304" s="1"/>
      <c r="Z304" s="1"/>
      <c r="AA304" s="1"/>
      <c r="AB304" s="1"/>
      <c r="AC304" s="1"/>
    </row>
    <row r="305" spans="1:29" ht="12.75">
      <c r="A305" s="1"/>
      <c r="B305" s="16"/>
      <c r="C305" s="3"/>
      <c r="D305" s="137"/>
      <c r="E305" s="137"/>
      <c r="F305" s="137"/>
      <c r="G305" s="137"/>
      <c r="H305" s="137"/>
      <c r="I305" s="137"/>
      <c r="J305" s="137"/>
      <c r="K305" s="137"/>
      <c r="L305" s="137"/>
      <c r="M305" s="137"/>
      <c r="N305" s="137"/>
      <c r="O305" s="137"/>
      <c r="P305" s="137"/>
      <c r="Q305" s="137"/>
      <c r="R305" s="137"/>
      <c r="S305" s="1"/>
      <c r="T305" s="1"/>
      <c r="U305" s="1"/>
      <c r="V305" s="1"/>
      <c r="W305" s="1"/>
      <c r="X305" s="1"/>
      <c r="Y305" s="1"/>
      <c r="Z305" s="1"/>
      <c r="AA305" s="1"/>
      <c r="AB305" s="1"/>
      <c r="AC305" s="1"/>
    </row>
    <row r="306" spans="1:29" ht="12.75">
      <c r="A306" s="1"/>
      <c r="B306" s="16"/>
      <c r="C306" s="3"/>
      <c r="D306" s="137"/>
      <c r="E306" s="137"/>
      <c r="F306" s="137"/>
      <c r="G306" s="137"/>
      <c r="H306" s="137"/>
      <c r="I306" s="137"/>
      <c r="J306" s="137"/>
      <c r="K306" s="137"/>
      <c r="L306" s="137"/>
      <c r="M306" s="137"/>
      <c r="N306" s="137"/>
      <c r="O306" s="137"/>
      <c r="P306" s="137"/>
      <c r="Q306" s="137"/>
      <c r="R306" s="137"/>
      <c r="S306" s="1"/>
      <c r="T306" s="1"/>
      <c r="U306" s="1"/>
      <c r="V306" s="1"/>
      <c r="W306" s="1"/>
      <c r="X306" s="1"/>
      <c r="Y306" s="1"/>
      <c r="Z306" s="1"/>
      <c r="AA306" s="1"/>
      <c r="AB306" s="1"/>
      <c r="AC306" s="1"/>
    </row>
    <row r="307" spans="1:29" ht="12.75">
      <c r="A307" s="1"/>
      <c r="B307" s="16"/>
      <c r="C307" s="3"/>
      <c r="D307" s="137"/>
      <c r="E307" s="137"/>
      <c r="F307" s="137"/>
      <c r="G307" s="137"/>
      <c r="H307" s="137"/>
      <c r="I307" s="137"/>
      <c r="J307" s="137"/>
      <c r="K307" s="137"/>
      <c r="L307" s="137"/>
      <c r="M307" s="137"/>
      <c r="N307" s="137"/>
      <c r="O307" s="137"/>
      <c r="P307" s="137"/>
      <c r="Q307" s="137"/>
      <c r="R307" s="137"/>
      <c r="S307" s="1"/>
      <c r="T307" s="1"/>
      <c r="U307" s="1"/>
      <c r="V307" s="1"/>
      <c r="W307" s="1"/>
      <c r="X307" s="1"/>
      <c r="Y307" s="1"/>
      <c r="Z307" s="1"/>
      <c r="AA307" s="1"/>
      <c r="AB307" s="1"/>
      <c r="AC307" s="1"/>
    </row>
    <row r="308" spans="1:29" ht="12.75">
      <c r="A308" s="1"/>
      <c r="B308" s="16"/>
      <c r="C308" s="3"/>
      <c r="D308" s="137"/>
      <c r="E308" s="137"/>
      <c r="F308" s="137"/>
      <c r="G308" s="137"/>
      <c r="H308" s="137"/>
      <c r="I308" s="137"/>
      <c r="J308" s="137"/>
      <c r="K308" s="137"/>
      <c r="L308" s="137"/>
      <c r="M308" s="137"/>
      <c r="N308" s="137"/>
      <c r="O308" s="137"/>
      <c r="P308" s="137"/>
      <c r="Q308" s="137"/>
      <c r="R308" s="137"/>
      <c r="S308" s="1"/>
      <c r="T308" s="1"/>
      <c r="U308" s="1"/>
      <c r="V308" s="1"/>
      <c r="W308" s="1"/>
      <c r="X308" s="1"/>
      <c r="Y308" s="1"/>
      <c r="Z308" s="1"/>
      <c r="AA308" s="1"/>
      <c r="AB308" s="1"/>
      <c r="AC308" s="1"/>
    </row>
    <row r="309" spans="1:29" ht="12.75">
      <c r="A309" s="1"/>
      <c r="B309" s="16"/>
      <c r="C309" s="3"/>
      <c r="D309" s="137"/>
      <c r="E309" s="137"/>
      <c r="F309" s="137"/>
      <c r="G309" s="137"/>
      <c r="H309" s="137"/>
      <c r="I309" s="137"/>
      <c r="J309" s="137"/>
      <c r="K309" s="137"/>
      <c r="L309" s="137"/>
      <c r="M309" s="137"/>
      <c r="N309" s="137"/>
      <c r="O309" s="137"/>
      <c r="P309" s="137"/>
      <c r="Q309" s="137"/>
      <c r="R309" s="137"/>
      <c r="S309" s="1"/>
      <c r="T309" s="1"/>
      <c r="U309" s="1"/>
      <c r="V309" s="1"/>
      <c r="W309" s="1"/>
      <c r="X309" s="1"/>
      <c r="Y309" s="1"/>
      <c r="Z309" s="1"/>
      <c r="AA309" s="1"/>
      <c r="AB309" s="1"/>
      <c r="AC309" s="1"/>
    </row>
    <row r="310" spans="1:29" ht="12.75">
      <c r="A310" s="1"/>
      <c r="B310" s="16"/>
      <c r="C310" s="3"/>
      <c r="D310" s="137"/>
      <c r="E310" s="137"/>
      <c r="F310" s="137"/>
      <c r="G310" s="137"/>
      <c r="H310" s="137"/>
      <c r="I310" s="137"/>
      <c r="J310" s="137"/>
      <c r="K310" s="137"/>
      <c r="L310" s="137"/>
      <c r="M310" s="137"/>
      <c r="N310" s="137"/>
      <c r="O310" s="137"/>
      <c r="P310" s="137"/>
      <c r="Q310" s="137"/>
      <c r="R310" s="137"/>
      <c r="S310" s="1"/>
      <c r="T310" s="1"/>
      <c r="U310" s="1"/>
      <c r="V310" s="1"/>
      <c r="W310" s="1"/>
      <c r="X310" s="1"/>
      <c r="Y310" s="1"/>
      <c r="Z310" s="1"/>
      <c r="AA310" s="1"/>
      <c r="AB310" s="1"/>
      <c r="AC310" s="1"/>
    </row>
    <row r="311" spans="1:29" ht="12.75">
      <c r="A311" s="1"/>
      <c r="B311" s="16"/>
      <c r="C311" s="3"/>
      <c r="D311" s="137"/>
      <c r="E311" s="137"/>
      <c r="F311" s="137"/>
      <c r="G311" s="137"/>
      <c r="H311" s="137"/>
      <c r="I311" s="137"/>
      <c r="J311" s="137"/>
      <c r="K311" s="137"/>
      <c r="L311" s="137"/>
      <c r="M311" s="137"/>
      <c r="N311" s="137"/>
      <c r="O311" s="137"/>
      <c r="P311" s="137"/>
      <c r="Q311" s="137"/>
      <c r="R311" s="137"/>
      <c r="S311" s="1"/>
      <c r="T311" s="1"/>
      <c r="U311" s="1"/>
      <c r="V311" s="1"/>
      <c r="W311" s="1"/>
      <c r="X311" s="1"/>
      <c r="Y311" s="1"/>
      <c r="Z311" s="1"/>
      <c r="AA311" s="1"/>
      <c r="AB311" s="1"/>
      <c r="AC311" s="1"/>
    </row>
    <row r="312" spans="1:29" ht="12.75">
      <c r="A312" s="1"/>
      <c r="B312" s="16"/>
      <c r="C312" s="3"/>
      <c r="D312" s="137"/>
      <c r="E312" s="137"/>
      <c r="F312" s="137"/>
      <c r="G312" s="137"/>
      <c r="H312" s="137"/>
      <c r="I312" s="137"/>
      <c r="J312" s="137"/>
      <c r="K312" s="137"/>
      <c r="L312" s="137"/>
      <c r="M312" s="137"/>
      <c r="N312" s="137"/>
      <c r="O312" s="137"/>
      <c r="P312" s="137"/>
      <c r="Q312" s="137"/>
      <c r="R312" s="137"/>
      <c r="S312" s="1"/>
      <c r="T312" s="1"/>
      <c r="U312" s="1"/>
      <c r="V312" s="1"/>
      <c r="W312" s="1"/>
      <c r="X312" s="1"/>
      <c r="Y312" s="1"/>
      <c r="Z312" s="1"/>
      <c r="AA312" s="1"/>
      <c r="AB312" s="1"/>
      <c r="AC312" s="1"/>
    </row>
    <row r="313" spans="1:29" ht="12.75">
      <c r="A313" s="1"/>
      <c r="B313" s="16"/>
      <c r="C313" s="3"/>
      <c r="D313" s="137"/>
      <c r="E313" s="137"/>
      <c r="F313" s="137"/>
      <c r="G313" s="137"/>
      <c r="H313" s="137"/>
      <c r="I313" s="137"/>
      <c r="J313" s="137"/>
      <c r="K313" s="137"/>
      <c r="L313" s="137"/>
      <c r="M313" s="137"/>
      <c r="N313" s="137"/>
      <c r="O313" s="137"/>
      <c r="P313" s="137"/>
      <c r="Q313" s="137"/>
      <c r="R313" s="137"/>
      <c r="S313" s="1"/>
      <c r="T313" s="1"/>
      <c r="U313" s="1"/>
      <c r="V313" s="1"/>
      <c r="W313" s="1"/>
      <c r="X313" s="1"/>
      <c r="Y313" s="1"/>
      <c r="Z313" s="1"/>
      <c r="AA313" s="1"/>
      <c r="AB313" s="1"/>
      <c r="AC313" s="1"/>
    </row>
    <row r="314" spans="1:29" ht="12.75">
      <c r="A314" s="1"/>
      <c r="B314" s="16"/>
      <c r="C314" s="3"/>
      <c r="D314" s="137"/>
      <c r="E314" s="137"/>
      <c r="F314" s="137"/>
      <c r="G314" s="137"/>
      <c r="H314" s="137"/>
      <c r="I314" s="137"/>
      <c r="J314" s="137"/>
      <c r="K314" s="137"/>
      <c r="L314" s="137"/>
      <c r="M314" s="137"/>
      <c r="N314" s="137"/>
      <c r="O314" s="137"/>
      <c r="P314" s="137"/>
      <c r="Q314" s="137"/>
      <c r="R314" s="137"/>
      <c r="S314" s="1"/>
      <c r="T314" s="1"/>
      <c r="U314" s="1"/>
      <c r="V314" s="1"/>
      <c r="W314" s="1"/>
      <c r="X314" s="1"/>
      <c r="Y314" s="1"/>
      <c r="Z314" s="1"/>
      <c r="AA314" s="1"/>
      <c r="AB314" s="1"/>
      <c r="AC314" s="1"/>
    </row>
    <row r="315" spans="1:29" ht="12.75">
      <c r="A315" s="1"/>
      <c r="B315" s="16"/>
      <c r="C315" s="3"/>
      <c r="D315" s="137"/>
      <c r="E315" s="137"/>
      <c r="F315" s="137"/>
      <c r="G315" s="137"/>
      <c r="H315" s="137"/>
      <c r="I315" s="137"/>
      <c r="J315" s="137"/>
      <c r="K315" s="137"/>
      <c r="L315" s="137"/>
      <c r="M315" s="137"/>
      <c r="N315" s="137"/>
      <c r="O315" s="137"/>
      <c r="P315" s="137"/>
      <c r="Q315" s="137"/>
      <c r="R315" s="137"/>
      <c r="S315" s="1"/>
      <c r="T315" s="1"/>
      <c r="U315" s="1"/>
      <c r="V315" s="1"/>
      <c r="W315" s="1"/>
      <c r="X315" s="1"/>
      <c r="Y315" s="1"/>
      <c r="Z315" s="1"/>
      <c r="AA315" s="1"/>
      <c r="AB315" s="1"/>
      <c r="AC315" s="1"/>
    </row>
    <row r="316" spans="1:29" ht="12.75">
      <c r="A316" s="1"/>
      <c r="B316" s="16"/>
      <c r="C316" s="3"/>
      <c r="D316" s="137"/>
      <c r="E316" s="137"/>
      <c r="F316" s="137"/>
      <c r="G316" s="137"/>
      <c r="H316" s="137"/>
      <c r="I316" s="137"/>
      <c r="J316" s="137"/>
      <c r="K316" s="137"/>
      <c r="L316" s="137"/>
      <c r="M316" s="137"/>
      <c r="N316" s="137"/>
      <c r="O316" s="137"/>
      <c r="P316" s="137"/>
      <c r="Q316" s="137"/>
      <c r="R316" s="137"/>
      <c r="S316" s="1"/>
      <c r="T316" s="1"/>
      <c r="U316" s="1"/>
      <c r="V316" s="1"/>
      <c r="W316" s="1"/>
      <c r="X316" s="1"/>
      <c r="Y316" s="1"/>
      <c r="Z316" s="1"/>
      <c r="AA316" s="1"/>
      <c r="AB316" s="1"/>
      <c r="AC316" s="1"/>
    </row>
    <row r="317" spans="1:29" ht="12.75">
      <c r="A317" s="1"/>
      <c r="B317" s="16"/>
      <c r="C317" s="3"/>
      <c r="D317" s="137"/>
      <c r="E317" s="137"/>
      <c r="F317" s="137"/>
      <c r="G317" s="137"/>
      <c r="H317" s="137"/>
      <c r="I317" s="137"/>
      <c r="J317" s="137"/>
      <c r="K317" s="137"/>
      <c r="L317" s="137"/>
      <c r="M317" s="137"/>
      <c r="N317" s="137"/>
      <c r="O317" s="137"/>
      <c r="P317" s="137"/>
      <c r="Q317" s="137"/>
      <c r="R317" s="137"/>
      <c r="S317" s="1"/>
      <c r="T317" s="1"/>
      <c r="U317" s="1"/>
      <c r="V317" s="1"/>
      <c r="W317" s="1"/>
      <c r="X317" s="1"/>
      <c r="Y317" s="1"/>
      <c r="Z317" s="1"/>
      <c r="AA317" s="1"/>
      <c r="AB317" s="1"/>
      <c r="AC317" s="1"/>
    </row>
    <row r="318" spans="1:29" ht="12.75">
      <c r="A318" s="1"/>
      <c r="B318" s="16"/>
      <c r="C318" s="3"/>
      <c r="D318" s="137"/>
      <c r="E318" s="137"/>
      <c r="F318" s="137"/>
      <c r="G318" s="137"/>
      <c r="H318" s="137"/>
      <c r="I318" s="137"/>
      <c r="J318" s="137"/>
      <c r="K318" s="137"/>
      <c r="L318" s="137"/>
      <c r="M318" s="137"/>
      <c r="N318" s="137"/>
      <c r="O318" s="137"/>
      <c r="P318" s="137"/>
      <c r="Q318" s="137"/>
      <c r="R318" s="137"/>
      <c r="S318" s="1"/>
      <c r="T318" s="1"/>
      <c r="U318" s="1"/>
      <c r="V318" s="1"/>
      <c r="W318" s="1"/>
      <c r="X318" s="1"/>
      <c r="Y318" s="1"/>
      <c r="Z318" s="1"/>
      <c r="AA318" s="1"/>
      <c r="AB318" s="1"/>
      <c r="AC318" s="1"/>
    </row>
    <row r="319" spans="1:29" ht="12.75">
      <c r="A319" s="1"/>
      <c r="B319" s="16"/>
      <c r="C319" s="3"/>
      <c r="D319" s="137"/>
      <c r="E319" s="137"/>
      <c r="F319" s="137"/>
      <c r="G319" s="137"/>
      <c r="H319" s="137"/>
      <c r="I319" s="137"/>
      <c r="J319" s="137"/>
      <c r="K319" s="137"/>
      <c r="L319" s="137"/>
      <c r="M319" s="137"/>
      <c r="N319" s="137"/>
      <c r="O319" s="137"/>
      <c r="P319" s="137"/>
      <c r="Q319" s="137"/>
      <c r="R319" s="137"/>
      <c r="S319" s="1"/>
      <c r="T319" s="1"/>
      <c r="U319" s="1"/>
      <c r="V319" s="1"/>
      <c r="W319" s="1"/>
      <c r="X319" s="1"/>
      <c r="Y319" s="1"/>
      <c r="Z319" s="1"/>
      <c r="AA319" s="1"/>
      <c r="AB319" s="1"/>
      <c r="AC319" s="1"/>
    </row>
    <row r="320" spans="1:29" ht="12.75">
      <c r="A320" s="1"/>
      <c r="B320" s="16"/>
      <c r="C320" s="3"/>
      <c r="D320" s="137"/>
      <c r="E320" s="137"/>
      <c r="F320" s="137"/>
      <c r="G320" s="137"/>
      <c r="H320" s="137"/>
      <c r="I320" s="137"/>
      <c r="J320" s="137"/>
      <c r="K320" s="137"/>
      <c r="L320" s="137"/>
      <c r="M320" s="137"/>
      <c r="N320" s="137"/>
      <c r="O320" s="137"/>
      <c r="P320" s="137"/>
      <c r="Q320" s="137"/>
      <c r="R320" s="137"/>
      <c r="S320" s="1"/>
      <c r="T320" s="1"/>
      <c r="U320" s="1"/>
      <c r="V320" s="1"/>
      <c r="W320" s="1"/>
      <c r="X320" s="1"/>
      <c r="Y320" s="1"/>
      <c r="Z320" s="1"/>
      <c r="AA320" s="1"/>
      <c r="AB320" s="1"/>
      <c r="AC320" s="1"/>
    </row>
    <row r="321" spans="1:29" ht="12.75">
      <c r="A321" s="1"/>
      <c r="B321" s="16"/>
      <c r="C321" s="3"/>
      <c r="D321" s="137"/>
      <c r="E321" s="137"/>
      <c r="F321" s="137"/>
      <c r="G321" s="137"/>
      <c r="H321" s="137"/>
      <c r="I321" s="137"/>
      <c r="J321" s="137"/>
      <c r="K321" s="137"/>
      <c r="L321" s="137"/>
      <c r="M321" s="137"/>
      <c r="N321" s="137"/>
      <c r="O321" s="137"/>
      <c r="P321" s="137"/>
      <c r="Q321" s="137"/>
      <c r="R321" s="137"/>
      <c r="S321" s="1"/>
      <c r="T321" s="1"/>
      <c r="U321" s="1"/>
      <c r="V321" s="1"/>
      <c r="W321" s="1"/>
      <c r="X321" s="1"/>
      <c r="Y321" s="1"/>
      <c r="Z321" s="1"/>
      <c r="AA321" s="1"/>
      <c r="AB321" s="1"/>
      <c r="AC321" s="1"/>
    </row>
    <row r="322" spans="1:29" ht="12.75">
      <c r="A322" s="1"/>
      <c r="B322" s="16"/>
      <c r="C322" s="3"/>
      <c r="D322" s="137"/>
      <c r="E322" s="137"/>
      <c r="F322" s="137"/>
      <c r="G322" s="137"/>
      <c r="H322" s="137"/>
      <c r="I322" s="137"/>
      <c r="J322" s="137"/>
      <c r="K322" s="137"/>
      <c r="L322" s="137"/>
      <c r="M322" s="137"/>
      <c r="N322" s="137"/>
      <c r="O322" s="137"/>
      <c r="P322" s="137"/>
      <c r="Q322" s="137"/>
      <c r="R322" s="137"/>
      <c r="S322" s="1"/>
      <c r="T322" s="1"/>
      <c r="U322" s="1"/>
      <c r="V322" s="1"/>
      <c r="W322" s="1"/>
      <c r="X322" s="1"/>
      <c r="Y322" s="1"/>
      <c r="Z322" s="1"/>
      <c r="AA322" s="1"/>
      <c r="AB322" s="1"/>
      <c r="AC322" s="1"/>
    </row>
    <row r="323" spans="1:29" ht="12.75">
      <c r="A323" s="1"/>
      <c r="B323" s="16"/>
      <c r="C323" s="3"/>
      <c r="D323" s="137"/>
      <c r="E323" s="137"/>
      <c r="F323" s="137"/>
      <c r="G323" s="137"/>
      <c r="H323" s="137"/>
      <c r="I323" s="137"/>
      <c r="J323" s="137"/>
      <c r="K323" s="137"/>
      <c r="L323" s="137"/>
      <c r="M323" s="137"/>
      <c r="N323" s="137"/>
      <c r="O323" s="137"/>
      <c r="P323" s="137"/>
      <c r="Q323" s="137"/>
      <c r="R323" s="137"/>
      <c r="S323" s="1"/>
      <c r="T323" s="1"/>
      <c r="U323" s="1"/>
      <c r="V323" s="1"/>
      <c r="W323" s="1"/>
      <c r="X323" s="1"/>
      <c r="Y323" s="1"/>
      <c r="Z323" s="1"/>
      <c r="AA323" s="1"/>
      <c r="AB323" s="1"/>
      <c r="AC323" s="1"/>
    </row>
    <row r="324" spans="1:29" ht="12.75">
      <c r="A324" s="1"/>
      <c r="B324" s="16"/>
      <c r="C324" s="3"/>
      <c r="D324" s="137"/>
      <c r="E324" s="137"/>
      <c r="F324" s="137"/>
      <c r="G324" s="137"/>
      <c r="H324" s="137"/>
      <c r="I324" s="137"/>
      <c r="J324" s="137"/>
      <c r="K324" s="137"/>
      <c r="L324" s="137"/>
      <c r="M324" s="137"/>
      <c r="N324" s="137"/>
      <c r="O324" s="137"/>
      <c r="P324" s="137"/>
      <c r="Q324" s="137"/>
      <c r="R324" s="137"/>
      <c r="S324" s="1"/>
      <c r="T324" s="1"/>
      <c r="U324" s="1"/>
      <c r="V324" s="1"/>
      <c r="W324" s="1"/>
      <c r="X324" s="1"/>
      <c r="Y324" s="1"/>
      <c r="Z324" s="1"/>
      <c r="AA324" s="1"/>
      <c r="AB324" s="1"/>
      <c r="AC324" s="1"/>
    </row>
    <row r="325" spans="1:29" ht="12.75">
      <c r="A325" s="1"/>
      <c r="B325" s="16"/>
      <c r="C325" s="3"/>
      <c r="D325" s="137"/>
      <c r="E325" s="137"/>
      <c r="F325" s="137"/>
      <c r="G325" s="137"/>
      <c r="H325" s="137"/>
      <c r="I325" s="137"/>
      <c r="J325" s="137"/>
      <c r="K325" s="137"/>
      <c r="L325" s="137"/>
      <c r="M325" s="137"/>
      <c r="N325" s="137"/>
      <c r="O325" s="137"/>
      <c r="P325" s="137"/>
      <c r="Q325" s="137"/>
      <c r="R325" s="137"/>
      <c r="S325" s="1"/>
      <c r="T325" s="1"/>
      <c r="U325" s="1"/>
      <c r="V325" s="1"/>
      <c r="W325" s="1"/>
      <c r="X325" s="1"/>
      <c r="Y325" s="1"/>
      <c r="Z325" s="1"/>
      <c r="AA325" s="1"/>
      <c r="AB325" s="1"/>
      <c r="AC325" s="1"/>
    </row>
    <row r="326" spans="1:29" ht="12.75">
      <c r="A326" s="1"/>
      <c r="B326" s="16"/>
      <c r="C326" s="3"/>
      <c r="D326" s="137"/>
      <c r="E326" s="137"/>
      <c r="F326" s="137"/>
      <c r="G326" s="137"/>
      <c r="H326" s="137"/>
      <c r="I326" s="137"/>
      <c r="J326" s="137"/>
      <c r="K326" s="137"/>
      <c r="L326" s="137"/>
      <c r="M326" s="137"/>
      <c r="N326" s="137"/>
      <c r="O326" s="137"/>
      <c r="P326" s="137"/>
      <c r="Q326" s="137"/>
      <c r="R326" s="137"/>
      <c r="S326" s="1"/>
      <c r="T326" s="1"/>
      <c r="U326" s="1"/>
      <c r="V326" s="1"/>
      <c r="W326" s="1"/>
      <c r="X326" s="1"/>
      <c r="Y326" s="1"/>
      <c r="Z326" s="1"/>
      <c r="AA326" s="1"/>
      <c r="AB326" s="1"/>
      <c r="AC326" s="1"/>
    </row>
    <row r="327" spans="1:29" ht="12.75">
      <c r="A327" s="1"/>
      <c r="B327" s="16"/>
      <c r="C327" s="3"/>
      <c r="D327" s="137"/>
      <c r="E327" s="137"/>
      <c r="F327" s="137"/>
      <c r="G327" s="137"/>
      <c r="H327" s="137"/>
      <c r="I327" s="137"/>
      <c r="J327" s="137"/>
      <c r="K327" s="137"/>
      <c r="L327" s="137"/>
      <c r="M327" s="137"/>
      <c r="N327" s="137"/>
      <c r="O327" s="137"/>
      <c r="P327" s="137"/>
      <c r="Q327" s="137"/>
      <c r="R327" s="137"/>
      <c r="S327" s="1"/>
      <c r="T327" s="1"/>
      <c r="U327" s="1"/>
      <c r="V327" s="1"/>
      <c r="W327" s="1"/>
      <c r="X327" s="1"/>
      <c r="Y327" s="1"/>
      <c r="Z327" s="1"/>
      <c r="AA327" s="1"/>
      <c r="AB327" s="1"/>
      <c r="AC327" s="1"/>
    </row>
    <row r="328" spans="1:29" ht="12.75">
      <c r="A328" s="1"/>
      <c r="B328" s="16"/>
      <c r="C328" s="3"/>
      <c r="D328" s="137"/>
      <c r="E328" s="137"/>
      <c r="F328" s="137"/>
      <c r="G328" s="137"/>
      <c r="H328" s="137"/>
      <c r="I328" s="137"/>
      <c r="J328" s="137"/>
      <c r="K328" s="137"/>
      <c r="L328" s="137"/>
      <c r="M328" s="137"/>
      <c r="N328" s="137"/>
      <c r="O328" s="137"/>
      <c r="P328" s="137"/>
      <c r="Q328" s="137"/>
      <c r="R328" s="137"/>
      <c r="S328" s="1"/>
      <c r="T328" s="1"/>
      <c r="U328" s="1"/>
      <c r="V328" s="1"/>
      <c r="W328" s="1"/>
      <c r="X328" s="1"/>
      <c r="Y328" s="1"/>
      <c r="Z328" s="1"/>
      <c r="AA328" s="1"/>
      <c r="AB328" s="1"/>
      <c r="AC328" s="1"/>
    </row>
    <row r="329" spans="1:29" ht="12.75">
      <c r="A329" s="1"/>
      <c r="B329" s="16"/>
      <c r="C329" s="3"/>
      <c r="D329" s="137"/>
      <c r="E329" s="137"/>
      <c r="F329" s="137"/>
      <c r="G329" s="137"/>
      <c r="H329" s="137"/>
      <c r="I329" s="137"/>
      <c r="J329" s="137"/>
      <c r="K329" s="137"/>
      <c r="L329" s="137"/>
      <c r="M329" s="137"/>
      <c r="N329" s="137"/>
      <c r="O329" s="137"/>
      <c r="P329" s="137"/>
      <c r="Q329" s="137"/>
      <c r="R329" s="137"/>
      <c r="S329" s="1"/>
      <c r="T329" s="1"/>
      <c r="U329" s="1"/>
      <c r="V329" s="1"/>
      <c r="W329" s="1"/>
      <c r="X329" s="1"/>
      <c r="Y329" s="1"/>
      <c r="Z329" s="1"/>
      <c r="AA329" s="1"/>
      <c r="AB329" s="1"/>
      <c r="AC329" s="1"/>
    </row>
    <row r="330" spans="1:29" ht="12.75">
      <c r="A330" s="1"/>
      <c r="B330" s="16"/>
      <c r="C330" s="3"/>
      <c r="D330" s="137"/>
      <c r="E330" s="137"/>
      <c r="F330" s="137"/>
      <c r="G330" s="137"/>
      <c r="H330" s="137"/>
      <c r="I330" s="137"/>
      <c r="J330" s="137"/>
      <c r="K330" s="137"/>
      <c r="L330" s="137"/>
      <c r="M330" s="137"/>
      <c r="N330" s="137"/>
      <c r="O330" s="137"/>
      <c r="P330" s="137"/>
      <c r="Q330" s="137"/>
      <c r="R330" s="137"/>
      <c r="S330" s="1"/>
      <c r="T330" s="1"/>
      <c r="U330" s="1"/>
      <c r="V330" s="1"/>
      <c r="W330" s="1"/>
      <c r="X330" s="1"/>
      <c r="Y330" s="1"/>
      <c r="Z330" s="1"/>
      <c r="AA330" s="1"/>
      <c r="AB330" s="1"/>
      <c r="AC330" s="1"/>
    </row>
    <row r="331" spans="1:29" ht="12.75">
      <c r="A331" s="1"/>
      <c r="B331" s="16"/>
      <c r="C331" s="3"/>
      <c r="D331" s="137"/>
      <c r="E331" s="137"/>
      <c r="F331" s="137"/>
      <c r="G331" s="137"/>
      <c r="H331" s="137"/>
      <c r="I331" s="137"/>
      <c r="J331" s="137"/>
      <c r="K331" s="137"/>
      <c r="L331" s="137"/>
      <c r="M331" s="137"/>
      <c r="N331" s="137"/>
      <c r="O331" s="137"/>
      <c r="P331" s="137"/>
      <c r="Q331" s="137"/>
      <c r="R331" s="137"/>
      <c r="S331" s="1"/>
      <c r="T331" s="1"/>
      <c r="U331" s="1"/>
      <c r="V331" s="1"/>
      <c r="W331" s="1"/>
      <c r="X331" s="1"/>
      <c r="Y331" s="1"/>
      <c r="Z331" s="1"/>
      <c r="AA331" s="1"/>
      <c r="AB331" s="1"/>
      <c r="AC331" s="1"/>
    </row>
    <row r="332" spans="1:29" ht="12.75">
      <c r="A332" s="1"/>
      <c r="B332" s="16"/>
      <c r="C332" s="3"/>
      <c r="D332" s="137"/>
      <c r="E332" s="137"/>
      <c r="F332" s="137"/>
      <c r="G332" s="137"/>
      <c r="H332" s="137"/>
      <c r="I332" s="137"/>
      <c r="J332" s="137"/>
      <c r="K332" s="137"/>
      <c r="L332" s="137"/>
      <c r="M332" s="137"/>
      <c r="N332" s="137"/>
      <c r="O332" s="137"/>
      <c r="P332" s="137"/>
      <c r="Q332" s="137"/>
      <c r="R332" s="137"/>
      <c r="S332" s="1"/>
      <c r="T332" s="1"/>
      <c r="U332" s="1"/>
      <c r="V332" s="1"/>
      <c r="W332" s="1"/>
      <c r="X332" s="1"/>
      <c r="Y332" s="1"/>
      <c r="Z332" s="1"/>
      <c r="AA332" s="1"/>
      <c r="AB332" s="1"/>
      <c r="AC332" s="1"/>
    </row>
    <row r="333" spans="1:29" ht="12.75">
      <c r="A333" s="1"/>
      <c r="B333" s="16"/>
      <c r="C333" s="3"/>
      <c r="D333" s="137"/>
      <c r="E333" s="137"/>
      <c r="F333" s="137"/>
      <c r="G333" s="137"/>
      <c r="H333" s="137"/>
      <c r="I333" s="137"/>
      <c r="J333" s="137"/>
      <c r="K333" s="137"/>
      <c r="L333" s="137"/>
      <c r="M333" s="137"/>
      <c r="N333" s="137"/>
      <c r="O333" s="137"/>
      <c r="P333" s="137"/>
      <c r="Q333" s="137"/>
      <c r="R333" s="137"/>
      <c r="S333" s="1"/>
      <c r="T333" s="1"/>
      <c r="U333" s="1"/>
      <c r="V333" s="1"/>
      <c r="W333" s="1"/>
      <c r="X333" s="1"/>
      <c r="Y333" s="1"/>
      <c r="Z333" s="1"/>
      <c r="AA333" s="1"/>
      <c r="AB333" s="1"/>
      <c r="AC333" s="1"/>
    </row>
    <row r="334" spans="1:29" ht="12.75">
      <c r="A334" s="1"/>
      <c r="B334" s="16"/>
      <c r="C334" s="3"/>
      <c r="D334" s="137"/>
      <c r="E334" s="137"/>
      <c r="F334" s="137"/>
      <c r="G334" s="137"/>
      <c r="H334" s="137"/>
      <c r="I334" s="137"/>
      <c r="J334" s="137"/>
      <c r="K334" s="137"/>
      <c r="L334" s="137"/>
      <c r="M334" s="137"/>
      <c r="N334" s="137"/>
      <c r="O334" s="137"/>
      <c r="P334" s="137"/>
      <c r="Q334" s="137"/>
      <c r="R334" s="137"/>
      <c r="S334" s="1"/>
      <c r="T334" s="1"/>
      <c r="U334" s="1"/>
      <c r="V334" s="1"/>
      <c r="W334" s="1"/>
      <c r="X334" s="1"/>
      <c r="Y334" s="1"/>
      <c r="Z334" s="1"/>
      <c r="AA334" s="1"/>
      <c r="AB334" s="1"/>
      <c r="AC334" s="1"/>
    </row>
    <row r="335" spans="1:29" ht="12.75">
      <c r="A335" s="1"/>
      <c r="B335" s="16"/>
      <c r="C335" s="3"/>
      <c r="D335" s="137"/>
      <c r="E335" s="137"/>
      <c r="F335" s="137"/>
      <c r="G335" s="137"/>
      <c r="H335" s="137"/>
      <c r="I335" s="137"/>
      <c r="J335" s="137"/>
      <c r="K335" s="137"/>
      <c r="L335" s="137"/>
      <c r="M335" s="137"/>
      <c r="N335" s="137"/>
      <c r="O335" s="137"/>
      <c r="P335" s="137"/>
      <c r="Q335" s="137"/>
      <c r="R335" s="137"/>
      <c r="S335" s="1"/>
      <c r="T335" s="1"/>
      <c r="U335" s="1"/>
      <c r="V335" s="1"/>
      <c r="W335" s="1"/>
      <c r="X335" s="1"/>
      <c r="Y335" s="1"/>
      <c r="Z335" s="1"/>
      <c r="AA335" s="1"/>
      <c r="AB335" s="1"/>
      <c r="AC335" s="1"/>
    </row>
    <row r="336" spans="1:29" ht="12.75">
      <c r="A336" s="1"/>
      <c r="B336" s="16"/>
      <c r="C336" s="3"/>
      <c r="D336" s="137"/>
      <c r="E336" s="137"/>
      <c r="F336" s="137"/>
      <c r="G336" s="137"/>
      <c r="H336" s="137"/>
      <c r="I336" s="137"/>
      <c r="J336" s="137"/>
      <c r="K336" s="137"/>
      <c r="L336" s="137"/>
      <c r="M336" s="137"/>
      <c r="N336" s="137"/>
      <c r="O336" s="137"/>
      <c r="P336" s="137"/>
      <c r="Q336" s="137"/>
      <c r="R336" s="137"/>
      <c r="S336" s="1"/>
      <c r="T336" s="1"/>
      <c r="U336" s="1"/>
      <c r="V336" s="1"/>
      <c r="W336" s="1"/>
      <c r="X336" s="1"/>
      <c r="Y336" s="1"/>
      <c r="Z336" s="1"/>
      <c r="AA336" s="1"/>
      <c r="AB336" s="1"/>
      <c r="AC336" s="1"/>
    </row>
    <row r="337" spans="1:29" ht="12.75">
      <c r="A337" s="1"/>
      <c r="B337" s="16"/>
      <c r="C337" s="3"/>
      <c r="D337" s="137"/>
      <c r="E337" s="137"/>
      <c r="F337" s="137"/>
      <c r="G337" s="137"/>
      <c r="H337" s="137"/>
      <c r="I337" s="137"/>
      <c r="J337" s="137"/>
      <c r="K337" s="137"/>
      <c r="L337" s="137"/>
      <c r="M337" s="137"/>
      <c r="N337" s="137"/>
      <c r="O337" s="137"/>
      <c r="P337" s="137"/>
      <c r="Q337" s="137"/>
      <c r="R337" s="137"/>
      <c r="S337" s="1"/>
      <c r="T337" s="1"/>
      <c r="U337" s="1"/>
      <c r="V337" s="1"/>
      <c r="W337" s="1"/>
      <c r="X337" s="1"/>
      <c r="Y337" s="1"/>
      <c r="Z337" s="1"/>
      <c r="AA337" s="1"/>
      <c r="AB337" s="1"/>
      <c r="AC337" s="1"/>
    </row>
    <row r="338" spans="1:29" ht="12.75">
      <c r="A338" s="1"/>
      <c r="B338" s="16"/>
      <c r="C338" s="3"/>
      <c r="D338" s="137"/>
      <c r="E338" s="137"/>
      <c r="F338" s="137"/>
      <c r="G338" s="137"/>
      <c r="H338" s="137"/>
      <c r="I338" s="137"/>
      <c r="J338" s="137"/>
      <c r="K338" s="137"/>
      <c r="L338" s="137"/>
      <c r="M338" s="137"/>
      <c r="N338" s="137"/>
      <c r="O338" s="137"/>
      <c r="P338" s="137"/>
      <c r="Q338" s="137"/>
      <c r="R338" s="137"/>
      <c r="S338" s="1"/>
      <c r="T338" s="1"/>
      <c r="U338" s="1"/>
      <c r="V338" s="1"/>
      <c r="W338" s="1"/>
      <c r="X338" s="1"/>
      <c r="Y338" s="1"/>
      <c r="Z338" s="1"/>
      <c r="AA338" s="1"/>
      <c r="AB338" s="1"/>
      <c r="AC338" s="1"/>
    </row>
    <row r="339" spans="1:29" ht="12.75">
      <c r="A339" s="1"/>
      <c r="B339" s="16"/>
      <c r="C339" s="3"/>
      <c r="D339" s="137"/>
      <c r="E339" s="137"/>
      <c r="F339" s="137"/>
      <c r="G339" s="137"/>
      <c r="H339" s="137"/>
      <c r="I339" s="137"/>
      <c r="J339" s="137"/>
      <c r="K339" s="137"/>
      <c r="L339" s="137"/>
      <c r="M339" s="137"/>
      <c r="N339" s="137"/>
      <c r="O339" s="137"/>
      <c r="P339" s="137"/>
      <c r="Q339" s="137"/>
      <c r="R339" s="137"/>
      <c r="S339" s="1"/>
      <c r="T339" s="1"/>
      <c r="U339" s="1"/>
      <c r="V339" s="1"/>
      <c r="W339" s="1"/>
      <c r="X339" s="1"/>
      <c r="Y339" s="1"/>
      <c r="Z339" s="1"/>
      <c r="AA339" s="1"/>
      <c r="AB339" s="1"/>
      <c r="AC339" s="1"/>
    </row>
    <row r="340" spans="1:29" ht="12.75">
      <c r="A340" s="1"/>
      <c r="B340" s="16"/>
      <c r="C340" s="3"/>
      <c r="D340" s="137"/>
      <c r="E340" s="137"/>
      <c r="F340" s="137"/>
      <c r="G340" s="137"/>
      <c r="H340" s="137"/>
      <c r="I340" s="137"/>
      <c r="J340" s="137"/>
      <c r="K340" s="137"/>
      <c r="L340" s="137"/>
      <c r="M340" s="137"/>
      <c r="N340" s="137"/>
      <c r="O340" s="137"/>
      <c r="P340" s="137"/>
      <c r="Q340" s="137"/>
      <c r="R340" s="137"/>
      <c r="S340" s="1"/>
      <c r="T340" s="1"/>
      <c r="U340" s="1"/>
      <c r="V340" s="1"/>
      <c r="W340" s="1"/>
      <c r="X340" s="1"/>
      <c r="Y340" s="1"/>
      <c r="Z340" s="1"/>
      <c r="AA340" s="1"/>
      <c r="AB340" s="1"/>
      <c r="AC340" s="1"/>
    </row>
    <row r="341" spans="1:29" ht="12.75">
      <c r="A341" s="1"/>
      <c r="B341" s="16"/>
      <c r="C341" s="3"/>
      <c r="D341" s="137"/>
      <c r="E341" s="137"/>
      <c r="F341" s="137"/>
      <c r="G341" s="137"/>
      <c r="H341" s="137"/>
      <c r="I341" s="137"/>
      <c r="J341" s="137"/>
      <c r="K341" s="137"/>
      <c r="L341" s="137"/>
      <c r="M341" s="137"/>
      <c r="N341" s="137"/>
      <c r="O341" s="137"/>
      <c r="P341" s="137"/>
      <c r="Q341" s="137"/>
      <c r="R341" s="137"/>
      <c r="S341" s="1"/>
      <c r="T341" s="1"/>
      <c r="U341" s="1"/>
      <c r="V341" s="1"/>
      <c r="W341" s="1"/>
      <c r="X341" s="1"/>
      <c r="Y341" s="1"/>
      <c r="Z341" s="1"/>
      <c r="AA341" s="1"/>
      <c r="AB341" s="1"/>
      <c r="AC341" s="1"/>
    </row>
    <row r="342" spans="1:29" ht="12.75">
      <c r="A342" s="1"/>
      <c r="B342" s="16"/>
      <c r="C342" s="3"/>
      <c r="D342" s="137"/>
      <c r="E342" s="137"/>
      <c r="F342" s="137"/>
      <c r="G342" s="137"/>
      <c r="H342" s="137"/>
      <c r="I342" s="137"/>
      <c r="J342" s="137"/>
      <c r="K342" s="137"/>
      <c r="L342" s="137"/>
      <c r="M342" s="137"/>
      <c r="N342" s="137"/>
      <c r="O342" s="137"/>
      <c r="P342" s="137"/>
      <c r="Q342" s="137"/>
      <c r="R342" s="137"/>
      <c r="S342" s="1"/>
      <c r="T342" s="1"/>
      <c r="U342" s="1"/>
      <c r="V342" s="1"/>
      <c r="W342" s="1"/>
      <c r="X342" s="1"/>
      <c r="Y342" s="1"/>
      <c r="Z342" s="1"/>
      <c r="AA342" s="1"/>
      <c r="AB342" s="1"/>
      <c r="AC342" s="1"/>
    </row>
  </sheetData>
  <mergeCells count="557">
    <mergeCell ref="S136:S147"/>
    <mergeCell ref="T136:T139"/>
    <mergeCell ref="U136:U139"/>
    <mergeCell ref="V136:V139"/>
    <mergeCell ref="T140:T143"/>
    <mergeCell ref="U140:U143"/>
    <mergeCell ref="V140:V143"/>
    <mergeCell ref="T144:T147"/>
    <mergeCell ref="U144:U147"/>
    <mergeCell ref="V144:V147"/>
    <mergeCell ref="S124:S135"/>
    <mergeCell ref="T124:T127"/>
    <mergeCell ref="U124:U127"/>
    <mergeCell ref="V124:V127"/>
    <mergeCell ref="T128:T131"/>
    <mergeCell ref="U128:U131"/>
    <mergeCell ref="V128:V131"/>
    <mergeCell ref="T132:T135"/>
    <mergeCell ref="U132:U135"/>
    <mergeCell ref="V132:V135"/>
    <mergeCell ref="S112:S123"/>
    <mergeCell ref="T112:T115"/>
    <mergeCell ref="U112:U115"/>
    <mergeCell ref="V112:V115"/>
    <mergeCell ref="T116:T119"/>
    <mergeCell ref="U116:U119"/>
    <mergeCell ref="V116:V119"/>
    <mergeCell ref="T120:T123"/>
    <mergeCell ref="U120:U123"/>
    <mergeCell ref="V120:V123"/>
    <mergeCell ref="S100:S111"/>
    <mergeCell ref="T100:T103"/>
    <mergeCell ref="U100:U103"/>
    <mergeCell ref="V100:V103"/>
    <mergeCell ref="T104:T107"/>
    <mergeCell ref="U104:U107"/>
    <mergeCell ref="V104:V107"/>
    <mergeCell ref="T108:T111"/>
    <mergeCell ref="U108:U111"/>
    <mergeCell ref="V108:V111"/>
    <mergeCell ref="S88:S99"/>
    <mergeCell ref="T88:T91"/>
    <mergeCell ref="U88:U91"/>
    <mergeCell ref="V88:V91"/>
    <mergeCell ref="T92:T95"/>
    <mergeCell ref="U92:U95"/>
    <mergeCell ref="V92:V95"/>
    <mergeCell ref="T96:T99"/>
    <mergeCell ref="U96:U99"/>
    <mergeCell ref="V96:V99"/>
    <mergeCell ref="S76:S87"/>
    <mergeCell ref="T76:T79"/>
    <mergeCell ref="U76:U79"/>
    <mergeCell ref="V76:V79"/>
    <mergeCell ref="T80:T83"/>
    <mergeCell ref="U80:U83"/>
    <mergeCell ref="V80:V83"/>
    <mergeCell ref="T84:T87"/>
    <mergeCell ref="U84:U87"/>
    <mergeCell ref="V84:V87"/>
    <mergeCell ref="S64:S75"/>
    <mergeCell ref="T64:T67"/>
    <mergeCell ref="U64:U67"/>
    <mergeCell ref="V64:V67"/>
    <mergeCell ref="T68:T71"/>
    <mergeCell ref="U68:U71"/>
    <mergeCell ref="V68:V71"/>
    <mergeCell ref="T72:T75"/>
    <mergeCell ref="U72:U75"/>
    <mergeCell ref="V72:V75"/>
    <mergeCell ref="T52:T55"/>
    <mergeCell ref="U52:U55"/>
    <mergeCell ref="V52:V55"/>
    <mergeCell ref="T56:T59"/>
    <mergeCell ref="U56:U59"/>
    <mergeCell ref="V56:V59"/>
    <mergeCell ref="T60:T63"/>
    <mergeCell ref="U60:U63"/>
    <mergeCell ref="V60:V63"/>
    <mergeCell ref="T40:T43"/>
    <mergeCell ref="U40:U43"/>
    <mergeCell ref="V40:V43"/>
    <mergeCell ref="T44:T47"/>
    <mergeCell ref="U44:U47"/>
    <mergeCell ref="V44:V47"/>
    <mergeCell ref="T48:T51"/>
    <mergeCell ref="U48:U51"/>
    <mergeCell ref="V48:V51"/>
    <mergeCell ref="T28:T31"/>
    <mergeCell ref="U28:U31"/>
    <mergeCell ref="V28:V31"/>
    <mergeCell ref="T32:T35"/>
    <mergeCell ref="U32:U35"/>
    <mergeCell ref="V32:V35"/>
    <mergeCell ref="T36:T39"/>
    <mergeCell ref="U36:U39"/>
    <mergeCell ref="V36:V39"/>
    <mergeCell ref="S16:S27"/>
    <mergeCell ref="T16:T19"/>
    <mergeCell ref="U16:U19"/>
    <mergeCell ref="V16:V19"/>
    <mergeCell ref="T20:T23"/>
    <mergeCell ref="U20:U23"/>
    <mergeCell ref="V20:V23"/>
    <mergeCell ref="T24:T27"/>
    <mergeCell ref="U24:U27"/>
    <mergeCell ref="V24:V27"/>
    <mergeCell ref="S4:S15"/>
    <mergeCell ref="T4:T7"/>
    <mergeCell ref="U4:U7"/>
    <mergeCell ref="V4:V7"/>
    <mergeCell ref="T8:T11"/>
    <mergeCell ref="U8:U11"/>
    <mergeCell ref="V8:V11"/>
    <mergeCell ref="T12:T15"/>
    <mergeCell ref="U12:U15"/>
    <mergeCell ref="V12:V15"/>
    <mergeCell ref="B4:B51"/>
    <mergeCell ref="O8:O11"/>
    <mergeCell ref="H16:H19"/>
    <mergeCell ref="I16:I19"/>
    <mergeCell ref="J16:J27"/>
    <mergeCell ref="K16:K19"/>
    <mergeCell ref="L16:L19"/>
    <mergeCell ref="D4:D15"/>
    <mergeCell ref="C4:C15"/>
    <mergeCell ref="D16:D27"/>
    <mergeCell ref="C16:C27"/>
    <mergeCell ref="C28:C39"/>
    <mergeCell ref="D28:D39"/>
    <mergeCell ref="N4:N7"/>
    <mergeCell ref="O4:O7"/>
    <mergeCell ref="L4:L7"/>
    <mergeCell ref="M4:M15"/>
    <mergeCell ref="M16:M27"/>
    <mergeCell ref="N16:N19"/>
    <mergeCell ref="O16:O19"/>
    <mergeCell ref="H28:H31"/>
    <mergeCell ref="I28:I31"/>
    <mergeCell ref="J28:J39"/>
    <mergeCell ref="K28:K31"/>
    <mergeCell ref="D64:D75"/>
    <mergeCell ref="O52:O55"/>
    <mergeCell ref="O56:O59"/>
    <mergeCell ref="O60:O63"/>
    <mergeCell ref="O96:O99"/>
    <mergeCell ref="M52:M63"/>
    <mergeCell ref="N52:N55"/>
    <mergeCell ref="N56:N59"/>
    <mergeCell ref="N60:N63"/>
    <mergeCell ref="H60:H63"/>
    <mergeCell ref="I60:I63"/>
    <mergeCell ref="K60:K63"/>
    <mergeCell ref="L60:L63"/>
    <mergeCell ref="E64:E67"/>
    <mergeCell ref="F64:F67"/>
    <mergeCell ref="G64:G75"/>
    <mergeCell ref="N92:N95"/>
    <mergeCell ref="O92:O95"/>
    <mergeCell ref="P4:P15"/>
    <mergeCell ref="Q4:Q7"/>
    <mergeCell ref="R4:R7"/>
    <mergeCell ref="E8:E11"/>
    <mergeCell ref="F8:F11"/>
    <mergeCell ref="H8:H11"/>
    <mergeCell ref="C52:C63"/>
    <mergeCell ref="D52:D63"/>
    <mergeCell ref="C40:C51"/>
    <mergeCell ref="D40:D51"/>
    <mergeCell ref="I8:I11"/>
    <mergeCell ref="K8:K11"/>
    <mergeCell ref="L8:L11"/>
    <mergeCell ref="N8:N11"/>
    <mergeCell ref="E16:E19"/>
    <mergeCell ref="F16:F19"/>
    <mergeCell ref="G16:G27"/>
    <mergeCell ref="E4:E7"/>
    <mergeCell ref="F4:F7"/>
    <mergeCell ref="G4:G15"/>
    <mergeCell ref="H4:H7"/>
    <mergeCell ref="I4:I7"/>
    <mergeCell ref="J4:J15"/>
    <mergeCell ref="K4:K7"/>
    <mergeCell ref="R16:R19"/>
    <mergeCell ref="R20:R23"/>
    <mergeCell ref="R24:R27"/>
    <mergeCell ref="Q8:Q11"/>
    <mergeCell ref="R8:R11"/>
    <mergeCell ref="E12:E15"/>
    <mergeCell ref="F12:F15"/>
    <mergeCell ref="H12:H15"/>
    <mergeCell ref="I12:I15"/>
    <mergeCell ref="K12:K15"/>
    <mergeCell ref="L12:L15"/>
    <mergeCell ref="N12:N15"/>
    <mergeCell ref="O12:O15"/>
    <mergeCell ref="Q12:Q15"/>
    <mergeCell ref="R12:R15"/>
    <mergeCell ref="E20:E23"/>
    <mergeCell ref="F20:F23"/>
    <mergeCell ref="H20:H23"/>
    <mergeCell ref="I20:I23"/>
    <mergeCell ref="K20:K23"/>
    <mergeCell ref="L20:L23"/>
    <mergeCell ref="N20:N23"/>
    <mergeCell ref="O20:O23"/>
    <mergeCell ref="Q20:Q23"/>
    <mergeCell ref="P16:P27"/>
    <mergeCell ref="Q16:Q19"/>
    <mergeCell ref="E24:E27"/>
    <mergeCell ref="F24:F27"/>
    <mergeCell ref="H24:H27"/>
    <mergeCell ref="I24:I27"/>
    <mergeCell ref="K24:K27"/>
    <mergeCell ref="L24:L27"/>
    <mergeCell ref="N24:N27"/>
    <mergeCell ref="O24:O27"/>
    <mergeCell ref="Q24:Q27"/>
    <mergeCell ref="L28:L31"/>
    <mergeCell ref="M28:M39"/>
    <mergeCell ref="E32:E35"/>
    <mergeCell ref="F32:F35"/>
    <mergeCell ref="H32:H35"/>
    <mergeCell ref="I32:I35"/>
    <mergeCell ref="K32:K35"/>
    <mergeCell ref="L32:L35"/>
    <mergeCell ref="E36:E39"/>
    <mergeCell ref="F36:F39"/>
    <mergeCell ref="H36:H39"/>
    <mergeCell ref="I36:I39"/>
    <mergeCell ref="K36:K39"/>
    <mergeCell ref="L36:L39"/>
    <mergeCell ref="N40:N43"/>
    <mergeCell ref="O40:O43"/>
    <mergeCell ref="P40:P51"/>
    <mergeCell ref="Q40:Q43"/>
    <mergeCell ref="R40:R43"/>
    <mergeCell ref="E44:E47"/>
    <mergeCell ref="F44:F47"/>
    <mergeCell ref="H44:H47"/>
    <mergeCell ref="N28:N31"/>
    <mergeCell ref="O28:O31"/>
    <mergeCell ref="P28:P39"/>
    <mergeCell ref="Q28:Q31"/>
    <mergeCell ref="R28:R31"/>
    <mergeCell ref="N32:N35"/>
    <mergeCell ref="O32:O35"/>
    <mergeCell ref="Q32:Q35"/>
    <mergeCell ref="R32:R35"/>
    <mergeCell ref="N36:N39"/>
    <mergeCell ref="O36:O39"/>
    <mergeCell ref="Q36:Q39"/>
    <mergeCell ref="R36:R39"/>
    <mergeCell ref="E28:E31"/>
    <mergeCell ref="F28:F31"/>
    <mergeCell ref="G28:G39"/>
    <mergeCell ref="E40:E43"/>
    <mergeCell ref="F40:F43"/>
    <mergeCell ref="G40:G51"/>
    <mergeCell ref="H40:H43"/>
    <mergeCell ref="I40:I43"/>
    <mergeCell ref="J40:J51"/>
    <mergeCell ref="K40:K43"/>
    <mergeCell ref="L40:L43"/>
    <mergeCell ref="M40:M51"/>
    <mergeCell ref="E48:E51"/>
    <mergeCell ref="F48:F51"/>
    <mergeCell ref="H48:H51"/>
    <mergeCell ref="N48:N51"/>
    <mergeCell ref="O48:O51"/>
    <mergeCell ref="Q48:Q51"/>
    <mergeCell ref="R48:R51"/>
    <mergeCell ref="I44:I47"/>
    <mergeCell ref="K44:K47"/>
    <mergeCell ref="L44:L47"/>
    <mergeCell ref="N44:N47"/>
    <mergeCell ref="O44:O47"/>
    <mergeCell ref="Q44:Q47"/>
    <mergeCell ref="R44:R47"/>
    <mergeCell ref="I48:I51"/>
    <mergeCell ref="K48:K51"/>
    <mergeCell ref="L48:L51"/>
    <mergeCell ref="P52:P63"/>
    <mergeCell ref="Q52:Q55"/>
    <mergeCell ref="R52:R55"/>
    <mergeCell ref="Q56:Q59"/>
    <mergeCell ref="R56:R59"/>
    <mergeCell ref="Q60:Q63"/>
    <mergeCell ref="R60:R63"/>
    <mergeCell ref="B52:B87"/>
    <mergeCell ref="E52:E55"/>
    <mergeCell ref="F52:F55"/>
    <mergeCell ref="G52:G63"/>
    <mergeCell ref="H52:H55"/>
    <mergeCell ref="I52:I55"/>
    <mergeCell ref="J52:J63"/>
    <mergeCell ref="K52:K55"/>
    <mergeCell ref="L52:L55"/>
    <mergeCell ref="E56:E59"/>
    <mergeCell ref="F56:F59"/>
    <mergeCell ref="H56:H59"/>
    <mergeCell ref="I56:I59"/>
    <mergeCell ref="K56:K59"/>
    <mergeCell ref="L56:L59"/>
    <mergeCell ref="E60:E63"/>
    <mergeCell ref="F60:F63"/>
    <mergeCell ref="Q64:Q67"/>
    <mergeCell ref="R64:R67"/>
    <mergeCell ref="E68:E71"/>
    <mergeCell ref="F68:F71"/>
    <mergeCell ref="H68:H71"/>
    <mergeCell ref="I68:I71"/>
    <mergeCell ref="K68:K71"/>
    <mergeCell ref="L68:L71"/>
    <mergeCell ref="N68:N71"/>
    <mergeCell ref="O68:O71"/>
    <mergeCell ref="Q68:Q71"/>
    <mergeCell ref="R68:R71"/>
    <mergeCell ref="H64:H67"/>
    <mergeCell ref="I64:I67"/>
    <mergeCell ref="J64:J75"/>
    <mergeCell ref="K64:K67"/>
    <mergeCell ref="L64:L67"/>
    <mergeCell ref="M64:M75"/>
    <mergeCell ref="N64:N67"/>
    <mergeCell ref="O64:O67"/>
    <mergeCell ref="P64:P75"/>
    <mergeCell ref="I72:I75"/>
    <mergeCell ref="K72:K75"/>
    <mergeCell ref="L72:L75"/>
    <mergeCell ref="Q72:Q75"/>
    <mergeCell ref="R72:R75"/>
    <mergeCell ref="C76:C87"/>
    <mergeCell ref="D76:D87"/>
    <mergeCell ref="E76:E79"/>
    <mergeCell ref="F76:F79"/>
    <mergeCell ref="G76:G87"/>
    <mergeCell ref="H76:H79"/>
    <mergeCell ref="I76:I79"/>
    <mergeCell ref="J76:J87"/>
    <mergeCell ref="K76:K79"/>
    <mergeCell ref="L76:L79"/>
    <mergeCell ref="M76:M87"/>
    <mergeCell ref="N76:N79"/>
    <mergeCell ref="O76:O79"/>
    <mergeCell ref="P76:P87"/>
    <mergeCell ref="Q76:Q79"/>
    <mergeCell ref="R76:R79"/>
    <mergeCell ref="E72:E75"/>
    <mergeCell ref="F72:F75"/>
    <mergeCell ref="H72:H75"/>
    <mergeCell ref="N72:N75"/>
    <mergeCell ref="O72:O75"/>
    <mergeCell ref="C64:C75"/>
    <mergeCell ref="R80:R83"/>
    <mergeCell ref="E84:E87"/>
    <mergeCell ref="F84:F87"/>
    <mergeCell ref="H84:H87"/>
    <mergeCell ref="I84:I87"/>
    <mergeCell ref="K84:K87"/>
    <mergeCell ref="L84:L87"/>
    <mergeCell ref="N84:N87"/>
    <mergeCell ref="O84:O87"/>
    <mergeCell ref="E80:E83"/>
    <mergeCell ref="F80:F83"/>
    <mergeCell ref="H80:H83"/>
    <mergeCell ref="I80:I83"/>
    <mergeCell ref="K80:K83"/>
    <mergeCell ref="L80:L83"/>
    <mergeCell ref="N80:N83"/>
    <mergeCell ref="O80:O83"/>
    <mergeCell ref="Q80:Q83"/>
    <mergeCell ref="B88:B123"/>
    <mergeCell ref="C88:C99"/>
    <mergeCell ref="D88:D99"/>
    <mergeCell ref="E88:E91"/>
    <mergeCell ref="F88:F91"/>
    <mergeCell ref="G88:G99"/>
    <mergeCell ref="H88:H91"/>
    <mergeCell ref="I88:I91"/>
    <mergeCell ref="J88:J99"/>
    <mergeCell ref="H104:H107"/>
    <mergeCell ref="I104:I107"/>
    <mergeCell ref="E120:E123"/>
    <mergeCell ref="F120:F123"/>
    <mergeCell ref="H120:H123"/>
    <mergeCell ref="I120:I123"/>
    <mergeCell ref="R92:R95"/>
    <mergeCell ref="E96:E99"/>
    <mergeCell ref="F96:F99"/>
    <mergeCell ref="H96:H99"/>
    <mergeCell ref="I96:I99"/>
    <mergeCell ref="K96:K99"/>
    <mergeCell ref="L96:L99"/>
    <mergeCell ref="N96:N99"/>
    <mergeCell ref="Q84:Q87"/>
    <mergeCell ref="R84:R87"/>
    <mergeCell ref="K88:K91"/>
    <mergeCell ref="L88:L91"/>
    <mergeCell ref="M88:M99"/>
    <mergeCell ref="N88:N91"/>
    <mergeCell ref="O88:O91"/>
    <mergeCell ref="P88:P99"/>
    <mergeCell ref="Q88:Q91"/>
    <mergeCell ref="R88:R91"/>
    <mergeCell ref="E92:E95"/>
    <mergeCell ref="F92:F95"/>
    <mergeCell ref="H92:H95"/>
    <mergeCell ref="I92:I95"/>
    <mergeCell ref="K92:K95"/>
    <mergeCell ref="L92:L95"/>
    <mergeCell ref="R96:R99"/>
    <mergeCell ref="C100:C111"/>
    <mergeCell ref="D100:D111"/>
    <mergeCell ref="E100:E103"/>
    <mergeCell ref="F100:F103"/>
    <mergeCell ref="G100:G111"/>
    <mergeCell ref="H100:H103"/>
    <mergeCell ref="I100:I103"/>
    <mergeCell ref="J100:J111"/>
    <mergeCell ref="K100:K103"/>
    <mergeCell ref="L100:L103"/>
    <mergeCell ref="M100:M111"/>
    <mergeCell ref="N100:N103"/>
    <mergeCell ref="O100:O103"/>
    <mergeCell ref="P100:P111"/>
    <mergeCell ref="Q100:Q103"/>
    <mergeCell ref="R100:R103"/>
    <mergeCell ref="R104:R107"/>
    <mergeCell ref="E108:E111"/>
    <mergeCell ref="F108:F111"/>
    <mergeCell ref="H108:H111"/>
    <mergeCell ref="I108:I111"/>
    <mergeCell ref="E104:E107"/>
    <mergeCell ref="F104:F107"/>
    <mergeCell ref="K104:K107"/>
    <mergeCell ref="L104:L107"/>
    <mergeCell ref="N104:N107"/>
    <mergeCell ref="O104:O107"/>
    <mergeCell ref="Q92:Q95"/>
    <mergeCell ref="Q96:Q99"/>
    <mergeCell ref="R108:R111"/>
    <mergeCell ref="C112:C123"/>
    <mergeCell ref="D112:D123"/>
    <mergeCell ref="E112:E115"/>
    <mergeCell ref="F112:F115"/>
    <mergeCell ref="G112:G123"/>
    <mergeCell ref="H112:H115"/>
    <mergeCell ref="I112:I115"/>
    <mergeCell ref="J112:J123"/>
    <mergeCell ref="K112:K115"/>
    <mergeCell ref="L112:L115"/>
    <mergeCell ref="M112:M123"/>
    <mergeCell ref="N112:N115"/>
    <mergeCell ref="O112:O115"/>
    <mergeCell ref="P112:P123"/>
    <mergeCell ref="Q112:Q115"/>
    <mergeCell ref="R112:R115"/>
    <mergeCell ref="R116:R119"/>
    <mergeCell ref="K108:K111"/>
    <mergeCell ref="L108:L111"/>
    <mergeCell ref="K144:K147"/>
    <mergeCell ref="L144:L147"/>
    <mergeCell ref="N144:N147"/>
    <mergeCell ref="O144:O147"/>
    <mergeCell ref="L136:L139"/>
    <mergeCell ref="M136:M147"/>
    <mergeCell ref="N136:N139"/>
    <mergeCell ref="O136:O139"/>
    <mergeCell ref="Q104:Q107"/>
    <mergeCell ref="Q108:Q111"/>
    <mergeCell ref="N108:N111"/>
    <mergeCell ref="O108:O111"/>
    <mergeCell ref="B124:B147"/>
    <mergeCell ref="C124:C135"/>
    <mergeCell ref="D124:D135"/>
    <mergeCell ref="E124:E127"/>
    <mergeCell ref="F124:F127"/>
    <mergeCell ref="G124:G135"/>
    <mergeCell ref="H124:H127"/>
    <mergeCell ref="I124:I127"/>
    <mergeCell ref="J124:J135"/>
    <mergeCell ref="C136:C147"/>
    <mergeCell ref="D136:D147"/>
    <mergeCell ref="E136:E139"/>
    <mergeCell ref="F136:F139"/>
    <mergeCell ref="G136:G147"/>
    <mergeCell ref="H136:H139"/>
    <mergeCell ref="I136:I139"/>
    <mergeCell ref="J136:J147"/>
    <mergeCell ref="F144:F147"/>
    <mergeCell ref="H144:H147"/>
    <mergeCell ref="I144:I147"/>
    <mergeCell ref="E144:E147"/>
    <mergeCell ref="O128:O131"/>
    <mergeCell ref="Q128:Q131"/>
    <mergeCell ref="Q132:Q135"/>
    <mergeCell ref="K120:K123"/>
    <mergeCell ref="L120:L123"/>
    <mergeCell ref="N120:N123"/>
    <mergeCell ref="O120:O123"/>
    <mergeCell ref="E116:E119"/>
    <mergeCell ref="F116:F119"/>
    <mergeCell ref="H116:H119"/>
    <mergeCell ref="I116:I119"/>
    <mergeCell ref="K116:K119"/>
    <mergeCell ref="L116:L119"/>
    <mergeCell ref="N116:N119"/>
    <mergeCell ref="O116:O119"/>
    <mergeCell ref="S28:S39"/>
    <mergeCell ref="S40:S51"/>
    <mergeCell ref="S52:S63"/>
    <mergeCell ref="R140:R143"/>
    <mergeCell ref="R132:R135"/>
    <mergeCell ref="R136:R139"/>
    <mergeCell ref="E140:E143"/>
    <mergeCell ref="F140:F143"/>
    <mergeCell ref="H140:H143"/>
    <mergeCell ref="I140:I143"/>
    <mergeCell ref="K140:K143"/>
    <mergeCell ref="L140:L143"/>
    <mergeCell ref="N140:N143"/>
    <mergeCell ref="O140:O143"/>
    <mergeCell ref="Q140:Q143"/>
    <mergeCell ref="P136:P147"/>
    <mergeCell ref="Q136:Q139"/>
    <mergeCell ref="Q144:Q147"/>
    <mergeCell ref="F132:F135"/>
    <mergeCell ref="H132:H135"/>
    <mergeCell ref="I132:I135"/>
    <mergeCell ref="K132:K135"/>
    <mergeCell ref="L132:L135"/>
    <mergeCell ref="N132:N135"/>
    <mergeCell ref="B2:C2"/>
    <mergeCell ref="R144:R147"/>
    <mergeCell ref="R128:R131"/>
    <mergeCell ref="E132:E135"/>
    <mergeCell ref="Q120:Q123"/>
    <mergeCell ref="R120:R123"/>
    <mergeCell ref="K124:K127"/>
    <mergeCell ref="L124:L127"/>
    <mergeCell ref="P124:P135"/>
    <mergeCell ref="M124:M135"/>
    <mergeCell ref="N124:N127"/>
    <mergeCell ref="O124:O127"/>
    <mergeCell ref="Q124:Q127"/>
    <mergeCell ref="K136:K139"/>
    <mergeCell ref="R124:R127"/>
    <mergeCell ref="O132:O135"/>
    <mergeCell ref="E128:E131"/>
    <mergeCell ref="F128:F131"/>
    <mergeCell ref="H128:H131"/>
    <mergeCell ref="I128:I131"/>
    <mergeCell ref="K128:K131"/>
    <mergeCell ref="Q116:Q119"/>
    <mergeCell ref="L128:L131"/>
    <mergeCell ref="N128:N131"/>
  </mergeCells>
  <dataValidations count="2">
    <dataValidation type="custom" allowBlank="1" showInputMessage="1" showErrorMessage="1" sqref="G4:G147 J4:J147 M4:M147 P4:P147 S4:S147">
      <formula1>""</formula1>
    </dataValidation>
    <dataValidation type="custom" allowBlank="1" showInputMessage="1" showErrorMessage="1" sqref="D4:D147">
      <formula1>" "</formula1>
    </dataValidation>
  </dataValidations>
  <hyperlinks>
    <hyperlink ref="V4" r:id="rId1" display="www.google.com"/>
  </hyperlinks>
  <pageMargins left="0.75" right="0.75" top="1" bottom="1" header="0.5" footer="0.5"/>
  <pageSetup paperSize="9" orientation="portrait" horizontalDpi="0" verticalDpi="0"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342"/>
  <sheetViews>
    <sheetView workbookViewId="0">
      <pane xSplit="3" ySplit="2" topLeftCell="D3" activePane="bottomRight" state="frozen"/>
      <selection pane="topRight" activeCell="D1" sqref="D1"/>
      <selection pane="bottomLeft" activeCell="A3" sqref="A3"/>
      <selection pane="bottomRight" activeCell="D4" sqref="D4:D15"/>
    </sheetView>
  </sheetViews>
  <sheetFormatPr defaultColWidth="14.42578125" defaultRowHeight="15.75" customHeight="1"/>
  <cols>
    <col min="1" max="1" width="1.7109375" style="136" customWidth="1"/>
    <col min="2" max="2" width="11.7109375" style="136" customWidth="1"/>
    <col min="3" max="3" width="16.42578125" style="136" customWidth="1"/>
    <col min="4" max="4" width="33.85546875" style="136" customWidth="1"/>
    <col min="5" max="5" width="6.85546875" style="136" customWidth="1"/>
    <col min="6" max="7" width="33.85546875" style="136" customWidth="1"/>
    <col min="8" max="8" width="5.85546875" style="136" customWidth="1"/>
    <col min="9" max="10" width="33.85546875" style="136" customWidth="1"/>
    <col min="11" max="11" width="6.140625" style="136" customWidth="1"/>
    <col min="12" max="13" width="33.85546875" style="136" customWidth="1"/>
    <col min="14" max="14" width="6" style="136" customWidth="1"/>
    <col min="15" max="16" width="33.85546875" style="136" customWidth="1"/>
    <col min="17" max="17" width="6.5703125" style="136" customWidth="1"/>
    <col min="18" max="18" width="33.85546875" style="136" customWidth="1"/>
    <col min="19" max="19" width="37" style="136" customWidth="1"/>
    <col min="20" max="20" width="14.42578125" style="136"/>
    <col min="21" max="21" width="49.28515625" style="136" customWidth="1"/>
    <col min="22" max="16384" width="14.42578125" style="136"/>
  </cols>
  <sheetData>
    <row r="1" spans="1:29" ht="6" customHeight="1">
      <c r="A1" s="1"/>
      <c r="B1" s="16"/>
      <c r="C1" s="3"/>
      <c r="D1" s="137"/>
      <c r="E1" s="137"/>
      <c r="F1" s="137"/>
      <c r="G1" s="137"/>
      <c r="H1" s="137"/>
      <c r="I1" s="137"/>
      <c r="J1" s="137"/>
      <c r="K1" s="137"/>
      <c r="L1" s="137"/>
      <c r="M1" s="137"/>
      <c r="N1" s="137"/>
      <c r="O1" s="137"/>
      <c r="P1" s="137"/>
      <c r="Q1" s="137"/>
      <c r="R1" s="137"/>
      <c r="S1" s="1"/>
      <c r="T1" s="1"/>
      <c r="U1" s="1"/>
      <c r="V1" s="1"/>
      <c r="W1" s="1"/>
      <c r="X1" s="1"/>
      <c r="Y1" s="1"/>
      <c r="Z1" s="1"/>
      <c r="AA1" s="1"/>
      <c r="AB1" s="1"/>
      <c r="AC1" s="1"/>
    </row>
    <row r="2" spans="1:29" ht="18">
      <c r="A2" s="5"/>
      <c r="B2" s="292" t="str">
        <f>Refs!A6</f>
        <v>Science</v>
      </c>
      <c r="C2" s="293"/>
      <c r="D2" s="178"/>
      <c r="E2" s="139"/>
      <c r="F2" s="139"/>
      <c r="G2" s="139"/>
      <c r="H2" s="139"/>
      <c r="I2" s="139"/>
      <c r="J2" s="139"/>
      <c r="K2" s="139"/>
      <c r="L2" s="139"/>
      <c r="M2" s="139"/>
      <c r="N2" s="139"/>
      <c r="O2" s="139"/>
      <c r="P2" s="139"/>
      <c r="Q2" s="139"/>
      <c r="R2" s="139"/>
      <c r="S2" s="1"/>
      <c r="T2" s="1"/>
      <c r="U2" s="1"/>
      <c r="V2" s="1"/>
      <c r="W2" s="1"/>
      <c r="X2" s="1"/>
      <c r="Y2" s="1"/>
      <c r="Z2" s="1"/>
      <c r="AA2" s="1"/>
      <c r="AB2" s="1"/>
      <c r="AC2" s="1"/>
    </row>
    <row r="3" spans="1:29" ht="14.25" customHeight="1">
      <c r="A3" s="1"/>
      <c r="B3" s="16"/>
      <c r="C3" s="3"/>
      <c r="D3" s="160" t="str">
        <f>IF(Refs!$B$29=1,"Datganiadau Blwyddyn 6", "Year 6 Descriptors")</f>
        <v>Year 6 Descriptors</v>
      </c>
      <c r="E3" s="160" t="str">
        <f>IF(Refs!$B$29=1,"Tymor", "Term")</f>
        <v>Term</v>
      </c>
      <c r="F3" s="176"/>
      <c r="G3" s="160" t="str">
        <f>IF(Refs!$B$29=1,"Blwyddyn 7", "Year 7")</f>
        <v>Year 7</v>
      </c>
      <c r="H3" s="160" t="str">
        <f>IF(Refs!$B$29=1,"Tymor", "Term")</f>
        <v>Term</v>
      </c>
      <c r="I3" s="176"/>
      <c r="J3" s="160" t="str">
        <f>IF(Refs!$B$29=1,"Blwyddyn 8", "Year 8")</f>
        <v>Year 8</v>
      </c>
      <c r="K3" s="160" t="str">
        <f>IF(Refs!$B$29=1,"Tymor", "Term")</f>
        <v>Term</v>
      </c>
      <c r="L3" s="176"/>
      <c r="M3" s="160" t="str">
        <f>IF(Refs!$B$29=1,"Blwyddyn 9", "Year 9")</f>
        <v>Year 9</v>
      </c>
      <c r="N3" s="160" t="str">
        <f>IF(Refs!$B$29=1,"Tymor", "Term")</f>
        <v>Term</v>
      </c>
      <c r="O3" s="176"/>
      <c r="P3" s="160" t="str">
        <f>IF(Refs!$B$29=1,"Blwyddyn 10", "Year 10")</f>
        <v>Year 10</v>
      </c>
      <c r="Q3" s="160" t="str">
        <f>IF(Refs!$B$29=1,"Tymor", "Term")</f>
        <v>Term</v>
      </c>
      <c r="R3" s="176"/>
      <c r="S3" s="160" t="str">
        <f>IF(Refs!$B$29=1,"Blwyddyn 11", "Year 11")</f>
        <v>Year 11</v>
      </c>
      <c r="T3" s="160" t="str">
        <f>IF(Refs!$B$29=1,"Tymor", "Term")</f>
        <v>Term</v>
      </c>
      <c r="U3" s="176"/>
      <c r="V3" s="177" t="s">
        <v>708</v>
      </c>
      <c r="W3" s="1"/>
      <c r="X3" s="1"/>
      <c r="Y3" s="1"/>
      <c r="Z3" s="1"/>
      <c r="AA3" s="1"/>
      <c r="AB3" s="1"/>
      <c r="AC3" s="1"/>
    </row>
    <row r="4" spans="1:29" ht="15" customHeight="1">
      <c r="A4" s="8"/>
      <c r="B4" s="288" t="str">
        <f ca="1">OFFSET(INDIRECT($B200),3,0)</f>
        <v>1. Citizenship</v>
      </c>
      <c r="C4" s="278" t="str">
        <f ca="1">OFFSET(INDIRECT($B200),4,2)</f>
        <v>Identity, image and reputation</v>
      </c>
      <c r="D4" s="289" t="str">
        <f ca="1">OFFSET(INDIRECT($B200),4,14)</f>
        <v xml:space="preserve">explain what metadata of a photograph can include, e.g. date, time and location
identify benefits and risks of mobile devices broadcasting the location of the user/device, e.g. apps accessing location 
identify secure sites by looking for privacy seals of approval, e.g. https, padlock icon
identify the benefits and risks of giving personal information and device access to different software
understand how and why people use their information and online presence to create a virtual image of themselves as a user.    
</v>
      </c>
      <c r="E4" s="241">
        <v>1</v>
      </c>
      <c r="F4" s="237"/>
      <c r="G4" s="268" t="str">
        <f ca="1">OFFSET(INDIRECT($B200),4,15)</f>
        <v>explain how their digital usage is tracked, e.g. know basic data protection laws and how organisations are responsible for the security of collected data
use strategies for guarding against identity theft and scams that try to access their private information online, e.g. safely manage browser history and cookies.</v>
      </c>
      <c r="H4" s="241">
        <v>1</v>
      </c>
      <c r="I4" s="237"/>
      <c r="J4" s="268" t="str">
        <f ca="1">OFFSET(INDIRECT($B200),4,16)</f>
        <v xml:space="preserve">discuss the benefits and risks of presenting themselves in different ways online, e.g. professionally and personally. 
</v>
      </c>
      <c r="K4" s="241">
        <v>1</v>
      </c>
      <c r="L4" s="237"/>
      <c r="M4" s="270" t="str">
        <f ca="1">OFFSET(INDIRECT($B200),4,17)</f>
        <v xml:space="preserve">understand that they have a digital footprint and that this information can be searched, copied and passed on, e.g. know how to check the security configurations of their devices and/or the software they use. 
</v>
      </c>
      <c r="N4" s="241">
        <v>1</v>
      </c>
      <c r="O4" s="267"/>
      <c r="P4" s="273" t="str">
        <f ca="1">OFFSET(INDIRECT($B200),4,18)</f>
        <v xml:space="preserve">build a positive reputation in the context of their employment prospects, e.g. use social media responsibly
understand the ways websites and companies collect data online and utilise it to personalise content for their users, e.g. personal data being shared
recognise the risks and the uses of data/services on personal devices within the terms and conditions of a range of software and web services.
</v>
      </c>
      <c r="Q4" s="241">
        <v>1</v>
      </c>
      <c r="R4" s="267"/>
      <c r="S4" s="276" t="str">
        <f ca="1">OFFSET(INDIRECT($B200),4,19)</f>
        <v xml:space="preserve">explain the ethical issues of corporate encryption, e.g building in a bypass system
identify and describe the data protection policies of a variety of organisations located in different countries, and how this affects the way that they work
identify how organisations become data compliant when using multi-national products.
</v>
      </c>
      <c r="T4" s="241">
        <v>1</v>
      </c>
      <c r="U4" s="267"/>
      <c r="V4" s="237"/>
      <c r="W4" s="1"/>
      <c r="X4" s="1"/>
      <c r="Y4" s="1"/>
      <c r="Z4" s="1"/>
      <c r="AA4" s="1"/>
      <c r="AB4" s="1"/>
      <c r="AC4" s="1"/>
    </row>
    <row r="5" spans="1:29" ht="15" customHeight="1">
      <c r="A5" s="8"/>
      <c r="B5" s="282"/>
      <c r="C5" s="222"/>
      <c r="D5" s="290"/>
      <c r="E5" s="242"/>
      <c r="F5" s="247"/>
      <c r="G5" s="269"/>
      <c r="H5" s="242"/>
      <c r="I5" s="247"/>
      <c r="J5" s="269"/>
      <c r="K5" s="242"/>
      <c r="L5" s="247"/>
      <c r="M5" s="271"/>
      <c r="N5" s="242"/>
      <c r="O5" s="240"/>
      <c r="P5" s="274"/>
      <c r="Q5" s="242"/>
      <c r="R5" s="240"/>
      <c r="S5" s="277"/>
      <c r="T5" s="242"/>
      <c r="U5" s="240"/>
      <c r="V5" s="238"/>
      <c r="W5" s="1"/>
      <c r="X5" s="1"/>
      <c r="Y5" s="1"/>
      <c r="Z5" s="1"/>
      <c r="AA5" s="1"/>
      <c r="AB5" s="1"/>
      <c r="AC5" s="1"/>
    </row>
    <row r="6" spans="1:29" ht="15" customHeight="1">
      <c r="A6" s="8"/>
      <c r="B6" s="282"/>
      <c r="C6" s="222"/>
      <c r="D6" s="290"/>
      <c r="E6" s="242"/>
      <c r="F6" s="247"/>
      <c r="G6" s="269"/>
      <c r="H6" s="242"/>
      <c r="I6" s="247"/>
      <c r="J6" s="269"/>
      <c r="K6" s="242"/>
      <c r="L6" s="247"/>
      <c r="M6" s="271"/>
      <c r="N6" s="242"/>
      <c r="O6" s="240"/>
      <c r="P6" s="274"/>
      <c r="Q6" s="242"/>
      <c r="R6" s="240"/>
      <c r="S6" s="277"/>
      <c r="T6" s="242"/>
      <c r="U6" s="240"/>
      <c r="V6" s="238"/>
      <c r="W6" s="1"/>
      <c r="X6" s="1"/>
      <c r="Y6" s="1"/>
      <c r="Z6" s="1"/>
      <c r="AA6" s="1"/>
      <c r="AB6" s="1"/>
      <c r="AC6" s="1"/>
    </row>
    <row r="7" spans="1:29" ht="15" customHeight="1">
      <c r="A7" s="8"/>
      <c r="B7" s="282"/>
      <c r="C7" s="222"/>
      <c r="D7" s="290"/>
      <c r="E7" s="243"/>
      <c r="F7" s="247"/>
      <c r="G7" s="269"/>
      <c r="H7" s="243"/>
      <c r="I7" s="247"/>
      <c r="J7" s="269"/>
      <c r="K7" s="243"/>
      <c r="L7" s="247"/>
      <c r="M7" s="271"/>
      <c r="N7" s="243"/>
      <c r="O7" s="240"/>
      <c r="P7" s="274"/>
      <c r="Q7" s="243"/>
      <c r="R7" s="240"/>
      <c r="S7" s="277"/>
      <c r="T7" s="243"/>
      <c r="U7" s="240"/>
      <c r="V7" s="238"/>
      <c r="W7" s="1"/>
      <c r="X7" s="1"/>
      <c r="Y7" s="1"/>
      <c r="Z7" s="1"/>
      <c r="AA7" s="1"/>
      <c r="AB7" s="1"/>
      <c r="AC7" s="1"/>
    </row>
    <row r="8" spans="1:29" ht="15" customHeight="1">
      <c r="A8" s="8"/>
      <c r="B8" s="282"/>
      <c r="C8" s="222"/>
      <c r="D8" s="290"/>
      <c r="E8" s="241">
        <v>2</v>
      </c>
      <c r="F8" s="266"/>
      <c r="G8" s="269"/>
      <c r="H8" s="241">
        <v>2</v>
      </c>
      <c r="I8" s="266"/>
      <c r="J8" s="269"/>
      <c r="K8" s="241">
        <v>2</v>
      </c>
      <c r="L8" s="247"/>
      <c r="M8" s="271"/>
      <c r="N8" s="241">
        <v>2</v>
      </c>
      <c r="O8" s="240"/>
      <c r="P8" s="274"/>
      <c r="Q8" s="241">
        <v>2</v>
      </c>
      <c r="R8" s="240"/>
      <c r="S8" s="277"/>
      <c r="T8" s="241">
        <v>2</v>
      </c>
      <c r="U8" s="240"/>
      <c r="V8" s="237"/>
      <c r="W8" s="1"/>
      <c r="X8" s="1"/>
      <c r="Y8" s="1"/>
      <c r="Z8" s="1"/>
      <c r="AA8" s="1"/>
      <c r="AB8" s="1"/>
      <c r="AC8" s="1"/>
    </row>
    <row r="9" spans="1:29" ht="15" customHeight="1">
      <c r="A9" s="8"/>
      <c r="B9" s="282"/>
      <c r="C9" s="222"/>
      <c r="D9" s="290"/>
      <c r="E9" s="242"/>
      <c r="F9" s="247"/>
      <c r="G9" s="269"/>
      <c r="H9" s="242"/>
      <c r="I9" s="247"/>
      <c r="J9" s="269"/>
      <c r="K9" s="242"/>
      <c r="L9" s="247"/>
      <c r="M9" s="271"/>
      <c r="N9" s="242"/>
      <c r="O9" s="240"/>
      <c r="P9" s="274"/>
      <c r="Q9" s="242"/>
      <c r="R9" s="240"/>
      <c r="S9" s="277"/>
      <c r="T9" s="242"/>
      <c r="U9" s="240"/>
      <c r="V9" s="238"/>
      <c r="W9" s="1"/>
      <c r="X9" s="1"/>
      <c r="Y9" s="1"/>
      <c r="Z9" s="1"/>
      <c r="AA9" s="1"/>
      <c r="AB9" s="1"/>
      <c r="AC9" s="1"/>
    </row>
    <row r="10" spans="1:29" ht="15" customHeight="1">
      <c r="A10" s="8"/>
      <c r="B10" s="282"/>
      <c r="C10" s="222"/>
      <c r="D10" s="290"/>
      <c r="E10" s="242"/>
      <c r="F10" s="247"/>
      <c r="G10" s="269"/>
      <c r="H10" s="242"/>
      <c r="I10" s="247"/>
      <c r="J10" s="269"/>
      <c r="K10" s="242"/>
      <c r="L10" s="247"/>
      <c r="M10" s="271"/>
      <c r="N10" s="242"/>
      <c r="O10" s="240"/>
      <c r="P10" s="274"/>
      <c r="Q10" s="242"/>
      <c r="R10" s="240"/>
      <c r="S10" s="277"/>
      <c r="T10" s="242"/>
      <c r="U10" s="240"/>
      <c r="V10" s="238"/>
      <c r="W10" s="1"/>
      <c r="X10" s="1"/>
      <c r="Y10" s="1"/>
      <c r="Z10" s="1"/>
      <c r="AA10" s="1"/>
      <c r="AB10" s="1"/>
      <c r="AC10" s="1"/>
    </row>
    <row r="11" spans="1:29" ht="15" customHeight="1">
      <c r="A11" s="8"/>
      <c r="B11" s="282"/>
      <c r="C11" s="222"/>
      <c r="D11" s="290"/>
      <c r="E11" s="243"/>
      <c r="F11" s="247"/>
      <c r="G11" s="269"/>
      <c r="H11" s="243"/>
      <c r="I11" s="247"/>
      <c r="J11" s="269"/>
      <c r="K11" s="243"/>
      <c r="L11" s="247"/>
      <c r="M11" s="271"/>
      <c r="N11" s="243"/>
      <c r="O11" s="240"/>
      <c r="P11" s="274"/>
      <c r="Q11" s="243"/>
      <c r="R11" s="240"/>
      <c r="S11" s="277"/>
      <c r="T11" s="243"/>
      <c r="U11" s="240"/>
      <c r="V11" s="238"/>
      <c r="W11" s="1"/>
      <c r="X11" s="1"/>
      <c r="Y11" s="1"/>
      <c r="Z11" s="1"/>
      <c r="AA11" s="1"/>
      <c r="AB11" s="1"/>
      <c r="AC11" s="1"/>
    </row>
    <row r="12" spans="1:29" ht="15" customHeight="1">
      <c r="A12" s="8"/>
      <c r="B12" s="282"/>
      <c r="C12" s="222"/>
      <c r="D12" s="290"/>
      <c r="E12" s="241">
        <v>3</v>
      </c>
      <c r="F12" s="266"/>
      <c r="G12" s="269"/>
      <c r="H12" s="241">
        <v>3</v>
      </c>
      <c r="I12" s="266"/>
      <c r="J12" s="269"/>
      <c r="K12" s="241">
        <v>3</v>
      </c>
      <c r="L12" s="247"/>
      <c r="M12" s="271"/>
      <c r="N12" s="241">
        <v>3</v>
      </c>
      <c r="O12" s="240"/>
      <c r="P12" s="274"/>
      <c r="Q12" s="241">
        <v>3</v>
      </c>
      <c r="R12" s="240"/>
      <c r="S12" s="277"/>
      <c r="T12" s="241">
        <v>3</v>
      </c>
      <c r="U12" s="240"/>
      <c r="V12" s="237"/>
      <c r="W12" s="1"/>
      <c r="X12" s="1"/>
      <c r="Y12" s="1"/>
      <c r="Z12" s="1"/>
      <c r="AA12" s="1"/>
      <c r="AB12" s="1"/>
      <c r="AC12" s="1"/>
    </row>
    <row r="13" spans="1:29" ht="15" customHeight="1">
      <c r="A13" s="8"/>
      <c r="B13" s="282"/>
      <c r="C13" s="222"/>
      <c r="D13" s="290"/>
      <c r="E13" s="242"/>
      <c r="F13" s="247"/>
      <c r="G13" s="269"/>
      <c r="H13" s="242"/>
      <c r="I13" s="247"/>
      <c r="J13" s="269"/>
      <c r="K13" s="242"/>
      <c r="L13" s="247"/>
      <c r="M13" s="271"/>
      <c r="N13" s="242"/>
      <c r="O13" s="240"/>
      <c r="P13" s="274"/>
      <c r="Q13" s="242"/>
      <c r="R13" s="240"/>
      <c r="S13" s="277"/>
      <c r="T13" s="242"/>
      <c r="U13" s="240"/>
      <c r="V13" s="238"/>
      <c r="W13" s="1"/>
      <c r="X13" s="1"/>
      <c r="Y13" s="1"/>
      <c r="Z13" s="1"/>
      <c r="AA13" s="1"/>
      <c r="AB13" s="1"/>
      <c r="AC13" s="1"/>
    </row>
    <row r="14" spans="1:29" ht="15" customHeight="1">
      <c r="A14" s="8"/>
      <c r="B14" s="282"/>
      <c r="C14" s="222"/>
      <c r="D14" s="290"/>
      <c r="E14" s="242"/>
      <c r="F14" s="247"/>
      <c r="G14" s="269"/>
      <c r="H14" s="242"/>
      <c r="I14" s="247"/>
      <c r="J14" s="269"/>
      <c r="K14" s="242"/>
      <c r="L14" s="247"/>
      <c r="M14" s="271"/>
      <c r="N14" s="242"/>
      <c r="O14" s="240"/>
      <c r="P14" s="274"/>
      <c r="Q14" s="242"/>
      <c r="R14" s="240"/>
      <c r="S14" s="277"/>
      <c r="T14" s="242"/>
      <c r="U14" s="240"/>
      <c r="V14" s="238"/>
      <c r="W14" s="1"/>
      <c r="X14" s="1"/>
      <c r="Y14" s="1"/>
      <c r="Z14" s="1"/>
      <c r="AA14" s="1"/>
      <c r="AB14" s="1"/>
      <c r="AC14" s="1"/>
    </row>
    <row r="15" spans="1:29" ht="15" customHeight="1">
      <c r="A15" s="8"/>
      <c r="B15" s="282"/>
      <c r="C15" s="220"/>
      <c r="D15" s="290"/>
      <c r="E15" s="243"/>
      <c r="F15" s="247"/>
      <c r="G15" s="269"/>
      <c r="H15" s="243"/>
      <c r="I15" s="247"/>
      <c r="J15" s="269"/>
      <c r="K15" s="243"/>
      <c r="L15" s="247"/>
      <c r="M15" s="272"/>
      <c r="N15" s="243"/>
      <c r="O15" s="240"/>
      <c r="P15" s="275"/>
      <c r="Q15" s="243"/>
      <c r="R15" s="240"/>
      <c r="S15" s="277"/>
      <c r="T15" s="243"/>
      <c r="U15" s="240"/>
      <c r="V15" s="238"/>
      <c r="W15" s="1"/>
      <c r="X15" s="1"/>
      <c r="Y15" s="1"/>
      <c r="Z15" s="1"/>
      <c r="AA15" s="1"/>
      <c r="AB15" s="1"/>
      <c r="AC15" s="1"/>
    </row>
    <row r="16" spans="1:29" ht="15" customHeight="1">
      <c r="A16" s="8"/>
      <c r="B16" s="282"/>
      <c r="C16" s="278" t="str">
        <f ca="1">OFFSET(INDIRECT($B200),6,2)</f>
        <v>Health and well-being</v>
      </c>
      <c r="D16" s="268" t="str">
        <f ca="1">OFFSET(INDIRECT($B200),6,14)</f>
        <v>understand the importance of balancing game and screen time with other parts of their lives, e.g. explore the reasons why they may be tempted to spend more time playing games or find it difficult to stop playing and the effect this has on their health.</v>
      </c>
      <c r="E16" s="241">
        <v>1</v>
      </c>
      <c r="F16" s="237"/>
      <c r="G16" s="244" t="str">
        <f ca="1">OFFSET(INDIRECT($B200),6,15)</f>
        <v>reflect on the role of digital media in their lives and their media habits, e.g. explore how the media can play a powerful role in shaping our ideas about stereotypes.</v>
      </c>
      <c r="H16" s="241">
        <v>1</v>
      </c>
      <c r="I16" s="246"/>
      <c r="J16" s="263" t="str">
        <f ca="1">OFFSET(INDIRECT($B200),6,16)</f>
        <v>demonstrate healthy online behaviours (physical and psychological) and identify unacceptable behaviour, e.g. in relation to cyberstalking, harassment, abuse of trust and radicalisation.</v>
      </c>
      <c r="K16" s="241">
        <v>1</v>
      </c>
      <c r="L16" s="246"/>
      <c r="M16" s="260" t="str">
        <f ca="1">OFFSET(INDIRECT($B200),6,17)</f>
        <v>identify stereotypes and their impact in a range of media forms, e.g. critically reflect upon stereotypes in mass media, social media and gaming.</v>
      </c>
      <c r="N16" s="241">
        <v>1</v>
      </c>
      <c r="O16" s="244"/>
      <c r="P16" s="244" t="str">
        <f ca="1">OFFSET(INDIRECT($B200),6,18)</f>
        <v>think critically about the different purposes and contexts of digital image editing, e.g. explore the benefits and negative points of photograph manipulation; evaluate digitally edited images in terms of context and purpose
take reasonable steps to avoid health problems (physical and psychological) caused by the use of technology
understand the legal responsibilities for disposal of technology and the environmental impact of doing so.</v>
      </c>
      <c r="Q16" s="241">
        <v>1</v>
      </c>
      <c r="R16" s="244"/>
      <c r="S16" s="244" t="str">
        <f ca="1">OFFSET(INDIRECT($B200),6,19)</f>
        <v>think critically about the different purposes and contexts of digital image editing
take reasonable steps to avoid health problems caused by the use of technology and suggest strategies to prevent or reduce the problems (physical and psychological) 
explain how to access support from professionals and organisations
understand the legal responsibilities for disposal of technology and the environmental impact of doing so.</v>
      </c>
      <c r="T16" s="241">
        <v>1</v>
      </c>
      <c r="U16" s="244"/>
      <c r="V16" s="237"/>
      <c r="W16" s="1"/>
      <c r="X16" s="1"/>
      <c r="Y16" s="1"/>
      <c r="Z16" s="1"/>
      <c r="AA16" s="1"/>
      <c r="AB16" s="1"/>
      <c r="AC16" s="1"/>
    </row>
    <row r="17" spans="1:29" ht="15" customHeight="1">
      <c r="A17" s="8"/>
      <c r="B17" s="282"/>
      <c r="C17" s="222"/>
      <c r="D17" s="291"/>
      <c r="E17" s="242"/>
      <c r="F17" s="247"/>
      <c r="G17" s="239"/>
      <c r="H17" s="242"/>
      <c r="I17" s="247"/>
      <c r="J17" s="264"/>
      <c r="K17" s="242"/>
      <c r="L17" s="247"/>
      <c r="M17" s="261"/>
      <c r="N17" s="242"/>
      <c r="O17" s="240"/>
      <c r="P17" s="240"/>
      <c r="Q17" s="242"/>
      <c r="R17" s="240"/>
      <c r="S17" s="240"/>
      <c r="T17" s="242"/>
      <c r="U17" s="240"/>
      <c r="V17" s="238"/>
      <c r="W17" s="1"/>
      <c r="X17" s="1"/>
      <c r="Y17" s="1"/>
      <c r="Z17" s="1"/>
      <c r="AA17" s="1"/>
      <c r="AB17" s="1"/>
      <c r="AC17" s="1"/>
    </row>
    <row r="18" spans="1:29" ht="15" customHeight="1">
      <c r="A18" s="8"/>
      <c r="B18" s="282"/>
      <c r="C18" s="222"/>
      <c r="D18" s="291"/>
      <c r="E18" s="242"/>
      <c r="F18" s="247"/>
      <c r="G18" s="239"/>
      <c r="H18" s="242"/>
      <c r="I18" s="247"/>
      <c r="J18" s="264"/>
      <c r="K18" s="242"/>
      <c r="L18" s="247"/>
      <c r="M18" s="261"/>
      <c r="N18" s="242"/>
      <c r="O18" s="240"/>
      <c r="P18" s="240"/>
      <c r="Q18" s="242"/>
      <c r="R18" s="240"/>
      <c r="S18" s="240"/>
      <c r="T18" s="242"/>
      <c r="U18" s="240"/>
      <c r="V18" s="238"/>
      <c r="W18" s="1"/>
      <c r="X18" s="1"/>
      <c r="Y18" s="1"/>
      <c r="Z18" s="1"/>
      <c r="AA18" s="1"/>
      <c r="AB18" s="1"/>
      <c r="AC18" s="1"/>
    </row>
    <row r="19" spans="1:29" ht="15" customHeight="1">
      <c r="A19" s="8"/>
      <c r="B19" s="282"/>
      <c r="C19" s="222"/>
      <c r="D19" s="291"/>
      <c r="E19" s="243"/>
      <c r="F19" s="247"/>
      <c r="G19" s="239"/>
      <c r="H19" s="243"/>
      <c r="I19" s="247"/>
      <c r="J19" s="264"/>
      <c r="K19" s="243"/>
      <c r="L19" s="247"/>
      <c r="M19" s="261"/>
      <c r="N19" s="243"/>
      <c r="O19" s="240"/>
      <c r="P19" s="240"/>
      <c r="Q19" s="243"/>
      <c r="R19" s="240"/>
      <c r="S19" s="240"/>
      <c r="T19" s="243"/>
      <c r="U19" s="240"/>
      <c r="V19" s="238"/>
      <c r="W19" s="1"/>
      <c r="X19" s="1"/>
      <c r="Y19" s="1"/>
      <c r="Z19" s="1"/>
      <c r="AA19" s="1"/>
      <c r="AB19" s="1"/>
      <c r="AC19" s="1"/>
    </row>
    <row r="20" spans="1:29" ht="15" customHeight="1">
      <c r="A20" s="8"/>
      <c r="B20" s="282"/>
      <c r="C20" s="222"/>
      <c r="D20" s="291"/>
      <c r="E20" s="241">
        <v>2</v>
      </c>
      <c r="F20" s="266"/>
      <c r="G20" s="239"/>
      <c r="H20" s="241">
        <v>2</v>
      </c>
      <c r="I20" s="248"/>
      <c r="J20" s="264"/>
      <c r="K20" s="241">
        <v>2</v>
      </c>
      <c r="L20" s="248"/>
      <c r="M20" s="261"/>
      <c r="N20" s="241">
        <v>2</v>
      </c>
      <c r="O20" s="239"/>
      <c r="P20" s="240"/>
      <c r="Q20" s="241">
        <v>2</v>
      </c>
      <c r="R20" s="239"/>
      <c r="S20" s="240"/>
      <c r="T20" s="241">
        <v>2</v>
      </c>
      <c r="U20" s="239"/>
      <c r="V20" s="237"/>
      <c r="W20" s="1"/>
      <c r="X20" s="1"/>
      <c r="Y20" s="1"/>
      <c r="Z20" s="1"/>
      <c r="AA20" s="1"/>
      <c r="AB20" s="1"/>
      <c r="AC20" s="1"/>
    </row>
    <row r="21" spans="1:29" ht="15" customHeight="1">
      <c r="A21" s="8"/>
      <c r="B21" s="282"/>
      <c r="C21" s="222"/>
      <c r="D21" s="291"/>
      <c r="E21" s="242"/>
      <c r="F21" s="247"/>
      <c r="G21" s="239"/>
      <c r="H21" s="242"/>
      <c r="I21" s="247"/>
      <c r="J21" s="264"/>
      <c r="K21" s="242"/>
      <c r="L21" s="247"/>
      <c r="M21" s="261"/>
      <c r="N21" s="242"/>
      <c r="O21" s="240"/>
      <c r="P21" s="240"/>
      <c r="Q21" s="242"/>
      <c r="R21" s="240"/>
      <c r="S21" s="240"/>
      <c r="T21" s="242"/>
      <c r="U21" s="240"/>
      <c r="V21" s="238"/>
      <c r="W21" s="1"/>
      <c r="X21" s="1"/>
      <c r="Y21" s="1"/>
      <c r="Z21" s="1"/>
      <c r="AA21" s="1"/>
      <c r="AB21" s="1"/>
      <c r="AC21" s="1"/>
    </row>
    <row r="22" spans="1:29" ht="15" customHeight="1">
      <c r="A22" s="8"/>
      <c r="B22" s="282"/>
      <c r="C22" s="222"/>
      <c r="D22" s="291"/>
      <c r="E22" s="242"/>
      <c r="F22" s="247"/>
      <c r="G22" s="239"/>
      <c r="H22" s="242"/>
      <c r="I22" s="247"/>
      <c r="J22" s="264"/>
      <c r="K22" s="242"/>
      <c r="L22" s="247"/>
      <c r="M22" s="261"/>
      <c r="N22" s="242"/>
      <c r="O22" s="240"/>
      <c r="P22" s="240"/>
      <c r="Q22" s="242"/>
      <c r="R22" s="240"/>
      <c r="S22" s="240"/>
      <c r="T22" s="242"/>
      <c r="U22" s="240"/>
      <c r="V22" s="238"/>
      <c r="W22" s="1"/>
      <c r="X22" s="1"/>
      <c r="Y22" s="1"/>
      <c r="Z22" s="1"/>
      <c r="AA22" s="1"/>
      <c r="AB22" s="1"/>
      <c r="AC22" s="1"/>
    </row>
    <row r="23" spans="1:29" ht="15" customHeight="1">
      <c r="A23" s="8"/>
      <c r="B23" s="282"/>
      <c r="C23" s="222"/>
      <c r="D23" s="291"/>
      <c r="E23" s="243"/>
      <c r="F23" s="247"/>
      <c r="G23" s="239"/>
      <c r="H23" s="243"/>
      <c r="I23" s="247"/>
      <c r="J23" s="264"/>
      <c r="K23" s="243"/>
      <c r="L23" s="247"/>
      <c r="M23" s="261"/>
      <c r="N23" s="243"/>
      <c r="O23" s="240"/>
      <c r="P23" s="240"/>
      <c r="Q23" s="243"/>
      <c r="R23" s="240"/>
      <c r="S23" s="240"/>
      <c r="T23" s="243"/>
      <c r="U23" s="240"/>
      <c r="V23" s="238"/>
      <c r="W23" s="1"/>
      <c r="X23" s="1"/>
      <c r="Y23" s="1"/>
      <c r="Z23" s="1"/>
      <c r="AA23" s="1"/>
      <c r="AB23" s="1"/>
      <c r="AC23" s="1"/>
    </row>
    <row r="24" spans="1:29" ht="15" customHeight="1">
      <c r="A24" s="8"/>
      <c r="B24" s="282"/>
      <c r="C24" s="222"/>
      <c r="D24" s="291"/>
      <c r="E24" s="241">
        <v>3</v>
      </c>
      <c r="F24" s="266"/>
      <c r="G24" s="239"/>
      <c r="H24" s="241">
        <v>3</v>
      </c>
      <c r="I24" s="248"/>
      <c r="J24" s="264"/>
      <c r="K24" s="241">
        <v>3</v>
      </c>
      <c r="L24" s="248"/>
      <c r="M24" s="261"/>
      <c r="N24" s="241">
        <v>3</v>
      </c>
      <c r="O24" s="239"/>
      <c r="P24" s="240"/>
      <c r="Q24" s="241">
        <v>3</v>
      </c>
      <c r="R24" s="239"/>
      <c r="S24" s="240"/>
      <c r="T24" s="241">
        <v>3</v>
      </c>
      <c r="U24" s="239"/>
      <c r="V24" s="237"/>
      <c r="W24" s="1"/>
      <c r="X24" s="1"/>
      <c r="Y24" s="1"/>
      <c r="Z24" s="1"/>
      <c r="AA24" s="1"/>
      <c r="AB24" s="1"/>
      <c r="AC24" s="1"/>
    </row>
    <row r="25" spans="1:29" ht="15" customHeight="1">
      <c r="A25" s="8"/>
      <c r="B25" s="282"/>
      <c r="C25" s="222"/>
      <c r="D25" s="291"/>
      <c r="E25" s="242"/>
      <c r="F25" s="247"/>
      <c r="G25" s="239"/>
      <c r="H25" s="242"/>
      <c r="I25" s="247"/>
      <c r="J25" s="264"/>
      <c r="K25" s="242"/>
      <c r="L25" s="247"/>
      <c r="M25" s="261"/>
      <c r="N25" s="242"/>
      <c r="O25" s="240"/>
      <c r="P25" s="240"/>
      <c r="Q25" s="242"/>
      <c r="R25" s="240"/>
      <c r="S25" s="240"/>
      <c r="T25" s="242"/>
      <c r="U25" s="240"/>
      <c r="V25" s="238"/>
      <c r="W25" s="1"/>
      <c r="X25" s="1"/>
      <c r="Y25" s="1"/>
      <c r="Z25" s="1"/>
      <c r="AA25" s="1"/>
      <c r="AB25" s="1"/>
      <c r="AC25" s="1"/>
    </row>
    <row r="26" spans="1:29" ht="15" customHeight="1">
      <c r="A26" s="8"/>
      <c r="B26" s="282"/>
      <c r="C26" s="222"/>
      <c r="D26" s="291"/>
      <c r="E26" s="242"/>
      <c r="F26" s="247"/>
      <c r="G26" s="239"/>
      <c r="H26" s="242"/>
      <c r="I26" s="247"/>
      <c r="J26" s="264"/>
      <c r="K26" s="242"/>
      <c r="L26" s="247"/>
      <c r="M26" s="261"/>
      <c r="N26" s="242"/>
      <c r="O26" s="240"/>
      <c r="P26" s="240"/>
      <c r="Q26" s="242"/>
      <c r="R26" s="240"/>
      <c r="S26" s="240"/>
      <c r="T26" s="242"/>
      <c r="U26" s="240"/>
      <c r="V26" s="238"/>
      <c r="W26" s="1"/>
      <c r="X26" s="1"/>
      <c r="Y26" s="1"/>
      <c r="Z26" s="1"/>
      <c r="AA26" s="1"/>
      <c r="AB26" s="1"/>
      <c r="AC26" s="1"/>
    </row>
    <row r="27" spans="1:29" ht="15" customHeight="1">
      <c r="A27" s="8"/>
      <c r="B27" s="282"/>
      <c r="C27" s="220"/>
      <c r="D27" s="291"/>
      <c r="E27" s="243"/>
      <c r="F27" s="247"/>
      <c r="G27" s="239"/>
      <c r="H27" s="243"/>
      <c r="I27" s="247"/>
      <c r="J27" s="265"/>
      <c r="K27" s="243"/>
      <c r="L27" s="247"/>
      <c r="M27" s="262"/>
      <c r="N27" s="243"/>
      <c r="O27" s="240"/>
      <c r="P27" s="240"/>
      <c r="Q27" s="243"/>
      <c r="R27" s="240"/>
      <c r="S27" s="240"/>
      <c r="T27" s="243"/>
      <c r="U27" s="240"/>
      <c r="V27" s="238"/>
      <c r="W27" s="1"/>
      <c r="X27" s="1"/>
      <c r="Y27" s="1"/>
      <c r="Z27" s="1"/>
      <c r="AA27" s="1"/>
      <c r="AB27" s="1"/>
      <c r="AC27" s="1"/>
    </row>
    <row r="28" spans="1:29" ht="15" customHeight="1">
      <c r="A28" s="8"/>
      <c r="B28" s="282"/>
      <c r="C28" s="233" t="str">
        <f ca="1">OFFSET(INDIRECT($B200),8,2)</f>
        <v>Digital rights, licensing and ownership</v>
      </c>
      <c r="D28" s="268" t="str">
        <f ca="1">OFFSET(INDIRECT($B200),8,14)</f>
        <v>cite all sources when researching and explain the importance of this, e.g. create simple lists for the referencing of digital and offline sources; discuss the rights and permissions associated with this
understand that photographs can be edited digitally and discuss rights and permissions associated with this.</v>
      </c>
      <c r="E28" s="241">
        <v>1</v>
      </c>
      <c r="F28" s="237"/>
      <c r="G28" s="257" t="str">
        <f ca="1">OFFSET(INDIRECT($B200),8,15)</f>
        <v xml:space="preserve">understand copyright, licensing, fair use, and the rights they have as creators, e.g. consider different ways people license their copyrighted work
explain basic copyright laws, e.g. learn that copyright is a legal system that protects their rights to creative work.
</v>
      </c>
      <c r="H28" s="241">
        <v>1</v>
      </c>
      <c r="I28" s="246"/>
      <c r="J28" s="249" t="str">
        <f ca="1">OFFSET(INDIRECT($B200),8,16)</f>
        <v>understand copyright, licensing, fair use, and the rights they have as creators
explain basic copyright laws, e.g. explore the ethical and legal ramifications of piracy and plagiarism, and know that they are irresponsible and disrespectful
act responsibly as creators and users of creative work, e.g. explore decisions that creators make when exercising their creative rights and responsibilities, giving consideration to ethical, real-life issues.  </v>
      </c>
      <c r="K28" s="241">
        <v>1</v>
      </c>
      <c r="L28" s="246"/>
      <c r="M28" s="245" t="str">
        <f ca="1">OFFSET(INDIRECT($B200),8,17)</f>
        <v xml:space="preserve">explain the legal and ethical dimensions of respecting creative work, e.g. explore the ethical and legal ramifications of piracy and plagiarism, and know that they are irresponsible and disrespectful; apply understanding of the rules to different scenarios.
</v>
      </c>
      <c r="N28" s="241">
        <v>1</v>
      </c>
      <c r="O28" s="244"/>
      <c r="P28" s="257" t="str">
        <f ca="1">OFFSET(INDIRECT($B200),8,18)</f>
        <v>identify the key points required for creative work to be considered fair use and comply with data protection laws, e.g. explore the legal and ethical considerations involved in using the creative work of others; understand individuals' rights and responsibilities as creators and consumers of content; think critically and make ethical decisions about the use of creative works in relation to fair use; reference using formal citation conventions, such as Harvard and Oxford.</v>
      </c>
      <c r="Q28" s="241">
        <v>1</v>
      </c>
      <c r="R28" s="244"/>
      <c r="S28" s="257" t="str">
        <f ca="1">OFFSET(INDIRECT($B200),8,19)</f>
        <v>understand and reflect on the differences between taking inspiration from the creative work of others and appropriating that work without permission, e.g. appreciate the key concepts of inspiration, appropriation, copyright and fair use, and examine how they apply to creative work; understand the legal and ethical debates that surround using other people’s creative work; consider the points of view of the original creator, potential audiences, and the broader community when using materials belonging to others.</v>
      </c>
      <c r="T28" s="241">
        <v>1</v>
      </c>
      <c r="U28" s="244"/>
      <c r="V28" s="237"/>
      <c r="W28" s="1"/>
      <c r="X28" s="1"/>
      <c r="Y28" s="1"/>
      <c r="Z28" s="1"/>
      <c r="AA28" s="1"/>
      <c r="AB28" s="1"/>
      <c r="AC28" s="1"/>
    </row>
    <row r="29" spans="1:29" ht="15" customHeight="1">
      <c r="A29" s="8"/>
      <c r="B29" s="282"/>
      <c r="C29" s="224"/>
      <c r="D29" s="291"/>
      <c r="E29" s="242"/>
      <c r="F29" s="247"/>
      <c r="G29" s="224"/>
      <c r="H29" s="242"/>
      <c r="I29" s="247"/>
      <c r="J29" s="250"/>
      <c r="K29" s="242"/>
      <c r="L29" s="247"/>
      <c r="M29" s="224"/>
      <c r="N29" s="242"/>
      <c r="O29" s="240"/>
      <c r="P29" s="224"/>
      <c r="Q29" s="242"/>
      <c r="R29" s="240"/>
      <c r="S29" s="258"/>
      <c r="T29" s="242"/>
      <c r="U29" s="240"/>
      <c r="V29" s="238"/>
      <c r="W29" s="1"/>
      <c r="X29" s="1"/>
      <c r="Y29" s="1"/>
      <c r="Z29" s="1"/>
      <c r="AA29" s="1"/>
      <c r="AB29" s="1"/>
      <c r="AC29" s="1"/>
    </row>
    <row r="30" spans="1:29" ht="15" customHeight="1">
      <c r="A30" s="8"/>
      <c r="B30" s="282"/>
      <c r="C30" s="224"/>
      <c r="D30" s="291"/>
      <c r="E30" s="242"/>
      <c r="F30" s="247"/>
      <c r="G30" s="224"/>
      <c r="H30" s="242"/>
      <c r="I30" s="247"/>
      <c r="J30" s="250"/>
      <c r="K30" s="242"/>
      <c r="L30" s="247"/>
      <c r="M30" s="224"/>
      <c r="N30" s="242"/>
      <c r="O30" s="240"/>
      <c r="P30" s="224"/>
      <c r="Q30" s="242"/>
      <c r="R30" s="240"/>
      <c r="S30" s="258"/>
      <c r="T30" s="242"/>
      <c r="U30" s="240"/>
      <c r="V30" s="238"/>
      <c r="W30" s="1"/>
      <c r="X30" s="1"/>
      <c r="Y30" s="1"/>
      <c r="Z30" s="1"/>
      <c r="AA30" s="1"/>
      <c r="AB30" s="1"/>
      <c r="AC30" s="1"/>
    </row>
    <row r="31" spans="1:29" ht="15" customHeight="1">
      <c r="A31" s="8"/>
      <c r="B31" s="282"/>
      <c r="C31" s="224"/>
      <c r="D31" s="291"/>
      <c r="E31" s="243"/>
      <c r="F31" s="247"/>
      <c r="G31" s="224"/>
      <c r="H31" s="243"/>
      <c r="I31" s="247"/>
      <c r="J31" s="250"/>
      <c r="K31" s="243"/>
      <c r="L31" s="247"/>
      <c r="M31" s="224"/>
      <c r="N31" s="243"/>
      <c r="O31" s="240"/>
      <c r="P31" s="224"/>
      <c r="Q31" s="243"/>
      <c r="R31" s="240"/>
      <c r="S31" s="258"/>
      <c r="T31" s="243"/>
      <c r="U31" s="240"/>
      <c r="V31" s="238"/>
      <c r="W31" s="1"/>
      <c r="X31" s="1"/>
      <c r="Y31" s="1"/>
      <c r="Z31" s="1"/>
      <c r="AA31" s="1"/>
      <c r="AB31" s="1"/>
      <c r="AC31" s="1"/>
    </row>
    <row r="32" spans="1:29" ht="15" customHeight="1">
      <c r="A32" s="8"/>
      <c r="B32" s="282"/>
      <c r="C32" s="224"/>
      <c r="D32" s="291"/>
      <c r="E32" s="241">
        <v>2</v>
      </c>
      <c r="F32" s="266"/>
      <c r="G32" s="224"/>
      <c r="H32" s="241">
        <v>2</v>
      </c>
      <c r="I32" s="248"/>
      <c r="J32" s="250"/>
      <c r="K32" s="241">
        <v>2</v>
      </c>
      <c r="L32" s="248"/>
      <c r="M32" s="224"/>
      <c r="N32" s="241">
        <v>2</v>
      </c>
      <c r="O32" s="239"/>
      <c r="P32" s="224"/>
      <c r="Q32" s="241">
        <v>2</v>
      </c>
      <c r="R32" s="239"/>
      <c r="S32" s="258"/>
      <c r="T32" s="241">
        <v>2</v>
      </c>
      <c r="U32" s="239"/>
      <c r="V32" s="237"/>
      <c r="W32" s="1"/>
      <c r="X32" s="1"/>
      <c r="Y32" s="1"/>
      <c r="Z32" s="1"/>
      <c r="AA32" s="1"/>
      <c r="AB32" s="1"/>
      <c r="AC32" s="1"/>
    </row>
    <row r="33" spans="1:29" ht="15" customHeight="1">
      <c r="A33" s="8"/>
      <c r="B33" s="282"/>
      <c r="C33" s="224"/>
      <c r="D33" s="291"/>
      <c r="E33" s="242"/>
      <c r="F33" s="247"/>
      <c r="G33" s="224"/>
      <c r="H33" s="242"/>
      <c r="I33" s="247"/>
      <c r="J33" s="250"/>
      <c r="K33" s="242"/>
      <c r="L33" s="247"/>
      <c r="M33" s="224"/>
      <c r="N33" s="242"/>
      <c r="O33" s="240"/>
      <c r="P33" s="224"/>
      <c r="Q33" s="242"/>
      <c r="R33" s="240"/>
      <c r="S33" s="258"/>
      <c r="T33" s="242"/>
      <c r="U33" s="240"/>
      <c r="V33" s="238"/>
      <c r="W33" s="1"/>
      <c r="X33" s="1"/>
      <c r="Y33" s="1"/>
      <c r="Z33" s="1"/>
      <c r="AA33" s="1"/>
      <c r="AB33" s="1"/>
      <c r="AC33" s="1"/>
    </row>
    <row r="34" spans="1:29" ht="15" customHeight="1">
      <c r="A34" s="8"/>
      <c r="B34" s="282"/>
      <c r="C34" s="224"/>
      <c r="D34" s="291"/>
      <c r="E34" s="242"/>
      <c r="F34" s="247"/>
      <c r="G34" s="224"/>
      <c r="H34" s="242"/>
      <c r="I34" s="247"/>
      <c r="J34" s="250"/>
      <c r="K34" s="242"/>
      <c r="L34" s="247"/>
      <c r="M34" s="224"/>
      <c r="N34" s="242"/>
      <c r="O34" s="240"/>
      <c r="P34" s="224"/>
      <c r="Q34" s="242"/>
      <c r="R34" s="240"/>
      <c r="S34" s="258"/>
      <c r="T34" s="242"/>
      <c r="U34" s="240"/>
      <c r="V34" s="238"/>
      <c r="W34" s="1"/>
      <c r="X34" s="1"/>
      <c r="Y34" s="1"/>
      <c r="Z34" s="1"/>
      <c r="AA34" s="1"/>
      <c r="AB34" s="1"/>
      <c r="AC34" s="1"/>
    </row>
    <row r="35" spans="1:29" ht="15" customHeight="1">
      <c r="A35" s="8"/>
      <c r="B35" s="282"/>
      <c r="C35" s="224"/>
      <c r="D35" s="291"/>
      <c r="E35" s="243"/>
      <c r="F35" s="247"/>
      <c r="G35" s="224"/>
      <c r="H35" s="243"/>
      <c r="I35" s="247"/>
      <c r="J35" s="250"/>
      <c r="K35" s="243"/>
      <c r="L35" s="247"/>
      <c r="M35" s="224"/>
      <c r="N35" s="243"/>
      <c r="O35" s="240"/>
      <c r="P35" s="224"/>
      <c r="Q35" s="243"/>
      <c r="R35" s="240"/>
      <c r="S35" s="258"/>
      <c r="T35" s="243"/>
      <c r="U35" s="240"/>
      <c r="V35" s="238"/>
      <c r="W35" s="1"/>
      <c r="X35" s="1"/>
      <c r="Y35" s="1"/>
      <c r="Z35" s="1"/>
      <c r="AA35" s="1"/>
      <c r="AB35" s="1"/>
      <c r="AC35" s="1"/>
    </row>
    <row r="36" spans="1:29" ht="15" customHeight="1">
      <c r="A36" s="8"/>
      <c r="B36" s="282"/>
      <c r="C36" s="224"/>
      <c r="D36" s="291"/>
      <c r="E36" s="241">
        <v>3</v>
      </c>
      <c r="F36" s="266"/>
      <c r="G36" s="224"/>
      <c r="H36" s="241">
        <v>3</v>
      </c>
      <c r="I36" s="248"/>
      <c r="J36" s="250"/>
      <c r="K36" s="241">
        <v>3</v>
      </c>
      <c r="L36" s="248"/>
      <c r="M36" s="224"/>
      <c r="N36" s="241">
        <v>3</v>
      </c>
      <c r="O36" s="239"/>
      <c r="P36" s="224"/>
      <c r="Q36" s="241">
        <v>3</v>
      </c>
      <c r="R36" s="239"/>
      <c r="S36" s="258"/>
      <c r="T36" s="241">
        <v>3</v>
      </c>
      <c r="U36" s="239"/>
      <c r="V36" s="237"/>
      <c r="W36" s="1"/>
      <c r="X36" s="1"/>
      <c r="Y36" s="1"/>
      <c r="Z36" s="1"/>
      <c r="AA36" s="1"/>
      <c r="AB36" s="1"/>
      <c r="AC36" s="1"/>
    </row>
    <row r="37" spans="1:29" ht="15" customHeight="1">
      <c r="A37" s="8"/>
      <c r="B37" s="282"/>
      <c r="C37" s="224"/>
      <c r="D37" s="291"/>
      <c r="E37" s="242"/>
      <c r="F37" s="247"/>
      <c r="G37" s="224"/>
      <c r="H37" s="242"/>
      <c r="I37" s="247"/>
      <c r="J37" s="250"/>
      <c r="K37" s="242"/>
      <c r="L37" s="247"/>
      <c r="M37" s="224"/>
      <c r="N37" s="242"/>
      <c r="O37" s="240"/>
      <c r="P37" s="224"/>
      <c r="Q37" s="242"/>
      <c r="R37" s="240"/>
      <c r="S37" s="258"/>
      <c r="T37" s="242"/>
      <c r="U37" s="240"/>
      <c r="V37" s="238"/>
      <c r="W37" s="1"/>
      <c r="X37" s="1"/>
      <c r="Y37" s="1"/>
      <c r="Z37" s="1"/>
      <c r="AA37" s="1"/>
      <c r="AB37" s="1"/>
      <c r="AC37" s="1"/>
    </row>
    <row r="38" spans="1:29" ht="15" customHeight="1">
      <c r="A38" s="8"/>
      <c r="B38" s="282"/>
      <c r="C38" s="224"/>
      <c r="D38" s="291"/>
      <c r="E38" s="242"/>
      <c r="F38" s="247"/>
      <c r="G38" s="224"/>
      <c r="H38" s="242"/>
      <c r="I38" s="247"/>
      <c r="J38" s="250"/>
      <c r="K38" s="242"/>
      <c r="L38" s="247"/>
      <c r="M38" s="224"/>
      <c r="N38" s="242"/>
      <c r="O38" s="240"/>
      <c r="P38" s="224"/>
      <c r="Q38" s="242"/>
      <c r="R38" s="240"/>
      <c r="S38" s="258"/>
      <c r="T38" s="242"/>
      <c r="U38" s="240"/>
      <c r="V38" s="238"/>
      <c r="W38" s="1"/>
      <c r="X38" s="1"/>
      <c r="Y38" s="1"/>
      <c r="Z38" s="1"/>
      <c r="AA38" s="1"/>
      <c r="AB38" s="1"/>
      <c r="AC38" s="1"/>
    </row>
    <row r="39" spans="1:29" ht="15" customHeight="1">
      <c r="A39" s="8"/>
      <c r="B39" s="282"/>
      <c r="C39" s="225"/>
      <c r="D39" s="291"/>
      <c r="E39" s="243"/>
      <c r="F39" s="247"/>
      <c r="G39" s="225"/>
      <c r="H39" s="243"/>
      <c r="I39" s="247"/>
      <c r="J39" s="251"/>
      <c r="K39" s="243"/>
      <c r="L39" s="247"/>
      <c r="M39" s="225"/>
      <c r="N39" s="243"/>
      <c r="O39" s="240"/>
      <c r="P39" s="225"/>
      <c r="Q39" s="243"/>
      <c r="R39" s="240"/>
      <c r="S39" s="259"/>
      <c r="T39" s="243"/>
      <c r="U39" s="240"/>
      <c r="V39" s="238"/>
      <c r="W39" s="1"/>
      <c r="X39" s="1"/>
      <c r="Y39" s="1"/>
      <c r="Z39" s="1"/>
      <c r="AA39" s="1"/>
      <c r="AB39" s="1"/>
      <c r="AC39" s="1"/>
    </row>
    <row r="40" spans="1:29" ht="15" customHeight="1">
      <c r="A40" s="8"/>
      <c r="B40" s="282"/>
      <c r="C40" s="233" t="str">
        <f ca="1">OFFSET(INDIRECT($B200),10,2)</f>
        <v>Online behaviour and cyberbullying</v>
      </c>
      <c r="D40" s="268" t="str">
        <f ca="1">OFFSET(INDIRECT($B200),10,14)</f>
        <v xml:space="preserve">demonstrate appropriate online behaviour and apply a range of strategies to protect themselves and others from possible online dangers, bullying and inappropriate behaviour, e.g. turn off comments on digital media, block users; identify the risks and legal consequences of sending intimate images and content/sexting; recognise language that could be deemed to be offensive (including racist, sexist, homophobic, transphobic) in online activities.  
</v>
      </c>
      <c r="E40" s="241">
        <v>1</v>
      </c>
      <c r="F40" s="237"/>
      <c r="G40" s="255" t="str">
        <f ca="1">OFFSET(INDIRECT($B200),10,15)</f>
        <v>refine strategies to protect themselves and others from possible online dangers, e.g. when communicating online show an active ability to deal with inappropriate behaviour/misuse while actively minimising risks
filter the communication received, e.g. sorting out e-mails, deciding whom to follow on social media, etc.; responsibly use digital tools to interact with others using more advanced features
demonstrate a basic knowledge of the legal aspects linked to online behaviour, e.g. cyberbullying, harassment, false statements and publishing inappropriate content/images without consent.</v>
      </c>
      <c r="H40" s="241">
        <v>1</v>
      </c>
      <c r="I40" s="246"/>
      <c r="J40" s="256" t="str">
        <f ca="1">OFFSET(INDIRECT($B200),10,16)</f>
        <v>identify high-risk situations and active strategies to avoid them, e.g. critically evaluate behaviour to limit exposure to high-risk situations         
define and identify advanced forms of cyberbullying, how to avoid it and the consequences of such actions  
critically evaluate the behaviours of others online and identify how they could be beneficial or damaging.</v>
      </c>
      <c r="K40" s="241">
        <v>1</v>
      </c>
      <c r="L40" s="246"/>
      <c r="M40" s="255" t="str">
        <f ca="1">OFFSET(INDIRECT($B200),10,17)</f>
        <v xml:space="preserve">adapt online behaviour and interactions for different audiences, considering global cultural values, e.g. critically evaluate behaviour and interactions taking into account global cultural values; consider how behaviour is perceived by others. </v>
      </c>
      <c r="N40" s="241">
        <v>1</v>
      </c>
      <c r="O40" s="244"/>
      <c r="P40" s="255" t="str">
        <f ca="1">OFFSET(INDIRECT($B200),10,18)</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Q40" s="241">
        <v>1</v>
      </c>
      <c r="R40" s="244"/>
      <c r="S40" s="255" t="str">
        <f ca="1">OFFSET(INDIRECT($B200),10,19)</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T40" s="241">
        <v>1</v>
      </c>
      <c r="U40" s="244"/>
      <c r="V40" s="237"/>
      <c r="W40" s="1"/>
      <c r="X40" s="1"/>
      <c r="Y40" s="1"/>
      <c r="Z40" s="1"/>
      <c r="AA40" s="1"/>
      <c r="AB40" s="1"/>
      <c r="AC40" s="1"/>
    </row>
    <row r="41" spans="1:29" ht="15" customHeight="1">
      <c r="A41" s="8"/>
      <c r="B41" s="282"/>
      <c r="C41" s="224"/>
      <c r="D41" s="291"/>
      <c r="E41" s="242"/>
      <c r="F41" s="247"/>
      <c r="G41" s="224"/>
      <c r="H41" s="242"/>
      <c r="I41" s="247"/>
      <c r="J41" s="250"/>
      <c r="K41" s="242"/>
      <c r="L41" s="247"/>
      <c r="M41" s="224"/>
      <c r="N41" s="242"/>
      <c r="O41" s="240"/>
      <c r="P41" s="224"/>
      <c r="Q41" s="242"/>
      <c r="R41" s="240"/>
      <c r="S41" s="224"/>
      <c r="T41" s="242"/>
      <c r="U41" s="240"/>
      <c r="V41" s="238"/>
      <c r="W41" s="1"/>
      <c r="X41" s="1"/>
      <c r="Y41" s="1"/>
      <c r="Z41" s="1"/>
      <c r="AA41" s="1"/>
      <c r="AB41" s="1"/>
      <c r="AC41" s="1"/>
    </row>
    <row r="42" spans="1:29" ht="15" customHeight="1">
      <c r="A42" s="8"/>
      <c r="B42" s="282"/>
      <c r="C42" s="224"/>
      <c r="D42" s="291"/>
      <c r="E42" s="242"/>
      <c r="F42" s="247"/>
      <c r="G42" s="224"/>
      <c r="H42" s="242"/>
      <c r="I42" s="247"/>
      <c r="J42" s="250"/>
      <c r="K42" s="242"/>
      <c r="L42" s="247"/>
      <c r="M42" s="224"/>
      <c r="N42" s="242"/>
      <c r="O42" s="240"/>
      <c r="P42" s="224"/>
      <c r="Q42" s="242"/>
      <c r="R42" s="240"/>
      <c r="S42" s="224"/>
      <c r="T42" s="242"/>
      <c r="U42" s="240"/>
      <c r="V42" s="238"/>
      <c r="W42" s="1"/>
      <c r="X42" s="1"/>
      <c r="Y42" s="1"/>
      <c r="Z42" s="1"/>
      <c r="AA42" s="1"/>
      <c r="AB42" s="1"/>
      <c r="AC42" s="1"/>
    </row>
    <row r="43" spans="1:29" ht="15" customHeight="1">
      <c r="A43" s="8"/>
      <c r="B43" s="282"/>
      <c r="C43" s="224"/>
      <c r="D43" s="291"/>
      <c r="E43" s="243"/>
      <c r="F43" s="247"/>
      <c r="G43" s="224"/>
      <c r="H43" s="243"/>
      <c r="I43" s="247"/>
      <c r="J43" s="250"/>
      <c r="K43" s="243"/>
      <c r="L43" s="247"/>
      <c r="M43" s="224"/>
      <c r="N43" s="243"/>
      <c r="O43" s="240"/>
      <c r="P43" s="224"/>
      <c r="Q43" s="243"/>
      <c r="R43" s="240"/>
      <c r="S43" s="224"/>
      <c r="T43" s="243"/>
      <c r="U43" s="240"/>
      <c r="V43" s="238"/>
      <c r="W43" s="1"/>
      <c r="X43" s="1"/>
      <c r="Y43" s="1"/>
      <c r="Z43" s="1"/>
      <c r="AA43" s="1"/>
      <c r="AB43" s="1"/>
      <c r="AC43" s="1"/>
    </row>
    <row r="44" spans="1:29" ht="15" customHeight="1">
      <c r="A44" s="8"/>
      <c r="B44" s="282"/>
      <c r="C44" s="224"/>
      <c r="D44" s="291"/>
      <c r="E44" s="241">
        <v>2</v>
      </c>
      <c r="F44" s="266"/>
      <c r="G44" s="224"/>
      <c r="H44" s="241">
        <v>2</v>
      </c>
      <c r="I44" s="248"/>
      <c r="J44" s="250"/>
      <c r="K44" s="241">
        <v>2</v>
      </c>
      <c r="L44" s="248"/>
      <c r="M44" s="224"/>
      <c r="N44" s="241">
        <v>2</v>
      </c>
      <c r="O44" s="239"/>
      <c r="P44" s="224"/>
      <c r="Q44" s="241">
        <v>2</v>
      </c>
      <c r="R44" s="239"/>
      <c r="S44" s="224"/>
      <c r="T44" s="241">
        <v>2</v>
      </c>
      <c r="U44" s="239"/>
      <c r="V44" s="237"/>
      <c r="W44" s="1"/>
      <c r="X44" s="1"/>
      <c r="Y44" s="1"/>
      <c r="Z44" s="1"/>
      <c r="AA44" s="1"/>
      <c r="AB44" s="1"/>
      <c r="AC44" s="1"/>
    </row>
    <row r="45" spans="1:29" ht="15" customHeight="1">
      <c r="A45" s="8"/>
      <c r="B45" s="282"/>
      <c r="C45" s="224"/>
      <c r="D45" s="291"/>
      <c r="E45" s="242"/>
      <c r="F45" s="247"/>
      <c r="G45" s="224"/>
      <c r="H45" s="242"/>
      <c r="I45" s="247"/>
      <c r="J45" s="250"/>
      <c r="K45" s="242"/>
      <c r="L45" s="247"/>
      <c r="M45" s="224"/>
      <c r="N45" s="242"/>
      <c r="O45" s="240"/>
      <c r="P45" s="224"/>
      <c r="Q45" s="242"/>
      <c r="R45" s="240"/>
      <c r="S45" s="224"/>
      <c r="T45" s="242"/>
      <c r="U45" s="240"/>
      <c r="V45" s="238"/>
      <c r="W45" s="1"/>
      <c r="X45" s="1"/>
      <c r="Y45" s="1"/>
      <c r="Z45" s="1"/>
      <c r="AA45" s="1"/>
      <c r="AB45" s="1"/>
      <c r="AC45" s="1"/>
    </row>
    <row r="46" spans="1:29" ht="15" customHeight="1">
      <c r="A46" s="8"/>
      <c r="B46" s="282"/>
      <c r="C46" s="224"/>
      <c r="D46" s="291"/>
      <c r="E46" s="242"/>
      <c r="F46" s="247"/>
      <c r="G46" s="224"/>
      <c r="H46" s="242"/>
      <c r="I46" s="247"/>
      <c r="J46" s="250"/>
      <c r="K46" s="242"/>
      <c r="L46" s="247"/>
      <c r="M46" s="224"/>
      <c r="N46" s="242"/>
      <c r="O46" s="240"/>
      <c r="P46" s="224"/>
      <c r="Q46" s="242"/>
      <c r="R46" s="240"/>
      <c r="S46" s="224"/>
      <c r="T46" s="242"/>
      <c r="U46" s="240"/>
      <c r="V46" s="238"/>
      <c r="W46" s="1"/>
      <c r="X46" s="1"/>
      <c r="Y46" s="1"/>
      <c r="Z46" s="1"/>
      <c r="AA46" s="1"/>
      <c r="AB46" s="1"/>
      <c r="AC46" s="1"/>
    </row>
    <row r="47" spans="1:29" ht="15" customHeight="1">
      <c r="A47" s="8"/>
      <c r="B47" s="282"/>
      <c r="C47" s="224"/>
      <c r="D47" s="291"/>
      <c r="E47" s="243"/>
      <c r="F47" s="247"/>
      <c r="G47" s="224"/>
      <c r="H47" s="243"/>
      <c r="I47" s="247"/>
      <c r="J47" s="250"/>
      <c r="K47" s="243"/>
      <c r="L47" s="247"/>
      <c r="M47" s="224"/>
      <c r="N47" s="243"/>
      <c r="O47" s="240"/>
      <c r="P47" s="224"/>
      <c r="Q47" s="243"/>
      <c r="R47" s="240"/>
      <c r="S47" s="224"/>
      <c r="T47" s="243"/>
      <c r="U47" s="240"/>
      <c r="V47" s="238"/>
      <c r="W47" s="1"/>
      <c r="X47" s="1"/>
      <c r="Y47" s="1"/>
      <c r="Z47" s="1"/>
      <c r="AA47" s="1"/>
      <c r="AB47" s="1"/>
      <c r="AC47" s="1"/>
    </row>
    <row r="48" spans="1:29" ht="15" customHeight="1">
      <c r="A48" s="8"/>
      <c r="B48" s="282"/>
      <c r="C48" s="224"/>
      <c r="D48" s="291"/>
      <c r="E48" s="241">
        <v>3</v>
      </c>
      <c r="F48" s="266"/>
      <c r="G48" s="224"/>
      <c r="H48" s="241">
        <v>3</v>
      </c>
      <c r="I48" s="248"/>
      <c r="J48" s="250"/>
      <c r="K48" s="241">
        <v>3</v>
      </c>
      <c r="L48" s="248"/>
      <c r="M48" s="224"/>
      <c r="N48" s="241">
        <v>3</v>
      </c>
      <c r="O48" s="239"/>
      <c r="P48" s="224"/>
      <c r="Q48" s="241">
        <v>3</v>
      </c>
      <c r="R48" s="239"/>
      <c r="S48" s="224"/>
      <c r="T48" s="241">
        <v>3</v>
      </c>
      <c r="U48" s="239"/>
      <c r="V48" s="237"/>
      <c r="W48" s="1"/>
      <c r="X48" s="1"/>
      <c r="Y48" s="1"/>
      <c r="Z48" s="1"/>
      <c r="AA48" s="1"/>
      <c r="AB48" s="1"/>
      <c r="AC48" s="1"/>
    </row>
    <row r="49" spans="1:29" ht="15" customHeight="1">
      <c r="A49" s="8"/>
      <c r="B49" s="282"/>
      <c r="C49" s="224"/>
      <c r="D49" s="291"/>
      <c r="E49" s="242"/>
      <c r="F49" s="247"/>
      <c r="G49" s="224"/>
      <c r="H49" s="242"/>
      <c r="I49" s="247"/>
      <c r="J49" s="250"/>
      <c r="K49" s="242"/>
      <c r="L49" s="247"/>
      <c r="M49" s="224"/>
      <c r="N49" s="242"/>
      <c r="O49" s="240"/>
      <c r="P49" s="224"/>
      <c r="Q49" s="242"/>
      <c r="R49" s="240"/>
      <c r="S49" s="224"/>
      <c r="T49" s="242"/>
      <c r="U49" s="240"/>
      <c r="V49" s="238"/>
      <c r="W49" s="1"/>
      <c r="X49" s="1"/>
      <c r="Y49" s="1"/>
      <c r="Z49" s="1"/>
      <c r="AA49" s="1"/>
      <c r="AB49" s="1"/>
      <c r="AC49" s="1"/>
    </row>
    <row r="50" spans="1:29" ht="15" customHeight="1">
      <c r="A50" s="8"/>
      <c r="B50" s="282"/>
      <c r="C50" s="224"/>
      <c r="D50" s="291"/>
      <c r="E50" s="242"/>
      <c r="F50" s="247"/>
      <c r="G50" s="224"/>
      <c r="H50" s="242"/>
      <c r="I50" s="247"/>
      <c r="J50" s="250"/>
      <c r="K50" s="242"/>
      <c r="L50" s="247"/>
      <c r="M50" s="224"/>
      <c r="N50" s="242"/>
      <c r="O50" s="240"/>
      <c r="P50" s="224"/>
      <c r="Q50" s="242"/>
      <c r="R50" s="240"/>
      <c r="S50" s="224"/>
      <c r="T50" s="242"/>
      <c r="U50" s="240"/>
      <c r="V50" s="238"/>
      <c r="W50" s="1"/>
      <c r="X50" s="1"/>
      <c r="Y50" s="1"/>
      <c r="Z50" s="1"/>
      <c r="AA50" s="1"/>
      <c r="AB50" s="1"/>
      <c r="AC50" s="1"/>
    </row>
    <row r="51" spans="1:29" ht="39.75" customHeight="1">
      <c r="A51" s="8"/>
      <c r="B51" s="283"/>
      <c r="C51" s="225"/>
      <c r="D51" s="291"/>
      <c r="E51" s="243"/>
      <c r="F51" s="247"/>
      <c r="G51" s="225"/>
      <c r="H51" s="243"/>
      <c r="I51" s="247"/>
      <c r="J51" s="251"/>
      <c r="K51" s="243"/>
      <c r="L51" s="247"/>
      <c r="M51" s="225"/>
      <c r="N51" s="243"/>
      <c r="O51" s="240"/>
      <c r="P51" s="225"/>
      <c r="Q51" s="243"/>
      <c r="R51" s="240"/>
      <c r="S51" s="225"/>
      <c r="T51" s="243"/>
      <c r="U51" s="240"/>
      <c r="V51" s="238"/>
      <c r="W51" s="1"/>
      <c r="X51" s="1"/>
      <c r="Y51" s="1"/>
      <c r="Z51" s="1"/>
      <c r="AA51" s="1"/>
      <c r="AB51" s="1"/>
      <c r="AC51" s="1"/>
    </row>
    <row r="52" spans="1:29" ht="15" customHeight="1">
      <c r="A52" s="8"/>
      <c r="B52" s="281" t="str">
        <f ca="1">OFFSET(INDIRECT($B200),11,0)</f>
        <v>2. Interacting and collaborating</v>
      </c>
      <c r="C52" s="229" t="str">
        <f ca="1">OFFSET(INDIRECT($B200),13,2)</f>
        <v>Communication</v>
      </c>
      <c r="D52" s="268" t="str">
        <f ca="1">OFFSET(INDIRECT($B200),13,14)</f>
        <v>exchange online communication, making use of a growing range of available features, e.g. manage folders within e-mail including using reporting features to filter spam and make use of webcams to facilitate video calls 
show an understanding of the advantages and disadvantages of different forms of communication and when it is appropriate to use each, e.g. explain when video conferencing may be more appropriate than e-mail, and vice versa; explain the pros and cons of using instant messaging in social contexts; talk about purpose and audience.</v>
      </c>
      <c r="E52" s="241">
        <v>1</v>
      </c>
      <c r="F52" s="237"/>
      <c r="G52" s="245" t="str">
        <f ca="1">OFFSET(INDIRECT($B200),13,15)</f>
        <v>manage and use a growing range of online communication accounts and the features offered within each, e.g. e-mail accounts, messaging accounts, etc.</v>
      </c>
      <c r="H52" s="241">
        <v>1</v>
      </c>
      <c r="I52" s="246"/>
      <c r="J52" s="249" t="str">
        <f ca="1">OFFSET(INDIRECT($B200),13,16)</f>
        <v>select and use different online communication tools for specific purposes with higher levels of competence, e.g. set up and manage an address book and organise contacts on appropriate mailing lists; independently carry out a video call for a specific purpose including screen sharing where appropriate.</v>
      </c>
      <c r="K52" s="241">
        <v>1</v>
      </c>
      <c r="L52" s="246"/>
      <c r="M52" s="245" t="str">
        <f ca="1">OFFSET(INDIRECT($B200),13,17)</f>
        <v>select and use different online communication tools for specific purposes with higher levels of competence, e.g. set up relevant mail merge using word processing and spreadsheet software; use advanced features of e-mail provider (signature, auto-reply, read receipt, widgets).</v>
      </c>
      <c r="N52" s="241">
        <v>1</v>
      </c>
      <c r="O52" s="244"/>
      <c r="P52" s="245" t="str">
        <f ca="1">OFFSET(INDIRECT($B200),13,18)</f>
        <v>make use of available online communication services for specific purposes, justifying selections made based on their appropriateness for delivery of information.</v>
      </c>
      <c r="Q52" s="241">
        <v>1</v>
      </c>
      <c r="R52" s="244"/>
      <c r="S52" s="245" t="str">
        <f ca="1">OFFSET(INDIRECT($B200),13,19)</f>
        <v>reflect on choices of online communication solution and comment on how this could be improved to meet aims of tasks.</v>
      </c>
      <c r="T52" s="241">
        <v>1</v>
      </c>
      <c r="U52" s="244"/>
      <c r="V52" s="237"/>
      <c r="W52" s="1"/>
      <c r="X52" s="1"/>
      <c r="Y52" s="1"/>
      <c r="Z52" s="1"/>
      <c r="AA52" s="1"/>
      <c r="AB52" s="1"/>
      <c r="AC52" s="1"/>
    </row>
    <row r="53" spans="1:29" ht="15" customHeight="1">
      <c r="A53" s="8"/>
      <c r="B53" s="282"/>
      <c r="C53" s="224"/>
      <c r="D53" s="291"/>
      <c r="E53" s="242"/>
      <c r="F53" s="247"/>
      <c r="G53" s="224"/>
      <c r="H53" s="242"/>
      <c r="I53" s="247"/>
      <c r="J53" s="250"/>
      <c r="K53" s="242"/>
      <c r="L53" s="247"/>
      <c r="M53" s="224"/>
      <c r="N53" s="242"/>
      <c r="O53" s="240"/>
      <c r="P53" s="224"/>
      <c r="Q53" s="242"/>
      <c r="R53" s="240"/>
      <c r="S53" s="224"/>
      <c r="T53" s="242"/>
      <c r="U53" s="240"/>
      <c r="V53" s="238"/>
      <c r="W53" s="1"/>
      <c r="X53" s="1"/>
      <c r="Y53" s="1"/>
      <c r="Z53" s="1"/>
      <c r="AA53" s="1"/>
      <c r="AB53" s="1"/>
      <c r="AC53" s="1"/>
    </row>
    <row r="54" spans="1:29" ht="15" customHeight="1">
      <c r="A54" s="8"/>
      <c r="B54" s="282"/>
      <c r="C54" s="224"/>
      <c r="D54" s="291"/>
      <c r="E54" s="242"/>
      <c r="F54" s="247"/>
      <c r="G54" s="224"/>
      <c r="H54" s="242"/>
      <c r="I54" s="247"/>
      <c r="J54" s="250"/>
      <c r="K54" s="242"/>
      <c r="L54" s="247"/>
      <c r="M54" s="224"/>
      <c r="N54" s="242"/>
      <c r="O54" s="240"/>
      <c r="P54" s="224"/>
      <c r="Q54" s="242"/>
      <c r="R54" s="240"/>
      <c r="S54" s="224"/>
      <c r="T54" s="242"/>
      <c r="U54" s="240"/>
      <c r="V54" s="238"/>
      <c r="W54" s="1"/>
      <c r="X54" s="1"/>
      <c r="Y54" s="1"/>
      <c r="Z54" s="1"/>
      <c r="AA54" s="1"/>
      <c r="AB54" s="1"/>
      <c r="AC54" s="1"/>
    </row>
    <row r="55" spans="1:29" ht="15" customHeight="1">
      <c r="A55" s="8"/>
      <c r="B55" s="282"/>
      <c r="C55" s="224"/>
      <c r="D55" s="291"/>
      <c r="E55" s="243"/>
      <c r="F55" s="247"/>
      <c r="G55" s="224"/>
      <c r="H55" s="243"/>
      <c r="I55" s="247"/>
      <c r="J55" s="250"/>
      <c r="K55" s="243"/>
      <c r="L55" s="247"/>
      <c r="M55" s="224"/>
      <c r="N55" s="243"/>
      <c r="O55" s="240"/>
      <c r="P55" s="224"/>
      <c r="Q55" s="243"/>
      <c r="R55" s="240"/>
      <c r="S55" s="224"/>
      <c r="T55" s="243"/>
      <c r="U55" s="240"/>
      <c r="V55" s="238"/>
      <c r="W55" s="1"/>
      <c r="X55" s="1"/>
      <c r="Y55" s="1"/>
      <c r="Z55" s="1"/>
      <c r="AA55" s="1"/>
      <c r="AB55" s="1"/>
      <c r="AC55" s="1"/>
    </row>
    <row r="56" spans="1:29" ht="15" customHeight="1">
      <c r="A56" s="8"/>
      <c r="B56" s="282"/>
      <c r="C56" s="224"/>
      <c r="D56" s="291"/>
      <c r="E56" s="241">
        <v>2</v>
      </c>
      <c r="F56" s="266"/>
      <c r="G56" s="224"/>
      <c r="H56" s="241">
        <v>2</v>
      </c>
      <c r="I56" s="248"/>
      <c r="J56" s="250"/>
      <c r="K56" s="241">
        <v>2</v>
      </c>
      <c r="L56" s="248"/>
      <c r="M56" s="224"/>
      <c r="N56" s="241">
        <v>2</v>
      </c>
      <c r="O56" s="239"/>
      <c r="P56" s="224"/>
      <c r="Q56" s="241">
        <v>2</v>
      </c>
      <c r="R56" s="239"/>
      <c r="S56" s="224"/>
      <c r="T56" s="241">
        <v>2</v>
      </c>
      <c r="U56" s="239"/>
      <c r="V56" s="237"/>
      <c r="W56" s="1"/>
      <c r="X56" s="1"/>
      <c r="Y56" s="1"/>
      <c r="Z56" s="1"/>
      <c r="AA56" s="1"/>
      <c r="AB56" s="1"/>
      <c r="AC56" s="1"/>
    </row>
    <row r="57" spans="1:29" ht="15" customHeight="1">
      <c r="A57" s="8"/>
      <c r="B57" s="282"/>
      <c r="C57" s="224"/>
      <c r="D57" s="291"/>
      <c r="E57" s="242"/>
      <c r="F57" s="247"/>
      <c r="G57" s="224"/>
      <c r="H57" s="242"/>
      <c r="I57" s="247"/>
      <c r="J57" s="250"/>
      <c r="K57" s="242"/>
      <c r="L57" s="247"/>
      <c r="M57" s="224"/>
      <c r="N57" s="242"/>
      <c r="O57" s="240"/>
      <c r="P57" s="224"/>
      <c r="Q57" s="242"/>
      <c r="R57" s="240"/>
      <c r="S57" s="224"/>
      <c r="T57" s="242"/>
      <c r="U57" s="240"/>
      <c r="V57" s="238"/>
      <c r="W57" s="1"/>
      <c r="X57" s="1"/>
      <c r="Y57" s="1"/>
      <c r="Z57" s="1"/>
      <c r="AA57" s="1"/>
      <c r="AB57" s="1"/>
      <c r="AC57" s="1"/>
    </row>
    <row r="58" spans="1:29" ht="15" customHeight="1">
      <c r="A58" s="8"/>
      <c r="B58" s="282"/>
      <c r="C58" s="224"/>
      <c r="D58" s="291"/>
      <c r="E58" s="242"/>
      <c r="F58" s="247"/>
      <c r="G58" s="224"/>
      <c r="H58" s="242"/>
      <c r="I58" s="247"/>
      <c r="J58" s="250"/>
      <c r="K58" s="242"/>
      <c r="L58" s="247"/>
      <c r="M58" s="224"/>
      <c r="N58" s="242"/>
      <c r="O58" s="240"/>
      <c r="P58" s="224"/>
      <c r="Q58" s="242"/>
      <c r="R58" s="240"/>
      <c r="S58" s="224"/>
      <c r="T58" s="242"/>
      <c r="U58" s="240"/>
      <c r="V58" s="238"/>
      <c r="W58" s="1"/>
      <c r="X58" s="1"/>
      <c r="Y58" s="1"/>
      <c r="Z58" s="1"/>
      <c r="AA58" s="1"/>
      <c r="AB58" s="1"/>
      <c r="AC58" s="1"/>
    </row>
    <row r="59" spans="1:29" ht="15" customHeight="1">
      <c r="A59" s="8"/>
      <c r="B59" s="282"/>
      <c r="C59" s="224"/>
      <c r="D59" s="291"/>
      <c r="E59" s="243"/>
      <c r="F59" s="247"/>
      <c r="G59" s="224"/>
      <c r="H59" s="243"/>
      <c r="I59" s="247"/>
      <c r="J59" s="250"/>
      <c r="K59" s="243"/>
      <c r="L59" s="247"/>
      <c r="M59" s="224"/>
      <c r="N59" s="243"/>
      <c r="O59" s="240"/>
      <c r="P59" s="224"/>
      <c r="Q59" s="243"/>
      <c r="R59" s="240"/>
      <c r="S59" s="224"/>
      <c r="T59" s="243"/>
      <c r="U59" s="240"/>
      <c r="V59" s="238"/>
      <c r="W59" s="1"/>
      <c r="X59" s="1"/>
      <c r="Y59" s="1"/>
      <c r="Z59" s="1"/>
      <c r="AA59" s="1"/>
      <c r="AB59" s="1"/>
      <c r="AC59" s="1"/>
    </row>
    <row r="60" spans="1:29" ht="15" customHeight="1">
      <c r="A60" s="8"/>
      <c r="B60" s="282"/>
      <c r="C60" s="224"/>
      <c r="D60" s="291"/>
      <c r="E60" s="241">
        <v>3</v>
      </c>
      <c r="F60" s="266"/>
      <c r="G60" s="224"/>
      <c r="H60" s="241">
        <v>3</v>
      </c>
      <c r="I60" s="248"/>
      <c r="J60" s="250"/>
      <c r="K60" s="241">
        <v>3</v>
      </c>
      <c r="L60" s="248"/>
      <c r="M60" s="224"/>
      <c r="N60" s="241">
        <v>3</v>
      </c>
      <c r="O60" s="239"/>
      <c r="P60" s="224"/>
      <c r="Q60" s="241">
        <v>3</v>
      </c>
      <c r="R60" s="239"/>
      <c r="S60" s="224"/>
      <c r="T60" s="241">
        <v>3</v>
      </c>
      <c r="U60" s="239"/>
      <c r="V60" s="237"/>
      <c r="W60" s="1"/>
      <c r="X60" s="1"/>
      <c r="Y60" s="1"/>
      <c r="Z60" s="1"/>
      <c r="AA60" s="1"/>
      <c r="AB60" s="1"/>
      <c r="AC60" s="1"/>
    </row>
    <row r="61" spans="1:29" ht="15" customHeight="1">
      <c r="A61" s="8"/>
      <c r="B61" s="282"/>
      <c r="C61" s="224"/>
      <c r="D61" s="291"/>
      <c r="E61" s="242"/>
      <c r="F61" s="247"/>
      <c r="G61" s="224"/>
      <c r="H61" s="242"/>
      <c r="I61" s="247"/>
      <c r="J61" s="250"/>
      <c r="K61" s="242"/>
      <c r="L61" s="247"/>
      <c r="M61" s="224"/>
      <c r="N61" s="242"/>
      <c r="O61" s="240"/>
      <c r="P61" s="224"/>
      <c r="Q61" s="242"/>
      <c r="R61" s="240"/>
      <c r="S61" s="224"/>
      <c r="T61" s="242"/>
      <c r="U61" s="240"/>
      <c r="V61" s="238"/>
      <c r="W61" s="1"/>
      <c r="X61" s="1"/>
      <c r="Y61" s="1"/>
      <c r="Z61" s="1"/>
      <c r="AA61" s="1"/>
      <c r="AB61" s="1"/>
      <c r="AC61" s="1"/>
    </row>
    <row r="62" spans="1:29" ht="15" customHeight="1">
      <c r="A62" s="8"/>
      <c r="B62" s="282"/>
      <c r="C62" s="224"/>
      <c r="D62" s="291"/>
      <c r="E62" s="242"/>
      <c r="F62" s="247"/>
      <c r="G62" s="224"/>
      <c r="H62" s="242"/>
      <c r="I62" s="247"/>
      <c r="J62" s="250"/>
      <c r="K62" s="242"/>
      <c r="L62" s="247"/>
      <c r="M62" s="224"/>
      <c r="N62" s="242"/>
      <c r="O62" s="240"/>
      <c r="P62" s="224"/>
      <c r="Q62" s="242"/>
      <c r="R62" s="240"/>
      <c r="S62" s="224"/>
      <c r="T62" s="242"/>
      <c r="U62" s="240"/>
      <c r="V62" s="238"/>
      <c r="W62" s="1"/>
      <c r="X62" s="1"/>
      <c r="Y62" s="1"/>
      <c r="Z62" s="1"/>
      <c r="AA62" s="1"/>
      <c r="AB62" s="1"/>
      <c r="AC62" s="1"/>
    </row>
    <row r="63" spans="1:29" ht="15" customHeight="1">
      <c r="A63" s="8"/>
      <c r="B63" s="282"/>
      <c r="C63" s="225"/>
      <c r="D63" s="291"/>
      <c r="E63" s="243"/>
      <c r="F63" s="247"/>
      <c r="G63" s="225"/>
      <c r="H63" s="243"/>
      <c r="I63" s="247"/>
      <c r="J63" s="251"/>
      <c r="K63" s="243"/>
      <c r="L63" s="247"/>
      <c r="M63" s="225"/>
      <c r="N63" s="243"/>
      <c r="O63" s="240"/>
      <c r="P63" s="225"/>
      <c r="Q63" s="243"/>
      <c r="R63" s="240"/>
      <c r="S63" s="225"/>
      <c r="T63" s="243"/>
      <c r="U63" s="240"/>
      <c r="V63" s="238"/>
      <c r="W63" s="1"/>
      <c r="X63" s="1"/>
      <c r="Y63" s="1"/>
      <c r="Z63" s="1"/>
      <c r="AA63" s="1"/>
      <c r="AB63" s="1"/>
      <c r="AC63" s="1"/>
    </row>
    <row r="64" spans="1:29" ht="15" customHeight="1">
      <c r="A64" s="8"/>
      <c r="B64" s="282"/>
      <c r="C64" s="229" t="str">
        <f ca="1">OFFSET(INDIRECT($B200),15,2)</f>
        <v>Collaboration</v>
      </c>
      <c r="D64" s="268" t="str">
        <f ca="1">OFFSET(INDIRECT($B200),15,14)</f>
        <v xml:space="preserve">work with others to create an online collaborative project for a specific purpose, sharing and appropriately setting permissions for other group members, e.g. editing, commenting, viewing.
</v>
      </c>
      <c r="E64" s="241">
        <v>1</v>
      </c>
      <c r="F64" s="237"/>
      <c r="G64" s="255" t="str">
        <f ca="1">OFFSET(INDIRECT($B200),15,15)</f>
        <v>take account of chronological changes made to a file and choose appropriate restore points if needed.</v>
      </c>
      <c r="H64" s="241">
        <v>1</v>
      </c>
      <c r="I64" s="246"/>
      <c r="J64" s="256" t="str">
        <f ca="1">OFFSET(INDIRECT($B200),15,16)</f>
        <v>independently select and use online collaboration tools to create a project with others.</v>
      </c>
      <c r="K64" s="241">
        <v>1</v>
      </c>
      <c r="L64" s="246"/>
      <c r="M64" s="255" t="str">
        <f ca="1">OFFSET(INDIRECT($B200),15,17)</f>
        <v xml:space="preserve">independently select and use a range of online collaboration tools to create a project with others, e.g. make use of online technology to share and present ideas to others.
</v>
      </c>
      <c r="N64" s="241">
        <v>1</v>
      </c>
      <c r="O64" s="244"/>
      <c r="P64" s="255" t="str">
        <f ca="1">OFFSET(INDIRECT($B200),15,18)</f>
        <v>reflect on choices of collaboration solutions and comment on how this could be improved to meet aims of tasks.</v>
      </c>
      <c r="Q64" s="241">
        <v>1</v>
      </c>
      <c r="R64" s="244"/>
      <c r="S64" s="255" t="str">
        <f ca="1">OFFSET(INDIRECT($B200),15,19)</f>
        <v xml:space="preserve">reflect on choices of collaboration solutions and comment on how this could be improved to meet aims of tasks.
</v>
      </c>
      <c r="T64" s="241">
        <v>1</v>
      </c>
      <c r="U64" s="244"/>
      <c r="V64" s="237"/>
      <c r="W64" s="1"/>
      <c r="X64" s="1"/>
      <c r="Y64" s="1"/>
      <c r="Z64" s="1"/>
      <c r="AA64" s="1"/>
      <c r="AB64" s="1"/>
      <c r="AC64" s="1"/>
    </row>
    <row r="65" spans="1:29" ht="15" customHeight="1">
      <c r="A65" s="8"/>
      <c r="B65" s="282"/>
      <c r="C65" s="224"/>
      <c r="D65" s="291"/>
      <c r="E65" s="242"/>
      <c r="F65" s="247"/>
      <c r="G65" s="224"/>
      <c r="H65" s="242"/>
      <c r="I65" s="247"/>
      <c r="J65" s="250"/>
      <c r="K65" s="242"/>
      <c r="L65" s="247"/>
      <c r="M65" s="224"/>
      <c r="N65" s="242"/>
      <c r="O65" s="240"/>
      <c r="P65" s="224"/>
      <c r="Q65" s="242"/>
      <c r="R65" s="240"/>
      <c r="S65" s="224"/>
      <c r="T65" s="242"/>
      <c r="U65" s="240"/>
      <c r="V65" s="238"/>
      <c r="W65" s="1"/>
      <c r="X65" s="1"/>
      <c r="Y65" s="1"/>
      <c r="Z65" s="1"/>
      <c r="AA65" s="1"/>
      <c r="AB65" s="1"/>
      <c r="AC65" s="1"/>
    </row>
    <row r="66" spans="1:29" ht="15" customHeight="1">
      <c r="A66" s="8"/>
      <c r="B66" s="282"/>
      <c r="C66" s="224"/>
      <c r="D66" s="291"/>
      <c r="E66" s="242"/>
      <c r="F66" s="247"/>
      <c r="G66" s="224"/>
      <c r="H66" s="242"/>
      <c r="I66" s="247"/>
      <c r="J66" s="250"/>
      <c r="K66" s="242"/>
      <c r="L66" s="247"/>
      <c r="M66" s="224"/>
      <c r="N66" s="242"/>
      <c r="O66" s="240"/>
      <c r="P66" s="224"/>
      <c r="Q66" s="242"/>
      <c r="R66" s="240"/>
      <c r="S66" s="224"/>
      <c r="T66" s="242"/>
      <c r="U66" s="240"/>
      <c r="V66" s="238"/>
      <c r="W66" s="1"/>
      <c r="X66" s="1"/>
      <c r="Y66" s="1"/>
      <c r="Z66" s="1"/>
      <c r="AA66" s="1"/>
      <c r="AB66" s="1"/>
      <c r="AC66" s="1"/>
    </row>
    <row r="67" spans="1:29" ht="15" customHeight="1">
      <c r="A67" s="8"/>
      <c r="B67" s="282"/>
      <c r="C67" s="224"/>
      <c r="D67" s="291"/>
      <c r="E67" s="243"/>
      <c r="F67" s="247"/>
      <c r="G67" s="224"/>
      <c r="H67" s="243"/>
      <c r="I67" s="247"/>
      <c r="J67" s="250"/>
      <c r="K67" s="243"/>
      <c r="L67" s="247"/>
      <c r="M67" s="224"/>
      <c r="N67" s="243"/>
      <c r="O67" s="240"/>
      <c r="P67" s="224"/>
      <c r="Q67" s="243"/>
      <c r="R67" s="240"/>
      <c r="S67" s="224"/>
      <c r="T67" s="243"/>
      <c r="U67" s="240"/>
      <c r="V67" s="238"/>
      <c r="W67" s="1"/>
      <c r="X67" s="1"/>
      <c r="Y67" s="1"/>
      <c r="Z67" s="1"/>
      <c r="AA67" s="1"/>
      <c r="AB67" s="1"/>
      <c r="AC67" s="1"/>
    </row>
    <row r="68" spans="1:29" ht="15" customHeight="1">
      <c r="A68" s="8"/>
      <c r="B68" s="282"/>
      <c r="C68" s="224"/>
      <c r="D68" s="291"/>
      <c r="E68" s="241">
        <v>2</v>
      </c>
      <c r="F68" s="266"/>
      <c r="G68" s="224"/>
      <c r="H68" s="241">
        <v>2</v>
      </c>
      <c r="I68" s="248"/>
      <c r="J68" s="250"/>
      <c r="K68" s="241">
        <v>2</v>
      </c>
      <c r="L68" s="248"/>
      <c r="M68" s="224"/>
      <c r="N68" s="241">
        <v>2</v>
      </c>
      <c r="O68" s="239"/>
      <c r="P68" s="224"/>
      <c r="Q68" s="241">
        <v>2</v>
      </c>
      <c r="R68" s="239"/>
      <c r="S68" s="224"/>
      <c r="T68" s="241">
        <v>2</v>
      </c>
      <c r="U68" s="239"/>
      <c r="V68" s="237"/>
      <c r="W68" s="1"/>
      <c r="X68" s="1"/>
      <c r="Y68" s="1"/>
      <c r="Z68" s="1"/>
      <c r="AA68" s="1"/>
      <c r="AB68" s="1"/>
      <c r="AC68" s="1"/>
    </row>
    <row r="69" spans="1:29" ht="15" customHeight="1">
      <c r="A69" s="8"/>
      <c r="B69" s="282"/>
      <c r="C69" s="224"/>
      <c r="D69" s="291"/>
      <c r="E69" s="242"/>
      <c r="F69" s="247"/>
      <c r="G69" s="224"/>
      <c r="H69" s="242"/>
      <c r="I69" s="247"/>
      <c r="J69" s="250"/>
      <c r="K69" s="242"/>
      <c r="L69" s="247"/>
      <c r="M69" s="224"/>
      <c r="N69" s="242"/>
      <c r="O69" s="240"/>
      <c r="P69" s="224"/>
      <c r="Q69" s="242"/>
      <c r="R69" s="240"/>
      <c r="S69" s="224"/>
      <c r="T69" s="242"/>
      <c r="U69" s="240"/>
      <c r="V69" s="238"/>
      <c r="W69" s="1"/>
      <c r="X69" s="1"/>
      <c r="Y69" s="1"/>
      <c r="Z69" s="1"/>
      <c r="AA69" s="1"/>
      <c r="AB69" s="1"/>
      <c r="AC69" s="1"/>
    </row>
    <row r="70" spans="1:29" ht="15" customHeight="1">
      <c r="A70" s="8"/>
      <c r="B70" s="282"/>
      <c r="C70" s="224"/>
      <c r="D70" s="291"/>
      <c r="E70" s="242"/>
      <c r="F70" s="247"/>
      <c r="G70" s="224"/>
      <c r="H70" s="242"/>
      <c r="I70" s="247"/>
      <c r="J70" s="250"/>
      <c r="K70" s="242"/>
      <c r="L70" s="247"/>
      <c r="M70" s="224"/>
      <c r="N70" s="242"/>
      <c r="O70" s="240"/>
      <c r="P70" s="224"/>
      <c r="Q70" s="242"/>
      <c r="R70" s="240"/>
      <c r="S70" s="224"/>
      <c r="T70" s="242"/>
      <c r="U70" s="240"/>
      <c r="V70" s="238"/>
      <c r="W70" s="1"/>
      <c r="X70" s="1"/>
      <c r="Y70" s="1"/>
      <c r="Z70" s="1"/>
      <c r="AA70" s="1"/>
      <c r="AB70" s="1"/>
      <c r="AC70" s="1"/>
    </row>
    <row r="71" spans="1:29" ht="15" customHeight="1">
      <c r="A71" s="8"/>
      <c r="B71" s="282"/>
      <c r="C71" s="224"/>
      <c r="D71" s="291"/>
      <c r="E71" s="243"/>
      <c r="F71" s="247"/>
      <c r="G71" s="224"/>
      <c r="H71" s="243"/>
      <c r="I71" s="247"/>
      <c r="J71" s="250"/>
      <c r="K71" s="243"/>
      <c r="L71" s="247"/>
      <c r="M71" s="224"/>
      <c r="N71" s="243"/>
      <c r="O71" s="240"/>
      <c r="P71" s="224"/>
      <c r="Q71" s="243"/>
      <c r="R71" s="240"/>
      <c r="S71" s="224"/>
      <c r="T71" s="243"/>
      <c r="U71" s="240"/>
      <c r="V71" s="238"/>
      <c r="W71" s="1"/>
      <c r="X71" s="1"/>
      <c r="Y71" s="1"/>
      <c r="Z71" s="1"/>
      <c r="AA71" s="1"/>
      <c r="AB71" s="1"/>
      <c r="AC71" s="1"/>
    </row>
    <row r="72" spans="1:29" ht="15" customHeight="1">
      <c r="A72" s="8"/>
      <c r="B72" s="282"/>
      <c r="C72" s="224"/>
      <c r="D72" s="291"/>
      <c r="E72" s="241">
        <v>3</v>
      </c>
      <c r="F72" s="266"/>
      <c r="G72" s="224"/>
      <c r="H72" s="241">
        <v>3</v>
      </c>
      <c r="I72" s="248"/>
      <c r="J72" s="250"/>
      <c r="K72" s="241">
        <v>3</v>
      </c>
      <c r="L72" s="248"/>
      <c r="M72" s="224"/>
      <c r="N72" s="241">
        <v>3</v>
      </c>
      <c r="O72" s="239"/>
      <c r="P72" s="224"/>
      <c r="Q72" s="241">
        <v>3</v>
      </c>
      <c r="R72" s="239"/>
      <c r="S72" s="224"/>
      <c r="T72" s="241">
        <v>3</v>
      </c>
      <c r="U72" s="239"/>
      <c r="V72" s="237"/>
      <c r="W72" s="1"/>
      <c r="X72" s="1"/>
      <c r="Y72" s="1"/>
      <c r="Z72" s="1"/>
      <c r="AA72" s="1"/>
      <c r="AB72" s="1"/>
      <c r="AC72" s="1"/>
    </row>
    <row r="73" spans="1:29" ht="15" customHeight="1">
      <c r="A73" s="8"/>
      <c r="B73" s="282"/>
      <c r="C73" s="224"/>
      <c r="D73" s="291"/>
      <c r="E73" s="242"/>
      <c r="F73" s="247"/>
      <c r="G73" s="224"/>
      <c r="H73" s="242"/>
      <c r="I73" s="247"/>
      <c r="J73" s="250"/>
      <c r="K73" s="242"/>
      <c r="L73" s="247"/>
      <c r="M73" s="224"/>
      <c r="N73" s="242"/>
      <c r="O73" s="240"/>
      <c r="P73" s="224"/>
      <c r="Q73" s="242"/>
      <c r="R73" s="240"/>
      <c r="S73" s="224"/>
      <c r="T73" s="242"/>
      <c r="U73" s="240"/>
      <c r="V73" s="238"/>
      <c r="W73" s="1"/>
      <c r="X73" s="1"/>
      <c r="Y73" s="1"/>
      <c r="Z73" s="1"/>
      <c r="AA73" s="1"/>
      <c r="AB73" s="1"/>
      <c r="AC73" s="1"/>
    </row>
    <row r="74" spans="1:29" ht="15" customHeight="1">
      <c r="A74" s="8"/>
      <c r="B74" s="282"/>
      <c r="C74" s="224"/>
      <c r="D74" s="291"/>
      <c r="E74" s="242"/>
      <c r="F74" s="247"/>
      <c r="G74" s="224"/>
      <c r="H74" s="242"/>
      <c r="I74" s="247"/>
      <c r="J74" s="250"/>
      <c r="K74" s="242"/>
      <c r="L74" s="247"/>
      <c r="M74" s="224"/>
      <c r="N74" s="242"/>
      <c r="O74" s="240"/>
      <c r="P74" s="224"/>
      <c r="Q74" s="242"/>
      <c r="R74" s="240"/>
      <c r="S74" s="224"/>
      <c r="T74" s="242"/>
      <c r="U74" s="240"/>
      <c r="V74" s="238"/>
      <c r="W74" s="1"/>
      <c r="X74" s="1"/>
      <c r="Y74" s="1"/>
      <c r="Z74" s="1"/>
      <c r="AA74" s="1"/>
      <c r="AB74" s="1"/>
      <c r="AC74" s="1"/>
    </row>
    <row r="75" spans="1:29" ht="15" customHeight="1">
      <c r="A75" s="8"/>
      <c r="B75" s="282"/>
      <c r="C75" s="225"/>
      <c r="D75" s="291"/>
      <c r="E75" s="243"/>
      <c r="F75" s="247"/>
      <c r="G75" s="225"/>
      <c r="H75" s="243"/>
      <c r="I75" s="247"/>
      <c r="J75" s="251"/>
      <c r="K75" s="243"/>
      <c r="L75" s="247"/>
      <c r="M75" s="225"/>
      <c r="N75" s="243"/>
      <c r="O75" s="240"/>
      <c r="P75" s="225"/>
      <c r="Q75" s="243"/>
      <c r="R75" s="240"/>
      <c r="S75" s="225"/>
      <c r="T75" s="243"/>
      <c r="U75" s="240"/>
      <c r="V75" s="238"/>
      <c r="W75" s="1"/>
      <c r="X75" s="1"/>
      <c r="Y75" s="1"/>
      <c r="Z75" s="1"/>
      <c r="AA75" s="1"/>
      <c r="AB75" s="1"/>
      <c r="AC75" s="1"/>
    </row>
    <row r="76" spans="1:29" ht="15" customHeight="1">
      <c r="A76" s="8"/>
      <c r="B76" s="282"/>
      <c r="C76" s="229" t="str">
        <f ca="1">OFFSET(INDIRECT($B200),17,2)</f>
        <v>Storing and sharing</v>
      </c>
      <c r="D76" s="268" t="str">
        <f ca="1">OFFSET(INDIRECT($B$200),17,14)</f>
        <v>create and share hyperlinks to local, network and online files
password-protect a file.</v>
      </c>
      <c r="E76" s="241">
        <v>1</v>
      </c>
      <c r="F76" s="237"/>
      <c r="G76" s="255" t="str">
        <f ca="1">OFFSET(INDIRECT($B200),17,15)</f>
        <v xml:space="preserve">track the changes of a document/view the revision history and restore a previous version where appropriate
take account of file size and type, and understand that storage drives may have a limited storage space.
</v>
      </c>
      <c r="H76" s="241">
        <v>1</v>
      </c>
      <c r="I76" s="246"/>
      <c r="J76" s="256" t="str">
        <f ca="1">OFFSET(INDIRECT($B200),17,16)</f>
        <v>use appropriate advanced file-management techniques, e.g. tagging, compression.</v>
      </c>
      <c r="K76" s="241">
        <v>1</v>
      </c>
      <c r="L76" s="246"/>
      <c r="M76" s="255" t="str">
        <f ca="1">OFFSET(INDIRECT($B200),17,17)</f>
        <v>understand simple encryption and the purpose of encryption, e.g. to send sensitive data more securely
use relevant hyperlinks and account for the appropriate file management technique, e.g. some file storage systems will utilise dynamic hyperlinks so that if a file location is changed, the link remains intact, whereas changing file location in other systems could result in a broken hyperlink.</v>
      </c>
      <c r="N76" s="241">
        <v>1</v>
      </c>
      <c r="O76" s="244"/>
      <c r="P76" s="245" t="str">
        <f ca="1">OFFSET(INDIRECT($B200),17,18)</f>
        <v>use online services to share appropriate content with a global audience, e.g. uploading content to public websites to share with specific audiences.</v>
      </c>
      <c r="Q76" s="241">
        <v>1</v>
      </c>
      <c r="R76" s="244"/>
      <c r="S76" s="255" t="str">
        <f ca="1">OFFSET(INDIRECT($B200),17,19)</f>
        <v>use online services to share appropriate content with a global audience, e.g. uploading content to public websites to share with specific audiences.</v>
      </c>
      <c r="T76" s="241">
        <v>1</v>
      </c>
      <c r="U76" s="244"/>
      <c r="V76" s="237"/>
      <c r="W76" s="1"/>
      <c r="X76" s="1"/>
      <c r="Y76" s="1"/>
      <c r="Z76" s="1"/>
      <c r="AA76" s="1"/>
      <c r="AB76" s="1"/>
      <c r="AC76" s="1"/>
    </row>
    <row r="77" spans="1:29" ht="15" customHeight="1">
      <c r="A77" s="8"/>
      <c r="B77" s="282"/>
      <c r="C77" s="224"/>
      <c r="D77" s="291"/>
      <c r="E77" s="242"/>
      <c r="F77" s="247"/>
      <c r="G77" s="224"/>
      <c r="H77" s="242"/>
      <c r="I77" s="247"/>
      <c r="J77" s="250"/>
      <c r="K77" s="242"/>
      <c r="L77" s="247"/>
      <c r="M77" s="224"/>
      <c r="N77" s="242"/>
      <c r="O77" s="240"/>
      <c r="P77" s="224"/>
      <c r="Q77" s="242"/>
      <c r="R77" s="240"/>
      <c r="S77" s="224"/>
      <c r="T77" s="242"/>
      <c r="U77" s="240"/>
      <c r="V77" s="238"/>
      <c r="W77" s="1"/>
      <c r="X77" s="1"/>
      <c r="Y77" s="1"/>
      <c r="Z77" s="1"/>
      <c r="AA77" s="1"/>
      <c r="AB77" s="1"/>
      <c r="AC77" s="1"/>
    </row>
    <row r="78" spans="1:29" ht="15" customHeight="1">
      <c r="A78" s="8"/>
      <c r="B78" s="282"/>
      <c r="C78" s="224"/>
      <c r="D78" s="291"/>
      <c r="E78" s="242"/>
      <c r="F78" s="247"/>
      <c r="G78" s="224"/>
      <c r="H78" s="242"/>
      <c r="I78" s="247"/>
      <c r="J78" s="250"/>
      <c r="K78" s="242"/>
      <c r="L78" s="247"/>
      <c r="M78" s="224"/>
      <c r="N78" s="242"/>
      <c r="O78" s="240"/>
      <c r="P78" s="224"/>
      <c r="Q78" s="242"/>
      <c r="R78" s="240"/>
      <c r="S78" s="224"/>
      <c r="T78" s="242"/>
      <c r="U78" s="240"/>
      <c r="V78" s="238"/>
      <c r="W78" s="1"/>
      <c r="X78" s="1"/>
      <c r="Y78" s="1"/>
      <c r="Z78" s="1"/>
      <c r="AA78" s="1"/>
      <c r="AB78" s="1"/>
      <c r="AC78" s="1"/>
    </row>
    <row r="79" spans="1:29" ht="15" customHeight="1">
      <c r="A79" s="8"/>
      <c r="B79" s="282"/>
      <c r="C79" s="224"/>
      <c r="D79" s="291"/>
      <c r="E79" s="243"/>
      <c r="F79" s="247"/>
      <c r="G79" s="224"/>
      <c r="H79" s="243"/>
      <c r="I79" s="247"/>
      <c r="J79" s="250"/>
      <c r="K79" s="243"/>
      <c r="L79" s="247"/>
      <c r="M79" s="224"/>
      <c r="N79" s="243"/>
      <c r="O79" s="240"/>
      <c r="P79" s="224"/>
      <c r="Q79" s="243"/>
      <c r="R79" s="240"/>
      <c r="S79" s="224"/>
      <c r="T79" s="243"/>
      <c r="U79" s="240"/>
      <c r="V79" s="238"/>
      <c r="W79" s="1"/>
      <c r="X79" s="1"/>
      <c r="Y79" s="1"/>
      <c r="Z79" s="1"/>
      <c r="AA79" s="1"/>
      <c r="AB79" s="1"/>
      <c r="AC79" s="1"/>
    </row>
    <row r="80" spans="1:29" ht="15" customHeight="1">
      <c r="A80" s="8"/>
      <c r="B80" s="282"/>
      <c r="C80" s="224"/>
      <c r="D80" s="291"/>
      <c r="E80" s="241">
        <v>2</v>
      </c>
      <c r="F80" s="266"/>
      <c r="G80" s="224"/>
      <c r="H80" s="241">
        <v>2</v>
      </c>
      <c r="I80" s="248"/>
      <c r="J80" s="250"/>
      <c r="K80" s="241">
        <v>2</v>
      </c>
      <c r="L80" s="248"/>
      <c r="M80" s="224"/>
      <c r="N80" s="241">
        <v>2</v>
      </c>
      <c r="O80" s="239"/>
      <c r="P80" s="224"/>
      <c r="Q80" s="241">
        <v>2</v>
      </c>
      <c r="R80" s="239"/>
      <c r="S80" s="224"/>
      <c r="T80" s="241">
        <v>2</v>
      </c>
      <c r="U80" s="239"/>
      <c r="V80" s="237"/>
      <c r="W80" s="1"/>
      <c r="X80" s="1"/>
      <c r="Y80" s="1"/>
      <c r="Z80" s="1"/>
      <c r="AA80" s="1"/>
      <c r="AB80" s="1"/>
      <c r="AC80" s="1"/>
    </row>
    <row r="81" spans="1:29" ht="15" customHeight="1">
      <c r="A81" s="8"/>
      <c r="B81" s="282"/>
      <c r="C81" s="224"/>
      <c r="D81" s="291"/>
      <c r="E81" s="242"/>
      <c r="F81" s="247"/>
      <c r="G81" s="224"/>
      <c r="H81" s="242"/>
      <c r="I81" s="247"/>
      <c r="J81" s="250"/>
      <c r="K81" s="242"/>
      <c r="L81" s="247"/>
      <c r="M81" s="224"/>
      <c r="N81" s="242"/>
      <c r="O81" s="240"/>
      <c r="P81" s="224"/>
      <c r="Q81" s="242"/>
      <c r="R81" s="240"/>
      <c r="S81" s="224"/>
      <c r="T81" s="242"/>
      <c r="U81" s="240"/>
      <c r="V81" s="238"/>
      <c r="W81" s="1"/>
      <c r="X81" s="1"/>
      <c r="Y81" s="1"/>
      <c r="Z81" s="1"/>
      <c r="AA81" s="1"/>
      <c r="AB81" s="1"/>
      <c r="AC81" s="1"/>
    </row>
    <row r="82" spans="1:29" ht="15" customHeight="1">
      <c r="A82" s="8"/>
      <c r="B82" s="282"/>
      <c r="C82" s="224"/>
      <c r="D82" s="291"/>
      <c r="E82" s="242"/>
      <c r="F82" s="247"/>
      <c r="G82" s="224"/>
      <c r="H82" s="242"/>
      <c r="I82" s="247"/>
      <c r="J82" s="250"/>
      <c r="K82" s="242"/>
      <c r="L82" s="247"/>
      <c r="M82" s="224"/>
      <c r="N82" s="242"/>
      <c r="O82" s="240"/>
      <c r="P82" s="224"/>
      <c r="Q82" s="242"/>
      <c r="R82" s="240"/>
      <c r="S82" s="224"/>
      <c r="T82" s="242"/>
      <c r="U82" s="240"/>
      <c r="V82" s="238"/>
      <c r="W82" s="1"/>
      <c r="X82" s="1"/>
      <c r="Y82" s="1"/>
      <c r="Z82" s="1"/>
      <c r="AA82" s="1"/>
      <c r="AB82" s="1"/>
      <c r="AC82" s="1"/>
    </row>
    <row r="83" spans="1:29" ht="15" customHeight="1">
      <c r="A83" s="8"/>
      <c r="B83" s="282"/>
      <c r="C83" s="224"/>
      <c r="D83" s="291"/>
      <c r="E83" s="243"/>
      <c r="F83" s="247"/>
      <c r="G83" s="224"/>
      <c r="H83" s="243"/>
      <c r="I83" s="247"/>
      <c r="J83" s="250"/>
      <c r="K83" s="243"/>
      <c r="L83" s="247"/>
      <c r="M83" s="224"/>
      <c r="N83" s="243"/>
      <c r="O83" s="240"/>
      <c r="P83" s="224"/>
      <c r="Q83" s="243"/>
      <c r="R83" s="240"/>
      <c r="S83" s="224"/>
      <c r="T83" s="243"/>
      <c r="U83" s="240"/>
      <c r="V83" s="238"/>
      <c r="W83" s="1"/>
      <c r="X83" s="1"/>
      <c r="Y83" s="1"/>
      <c r="Z83" s="1"/>
      <c r="AA83" s="1"/>
      <c r="AB83" s="1"/>
      <c r="AC83" s="1"/>
    </row>
    <row r="84" spans="1:29" ht="15" customHeight="1">
      <c r="A84" s="8"/>
      <c r="B84" s="282"/>
      <c r="C84" s="224"/>
      <c r="D84" s="291"/>
      <c r="E84" s="241">
        <v>3</v>
      </c>
      <c r="F84" s="266"/>
      <c r="G84" s="224"/>
      <c r="H84" s="241">
        <v>3</v>
      </c>
      <c r="I84" s="248"/>
      <c r="J84" s="250"/>
      <c r="K84" s="241">
        <v>3</v>
      </c>
      <c r="L84" s="248"/>
      <c r="M84" s="224"/>
      <c r="N84" s="241">
        <v>3</v>
      </c>
      <c r="O84" s="239"/>
      <c r="P84" s="224"/>
      <c r="Q84" s="241">
        <v>3</v>
      </c>
      <c r="R84" s="239"/>
      <c r="S84" s="224"/>
      <c r="T84" s="241">
        <v>3</v>
      </c>
      <c r="U84" s="239"/>
      <c r="V84" s="237"/>
      <c r="W84" s="1"/>
      <c r="X84" s="1"/>
      <c r="Y84" s="1"/>
      <c r="Z84" s="1"/>
      <c r="AA84" s="1"/>
      <c r="AB84" s="1"/>
      <c r="AC84" s="1"/>
    </row>
    <row r="85" spans="1:29" ht="15" customHeight="1">
      <c r="A85" s="8"/>
      <c r="B85" s="282"/>
      <c r="C85" s="224"/>
      <c r="D85" s="291"/>
      <c r="E85" s="242"/>
      <c r="F85" s="247"/>
      <c r="G85" s="224"/>
      <c r="H85" s="242"/>
      <c r="I85" s="247"/>
      <c r="J85" s="250"/>
      <c r="K85" s="242"/>
      <c r="L85" s="247"/>
      <c r="M85" s="224"/>
      <c r="N85" s="242"/>
      <c r="O85" s="240"/>
      <c r="P85" s="224"/>
      <c r="Q85" s="242"/>
      <c r="R85" s="240"/>
      <c r="S85" s="224"/>
      <c r="T85" s="242"/>
      <c r="U85" s="240"/>
      <c r="V85" s="238"/>
      <c r="W85" s="1"/>
      <c r="X85" s="1"/>
      <c r="Y85" s="1"/>
      <c r="Z85" s="1"/>
      <c r="AA85" s="1"/>
      <c r="AB85" s="1"/>
      <c r="AC85" s="1"/>
    </row>
    <row r="86" spans="1:29" ht="15" customHeight="1">
      <c r="A86" s="8"/>
      <c r="B86" s="282"/>
      <c r="C86" s="224"/>
      <c r="D86" s="291"/>
      <c r="E86" s="242"/>
      <c r="F86" s="247"/>
      <c r="G86" s="224"/>
      <c r="H86" s="242"/>
      <c r="I86" s="247"/>
      <c r="J86" s="250"/>
      <c r="K86" s="242"/>
      <c r="L86" s="247"/>
      <c r="M86" s="224"/>
      <c r="N86" s="242"/>
      <c r="O86" s="240"/>
      <c r="P86" s="224"/>
      <c r="Q86" s="242"/>
      <c r="R86" s="240"/>
      <c r="S86" s="224"/>
      <c r="T86" s="242"/>
      <c r="U86" s="240"/>
      <c r="V86" s="238"/>
      <c r="W86" s="1"/>
      <c r="X86" s="1"/>
      <c r="Y86" s="1"/>
      <c r="Z86" s="1"/>
      <c r="AA86" s="1"/>
      <c r="AB86" s="1"/>
      <c r="AC86" s="1"/>
    </row>
    <row r="87" spans="1:29" ht="15" customHeight="1">
      <c r="A87" s="8"/>
      <c r="B87" s="283"/>
      <c r="C87" s="225"/>
      <c r="D87" s="291"/>
      <c r="E87" s="243"/>
      <c r="F87" s="247"/>
      <c r="G87" s="225"/>
      <c r="H87" s="243"/>
      <c r="I87" s="247"/>
      <c r="J87" s="251"/>
      <c r="K87" s="243"/>
      <c r="L87" s="247"/>
      <c r="M87" s="225"/>
      <c r="N87" s="243"/>
      <c r="O87" s="240"/>
      <c r="P87" s="225"/>
      <c r="Q87" s="243"/>
      <c r="R87" s="240"/>
      <c r="S87" s="225"/>
      <c r="T87" s="243"/>
      <c r="U87" s="240"/>
      <c r="V87" s="238"/>
      <c r="W87" s="1"/>
      <c r="X87" s="1"/>
      <c r="Y87" s="1"/>
      <c r="Z87" s="1"/>
      <c r="AA87" s="1"/>
      <c r="AB87" s="1"/>
      <c r="AC87" s="1"/>
    </row>
    <row r="88" spans="1:29" ht="15" customHeight="1">
      <c r="A88" s="8"/>
      <c r="B88" s="284" t="str">
        <f ca="1">OFFSET(INDIRECT($B200),18,0)</f>
        <v>3. Producing</v>
      </c>
      <c r="C88" s="230" t="str">
        <f ca="1">OFFSET(INDIRECT($B200),20,2)</f>
        <v>Planning, sourcing and searching</v>
      </c>
      <c r="D88" s="268" t="str">
        <f ca="1">OFFSET(INDIRECT($B$200),20,14)</f>
        <v>plan work independently before beginning the digital task
extend strategies for finding information; store previous searches and results for future use, e.g. reference through hyperlinks and bookmark a website.</v>
      </c>
      <c r="E88" s="241">
        <v>1</v>
      </c>
      <c r="F88" s="237"/>
      <c r="G88" s="245" t="str">
        <f ca="1">OFFSET(INDIRECT($B200),20,15)</f>
        <v xml:space="preserve">select and use effective planning techniques
search for necessary information and assess the quality of the information found; assess sources of information to determine if they are reliable and reference valid sources, e.g. search a range of sources and critically evaluate search findings. 
</v>
      </c>
      <c r="H88" s="241">
        <v>1</v>
      </c>
      <c r="I88" s="246"/>
      <c r="J88" s="249" t="str">
        <f ca="1">OFFSET(INDIRECT($B200),20,16)</f>
        <v xml:space="preserve">select and use a variety of effective planning techniques
search a variety of sources using relevant search techniques with increased complexity; organise previous searches and information for improved functionality and reference using appropriate methods, e.g. begin to categorise and group searches to make information handling more efficient; ensure that information sources are current, reliable and valid.
</v>
      </c>
      <c r="K88" s="241">
        <v>1</v>
      </c>
      <c r="L88" s="246"/>
      <c r="M88" s="245" t="str">
        <f ca="1">OFFSET(INDIRECT($B200),20,17)</f>
        <v>select and use a variety of effective planning techniques
evaluate the reliability of sources of information, justify opinions and reasons for choices and reference using appropriate methods
use a range of complex searches independently, e.g. and/or/+/-/not.</v>
      </c>
      <c r="N88" s="241">
        <v>1</v>
      </c>
      <c r="O88" s="244"/>
      <c r="P88" s="245" t="str">
        <f ca="1">OFFSET(INDIRECT($B200),20,18)</f>
        <v>effectively plan with increasing complexity
search efficiently for information and evaluate the reliability of sources of information, justifying opinions and reasons for choices; reference work using appropriate methods.</v>
      </c>
      <c r="Q88" s="241">
        <v>1</v>
      </c>
      <c r="R88" s="244"/>
      <c r="S88" s="245" t="str">
        <f ca="1">OFFSET(INDIRECT($B200),20,19)</f>
        <v>effectively plan with increasing complexity
consider the benefits and limitations of digital tools and information sources, and of the results they produce, and use these results to inform future judgements about the quality of their work
search efficiently for information and evaluate the reliability of sources of information, justifying opinions and reasons for choices; reference work using appropriate methods.</v>
      </c>
      <c r="T88" s="241">
        <v>1</v>
      </c>
      <c r="U88" s="244"/>
      <c r="V88" s="237"/>
      <c r="W88" s="1"/>
      <c r="X88" s="1"/>
      <c r="Y88" s="1"/>
      <c r="Z88" s="1"/>
      <c r="AA88" s="1"/>
      <c r="AB88" s="1"/>
      <c r="AC88" s="1"/>
    </row>
    <row r="89" spans="1:29" ht="15" customHeight="1">
      <c r="A89" s="8"/>
      <c r="B89" s="282"/>
      <c r="C89" s="224"/>
      <c r="D89" s="291"/>
      <c r="E89" s="242"/>
      <c r="F89" s="247"/>
      <c r="G89" s="224"/>
      <c r="H89" s="242"/>
      <c r="I89" s="247"/>
      <c r="J89" s="250"/>
      <c r="K89" s="242"/>
      <c r="L89" s="247"/>
      <c r="M89" s="224"/>
      <c r="N89" s="242"/>
      <c r="O89" s="240"/>
      <c r="P89" s="224"/>
      <c r="Q89" s="242"/>
      <c r="R89" s="240"/>
      <c r="S89" s="224"/>
      <c r="T89" s="242"/>
      <c r="U89" s="240"/>
      <c r="V89" s="238"/>
      <c r="W89" s="1"/>
      <c r="X89" s="1"/>
      <c r="Y89" s="1"/>
      <c r="Z89" s="1"/>
      <c r="AA89" s="1"/>
      <c r="AB89" s="1"/>
      <c r="AC89" s="1"/>
    </row>
    <row r="90" spans="1:29" ht="15" customHeight="1">
      <c r="A90" s="8"/>
      <c r="B90" s="282"/>
      <c r="C90" s="224"/>
      <c r="D90" s="291"/>
      <c r="E90" s="242"/>
      <c r="F90" s="247"/>
      <c r="G90" s="224"/>
      <c r="H90" s="242"/>
      <c r="I90" s="247"/>
      <c r="J90" s="250"/>
      <c r="K90" s="242"/>
      <c r="L90" s="247"/>
      <c r="M90" s="224"/>
      <c r="N90" s="242"/>
      <c r="O90" s="240"/>
      <c r="P90" s="224"/>
      <c r="Q90" s="242"/>
      <c r="R90" s="240"/>
      <c r="S90" s="224"/>
      <c r="T90" s="242"/>
      <c r="U90" s="240"/>
      <c r="V90" s="238"/>
      <c r="W90" s="1"/>
      <c r="X90" s="1"/>
      <c r="Y90" s="1"/>
      <c r="Z90" s="1"/>
      <c r="AA90" s="1"/>
      <c r="AB90" s="1"/>
      <c r="AC90" s="1"/>
    </row>
    <row r="91" spans="1:29" ht="15" customHeight="1">
      <c r="A91" s="8"/>
      <c r="B91" s="282"/>
      <c r="C91" s="224"/>
      <c r="D91" s="291"/>
      <c r="E91" s="243"/>
      <c r="F91" s="247"/>
      <c r="G91" s="224"/>
      <c r="H91" s="243"/>
      <c r="I91" s="247"/>
      <c r="J91" s="250"/>
      <c r="K91" s="243"/>
      <c r="L91" s="247"/>
      <c r="M91" s="224"/>
      <c r="N91" s="243"/>
      <c r="O91" s="240"/>
      <c r="P91" s="224"/>
      <c r="Q91" s="243"/>
      <c r="R91" s="240"/>
      <c r="S91" s="224"/>
      <c r="T91" s="243"/>
      <c r="U91" s="240"/>
      <c r="V91" s="238"/>
      <c r="W91" s="1"/>
      <c r="X91" s="1"/>
      <c r="Y91" s="1"/>
      <c r="Z91" s="1"/>
      <c r="AA91" s="1"/>
      <c r="AB91" s="1"/>
      <c r="AC91" s="1"/>
    </row>
    <row r="92" spans="1:29" ht="15" customHeight="1">
      <c r="A92" s="8"/>
      <c r="B92" s="282"/>
      <c r="C92" s="224"/>
      <c r="D92" s="291"/>
      <c r="E92" s="241">
        <v>2</v>
      </c>
      <c r="F92" s="266"/>
      <c r="G92" s="224"/>
      <c r="H92" s="241">
        <v>2</v>
      </c>
      <c r="I92" s="248"/>
      <c r="J92" s="250"/>
      <c r="K92" s="241">
        <v>2</v>
      </c>
      <c r="L92" s="248"/>
      <c r="M92" s="224"/>
      <c r="N92" s="241">
        <v>2</v>
      </c>
      <c r="O92" s="239"/>
      <c r="P92" s="224"/>
      <c r="Q92" s="241">
        <v>2</v>
      </c>
      <c r="R92" s="239"/>
      <c r="S92" s="224"/>
      <c r="T92" s="241">
        <v>2</v>
      </c>
      <c r="U92" s="239"/>
      <c r="V92" s="237"/>
      <c r="W92" s="1"/>
      <c r="X92" s="1"/>
      <c r="Y92" s="1"/>
      <c r="Z92" s="1"/>
      <c r="AA92" s="1"/>
      <c r="AB92" s="1"/>
      <c r="AC92" s="1"/>
    </row>
    <row r="93" spans="1:29" ht="15" customHeight="1">
      <c r="A93" s="8"/>
      <c r="B93" s="282"/>
      <c r="C93" s="224"/>
      <c r="D93" s="291"/>
      <c r="E93" s="242"/>
      <c r="F93" s="247"/>
      <c r="G93" s="224"/>
      <c r="H93" s="242"/>
      <c r="I93" s="247"/>
      <c r="J93" s="250"/>
      <c r="K93" s="242"/>
      <c r="L93" s="247"/>
      <c r="M93" s="224"/>
      <c r="N93" s="242"/>
      <c r="O93" s="240"/>
      <c r="P93" s="224"/>
      <c r="Q93" s="242"/>
      <c r="R93" s="240"/>
      <c r="S93" s="224"/>
      <c r="T93" s="242"/>
      <c r="U93" s="240"/>
      <c r="V93" s="238"/>
      <c r="W93" s="1"/>
      <c r="X93" s="1"/>
      <c r="Y93" s="1"/>
      <c r="Z93" s="1"/>
      <c r="AA93" s="1"/>
      <c r="AB93" s="1"/>
      <c r="AC93" s="1"/>
    </row>
    <row r="94" spans="1:29" ht="15" customHeight="1">
      <c r="A94" s="8"/>
      <c r="B94" s="282"/>
      <c r="C94" s="224"/>
      <c r="D94" s="291"/>
      <c r="E94" s="242"/>
      <c r="F94" s="247"/>
      <c r="G94" s="224"/>
      <c r="H94" s="242"/>
      <c r="I94" s="247"/>
      <c r="J94" s="250"/>
      <c r="K94" s="242"/>
      <c r="L94" s="247"/>
      <c r="M94" s="224"/>
      <c r="N94" s="242"/>
      <c r="O94" s="240"/>
      <c r="P94" s="224"/>
      <c r="Q94" s="242"/>
      <c r="R94" s="240"/>
      <c r="S94" s="224"/>
      <c r="T94" s="242"/>
      <c r="U94" s="240"/>
      <c r="V94" s="238"/>
      <c r="W94" s="1"/>
      <c r="X94" s="1"/>
      <c r="Y94" s="1"/>
      <c r="Z94" s="1"/>
      <c r="AA94" s="1"/>
      <c r="AB94" s="1"/>
      <c r="AC94" s="1"/>
    </row>
    <row r="95" spans="1:29" ht="15" customHeight="1">
      <c r="A95" s="8"/>
      <c r="B95" s="282"/>
      <c r="C95" s="224"/>
      <c r="D95" s="291"/>
      <c r="E95" s="243"/>
      <c r="F95" s="247"/>
      <c r="G95" s="224"/>
      <c r="H95" s="243"/>
      <c r="I95" s="247"/>
      <c r="J95" s="250"/>
      <c r="K95" s="243"/>
      <c r="L95" s="247"/>
      <c r="M95" s="224"/>
      <c r="N95" s="243"/>
      <c r="O95" s="240"/>
      <c r="P95" s="224"/>
      <c r="Q95" s="243"/>
      <c r="R95" s="240"/>
      <c r="S95" s="224"/>
      <c r="T95" s="243"/>
      <c r="U95" s="240"/>
      <c r="V95" s="238"/>
      <c r="W95" s="1"/>
      <c r="X95" s="1"/>
      <c r="Y95" s="1"/>
      <c r="Z95" s="1"/>
      <c r="AA95" s="1"/>
      <c r="AB95" s="1"/>
      <c r="AC95" s="1"/>
    </row>
    <row r="96" spans="1:29" ht="15" customHeight="1">
      <c r="A96" s="8"/>
      <c r="B96" s="282"/>
      <c r="C96" s="224"/>
      <c r="D96" s="291"/>
      <c r="E96" s="241">
        <v>3</v>
      </c>
      <c r="F96" s="266"/>
      <c r="G96" s="224"/>
      <c r="H96" s="241">
        <v>3</v>
      </c>
      <c r="I96" s="248"/>
      <c r="J96" s="250"/>
      <c r="K96" s="241">
        <v>3</v>
      </c>
      <c r="L96" s="248"/>
      <c r="M96" s="224"/>
      <c r="N96" s="241">
        <v>3</v>
      </c>
      <c r="O96" s="239"/>
      <c r="P96" s="224"/>
      <c r="Q96" s="241">
        <v>3</v>
      </c>
      <c r="R96" s="239"/>
      <c r="S96" s="224"/>
      <c r="T96" s="241">
        <v>3</v>
      </c>
      <c r="U96" s="239"/>
      <c r="V96" s="237"/>
      <c r="W96" s="1"/>
      <c r="X96" s="1"/>
      <c r="Y96" s="1"/>
      <c r="Z96" s="1"/>
      <c r="AA96" s="1"/>
      <c r="AB96" s="1"/>
      <c r="AC96" s="1"/>
    </row>
    <row r="97" spans="1:29" ht="15" customHeight="1">
      <c r="A97" s="8"/>
      <c r="B97" s="282"/>
      <c r="C97" s="224"/>
      <c r="D97" s="291"/>
      <c r="E97" s="242"/>
      <c r="F97" s="247"/>
      <c r="G97" s="224"/>
      <c r="H97" s="242"/>
      <c r="I97" s="247"/>
      <c r="J97" s="250"/>
      <c r="K97" s="242"/>
      <c r="L97" s="247"/>
      <c r="M97" s="224"/>
      <c r="N97" s="242"/>
      <c r="O97" s="240"/>
      <c r="P97" s="224"/>
      <c r="Q97" s="242"/>
      <c r="R97" s="240"/>
      <c r="S97" s="224"/>
      <c r="T97" s="242"/>
      <c r="U97" s="240"/>
      <c r="V97" s="238"/>
      <c r="W97" s="1"/>
      <c r="X97" s="1"/>
      <c r="Y97" s="1"/>
      <c r="Z97" s="1"/>
      <c r="AA97" s="1"/>
      <c r="AB97" s="1"/>
      <c r="AC97" s="1"/>
    </row>
    <row r="98" spans="1:29" ht="15" customHeight="1">
      <c r="A98" s="8"/>
      <c r="B98" s="282"/>
      <c r="C98" s="224"/>
      <c r="D98" s="291"/>
      <c r="E98" s="242"/>
      <c r="F98" s="247"/>
      <c r="G98" s="224"/>
      <c r="H98" s="242"/>
      <c r="I98" s="247"/>
      <c r="J98" s="250"/>
      <c r="K98" s="242"/>
      <c r="L98" s="247"/>
      <c r="M98" s="224"/>
      <c r="N98" s="242"/>
      <c r="O98" s="240"/>
      <c r="P98" s="224"/>
      <c r="Q98" s="242"/>
      <c r="R98" s="240"/>
      <c r="S98" s="224"/>
      <c r="T98" s="242"/>
      <c r="U98" s="240"/>
      <c r="V98" s="238"/>
      <c r="W98" s="1"/>
      <c r="X98" s="1"/>
      <c r="Y98" s="1"/>
      <c r="Z98" s="1"/>
      <c r="AA98" s="1"/>
      <c r="AB98" s="1"/>
      <c r="AC98" s="1"/>
    </row>
    <row r="99" spans="1:29" ht="15" customHeight="1">
      <c r="A99" s="8"/>
      <c r="B99" s="282"/>
      <c r="C99" s="225"/>
      <c r="D99" s="291"/>
      <c r="E99" s="243"/>
      <c r="F99" s="247"/>
      <c r="G99" s="225"/>
      <c r="H99" s="243"/>
      <c r="I99" s="247"/>
      <c r="J99" s="251"/>
      <c r="K99" s="243"/>
      <c r="L99" s="247"/>
      <c r="M99" s="225"/>
      <c r="N99" s="243"/>
      <c r="O99" s="240"/>
      <c r="P99" s="225"/>
      <c r="Q99" s="243"/>
      <c r="R99" s="240"/>
      <c r="S99" s="225"/>
      <c r="T99" s="243"/>
      <c r="U99" s="240"/>
      <c r="V99" s="238"/>
      <c r="W99" s="1"/>
      <c r="X99" s="1"/>
      <c r="Y99" s="1"/>
      <c r="Z99" s="1"/>
      <c r="AA99" s="1"/>
      <c r="AB99" s="1"/>
      <c r="AC99" s="1"/>
    </row>
    <row r="100" spans="1:29" ht="15" customHeight="1">
      <c r="A100" s="8"/>
      <c r="B100" s="282"/>
      <c r="C100" s="230" t="str">
        <f ca="1">OFFSET(INDIRECT($B200),22,2)</f>
        <v>Creating</v>
      </c>
      <c r="D100" s="268" t="str">
        <f ca="1">OFFSET(INDIRECT($B$200),22,14)</f>
        <v>use a range of software to produce and refine multimedia components
select and combine a range of text, image, sound, animation and video to produce an outcome for a selected purpose; use software tools to enhance the outcomes for specific audiences.</v>
      </c>
      <c r="E100" s="241">
        <v>1</v>
      </c>
      <c r="F100" s="237"/>
      <c r="G100" s="255" t="str">
        <f ca="1">OFFSET(INDIRECT($B200),22,15)</f>
        <v>use many features of a range of software to produce and refine multimedia components
use software tools to create and enhance text, image, sound, animation and video components; combine the components to produce appropriate outcomes for a range of audiences and purposes.</v>
      </c>
      <c r="H100" s="241">
        <v>1</v>
      </c>
      <c r="I100" s="246"/>
      <c r="J100" s="256" t="str">
        <f ca="1">OFFSET(INDIRECT($B200),22,16)</f>
        <v>use many features of a range of software to produce and refine multimedia components
use software tools to create and enhance text, image, sound, animation and video components; combine the components to produce appropriate outcomes for a range of audiences and purposes
explore and develop formal text document structures for given purposes.</v>
      </c>
      <c r="K100" s="241">
        <v>1</v>
      </c>
      <c r="L100" s="246"/>
      <c r="M100" s="255" t="str">
        <f ca="1">OFFSET(INDIRECT($B200),22,17)</f>
        <v>select and use a variety of appropriate software, tools and techniques to create, modify and combine multimedia components
use software tools to create, enhance and combine text, images, sound, animation and video for a range of audiences and purposes 
develop a range of formal text document structures for different audiences and purposes.</v>
      </c>
      <c r="N100" s="241">
        <v>1</v>
      </c>
      <c r="O100" s="244"/>
      <c r="P100" s="255" t="str">
        <f ca="1">OFFSET(INDIRECT($B200),22,18)</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Q100" s="241">
        <v>1</v>
      </c>
      <c r="R100" s="244"/>
      <c r="S100" s="255" t="str">
        <f ca="1">OFFSET(INDIRECT($B200),22,19)</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T100" s="241">
        <v>1</v>
      </c>
      <c r="U100" s="244"/>
      <c r="V100" s="237"/>
      <c r="W100" s="1"/>
      <c r="X100" s="1"/>
      <c r="Y100" s="1"/>
      <c r="Z100" s="1"/>
      <c r="AA100" s="1"/>
      <c r="AB100" s="1"/>
      <c r="AC100" s="1"/>
    </row>
    <row r="101" spans="1:29" ht="15" customHeight="1">
      <c r="A101" s="8"/>
      <c r="B101" s="282"/>
      <c r="C101" s="224"/>
      <c r="D101" s="291"/>
      <c r="E101" s="242"/>
      <c r="F101" s="247"/>
      <c r="G101" s="224"/>
      <c r="H101" s="242"/>
      <c r="I101" s="247"/>
      <c r="J101" s="250"/>
      <c r="K101" s="242"/>
      <c r="L101" s="247"/>
      <c r="M101" s="224"/>
      <c r="N101" s="242"/>
      <c r="O101" s="240"/>
      <c r="P101" s="224"/>
      <c r="Q101" s="242"/>
      <c r="R101" s="240"/>
      <c r="S101" s="224"/>
      <c r="T101" s="242"/>
      <c r="U101" s="240"/>
      <c r="V101" s="238"/>
      <c r="W101" s="1"/>
      <c r="X101" s="1"/>
      <c r="Y101" s="1"/>
      <c r="Z101" s="1"/>
      <c r="AA101" s="1"/>
      <c r="AB101" s="1"/>
      <c r="AC101" s="1"/>
    </row>
    <row r="102" spans="1:29" ht="15" customHeight="1">
      <c r="A102" s="8"/>
      <c r="B102" s="282"/>
      <c r="C102" s="224"/>
      <c r="D102" s="291"/>
      <c r="E102" s="242"/>
      <c r="F102" s="247"/>
      <c r="G102" s="224"/>
      <c r="H102" s="242"/>
      <c r="I102" s="247"/>
      <c r="J102" s="250"/>
      <c r="K102" s="242"/>
      <c r="L102" s="247"/>
      <c r="M102" s="224"/>
      <c r="N102" s="242"/>
      <c r="O102" s="240"/>
      <c r="P102" s="224"/>
      <c r="Q102" s="242"/>
      <c r="R102" s="240"/>
      <c r="S102" s="224"/>
      <c r="T102" s="242"/>
      <c r="U102" s="240"/>
      <c r="V102" s="238"/>
      <c r="W102" s="1"/>
      <c r="X102" s="1"/>
      <c r="Y102" s="1"/>
      <c r="Z102" s="1"/>
      <c r="AA102" s="1"/>
      <c r="AB102" s="1"/>
      <c r="AC102" s="1"/>
    </row>
    <row r="103" spans="1:29" ht="15" customHeight="1">
      <c r="A103" s="8"/>
      <c r="B103" s="282"/>
      <c r="C103" s="224"/>
      <c r="D103" s="291"/>
      <c r="E103" s="243"/>
      <c r="F103" s="247"/>
      <c r="G103" s="224"/>
      <c r="H103" s="243"/>
      <c r="I103" s="247"/>
      <c r="J103" s="250"/>
      <c r="K103" s="243"/>
      <c r="L103" s="247"/>
      <c r="M103" s="224"/>
      <c r="N103" s="243"/>
      <c r="O103" s="240"/>
      <c r="P103" s="224"/>
      <c r="Q103" s="243"/>
      <c r="R103" s="240"/>
      <c r="S103" s="224"/>
      <c r="T103" s="243"/>
      <c r="U103" s="240"/>
      <c r="V103" s="238"/>
      <c r="W103" s="1"/>
      <c r="X103" s="1"/>
      <c r="Y103" s="1"/>
      <c r="Z103" s="1"/>
      <c r="AA103" s="1"/>
      <c r="AB103" s="1"/>
      <c r="AC103" s="1"/>
    </row>
    <row r="104" spans="1:29" ht="15" customHeight="1">
      <c r="A104" s="8"/>
      <c r="B104" s="282"/>
      <c r="C104" s="224"/>
      <c r="D104" s="291"/>
      <c r="E104" s="241">
        <v>2</v>
      </c>
      <c r="F104" s="266"/>
      <c r="G104" s="224"/>
      <c r="H104" s="241">
        <v>2</v>
      </c>
      <c r="I104" s="248"/>
      <c r="J104" s="250"/>
      <c r="K104" s="241">
        <v>2</v>
      </c>
      <c r="L104" s="248"/>
      <c r="M104" s="224"/>
      <c r="N104" s="241">
        <v>2</v>
      </c>
      <c r="O104" s="239"/>
      <c r="P104" s="224"/>
      <c r="Q104" s="241">
        <v>2</v>
      </c>
      <c r="R104" s="239"/>
      <c r="S104" s="224"/>
      <c r="T104" s="241">
        <v>2</v>
      </c>
      <c r="U104" s="239"/>
      <c r="V104" s="237"/>
      <c r="W104" s="1"/>
      <c r="X104" s="1"/>
      <c r="Y104" s="1"/>
      <c r="Z104" s="1"/>
      <c r="AA104" s="1"/>
      <c r="AB104" s="1"/>
      <c r="AC104" s="1"/>
    </row>
    <row r="105" spans="1:29" ht="15" customHeight="1">
      <c r="A105" s="8"/>
      <c r="B105" s="282"/>
      <c r="C105" s="224"/>
      <c r="D105" s="291"/>
      <c r="E105" s="242"/>
      <c r="F105" s="247"/>
      <c r="G105" s="224"/>
      <c r="H105" s="242"/>
      <c r="I105" s="247"/>
      <c r="J105" s="250"/>
      <c r="K105" s="242"/>
      <c r="L105" s="247"/>
      <c r="M105" s="224"/>
      <c r="N105" s="242"/>
      <c r="O105" s="240"/>
      <c r="P105" s="224"/>
      <c r="Q105" s="242"/>
      <c r="R105" s="240"/>
      <c r="S105" s="224"/>
      <c r="T105" s="242"/>
      <c r="U105" s="240"/>
      <c r="V105" s="238"/>
      <c r="W105" s="1"/>
      <c r="X105" s="1"/>
      <c r="Y105" s="1"/>
      <c r="Z105" s="1"/>
      <c r="AA105" s="1"/>
      <c r="AB105" s="1"/>
      <c r="AC105" s="1"/>
    </row>
    <row r="106" spans="1:29" ht="15" customHeight="1">
      <c r="A106" s="8"/>
      <c r="B106" s="282"/>
      <c r="C106" s="224"/>
      <c r="D106" s="291"/>
      <c r="E106" s="242"/>
      <c r="F106" s="247"/>
      <c r="G106" s="224"/>
      <c r="H106" s="242"/>
      <c r="I106" s="247"/>
      <c r="J106" s="250"/>
      <c r="K106" s="242"/>
      <c r="L106" s="247"/>
      <c r="M106" s="224"/>
      <c r="N106" s="242"/>
      <c r="O106" s="240"/>
      <c r="P106" s="224"/>
      <c r="Q106" s="242"/>
      <c r="R106" s="240"/>
      <c r="S106" s="224"/>
      <c r="T106" s="242"/>
      <c r="U106" s="240"/>
      <c r="V106" s="238"/>
      <c r="W106" s="1"/>
      <c r="X106" s="1"/>
      <c r="Y106" s="1"/>
      <c r="Z106" s="1"/>
      <c r="AA106" s="1"/>
      <c r="AB106" s="1"/>
      <c r="AC106" s="1"/>
    </row>
    <row r="107" spans="1:29" ht="15" customHeight="1">
      <c r="A107" s="8"/>
      <c r="B107" s="282"/>
      <c r="C107" s="224"/>
      <c r="D107" s="291"/>
      <c r="E107" s="243"/>
      <c r="F107" s="247"/>
      <c r="G107" s="224"/>
      <c r="H107" s="243"/>
      <c r="I107" s="247"/>
      <c r="J107" s="250"/>
      <c r="K107" s="243"/>
      <c r="L107" s="247"/>
      <c r="M107" s="224"/>
      <c r="N107" s="243"/>
      <c r="O107" s="240"/>
      <c r="P107" s="224"/>
      <c r="Q107" s="243"/>
      <c r="R107" s="240"/>
      <c r="S107" s="224"/>
      <c r="T107" s="243"/>
      <c r="U107" s="240"/>
      <c r="V107" s="238"/>
      <c r="W107" s="1"/>
      <c r="X107" s="1"/>
      <c r="Y107" s="1"/>
      <c r="Z107" s="1"/>
      <c r="AA107" s="1"/>
      <c r="AB107" s="1"/>
      <c r="AC107" s="1"/>
    </row>
    <row r="108" spans="1:29" ht="15" customHeight="1">
      <c r="A108" s="8"/>
      <c r="B108" s="282"/>
      <c r="C108" s="224"/>
      <c r="D108" s="291"/>
      <c r="E108" s="241">
        <v>3</v>
      </c>
      <c r="F108" s="266"/>
      <c r="G108" s="224"/>
      <c r="H108" s="241">
        <v>3</v>
      </c>
      <c r="I108" s="248"/>
      <c r="J108" s="250"/>
      <c r="K108" s="241">
        <v>3</v>
      </c>
      <c r="L108" s="248"/>
      <c r="M108" s="224"/>
      <c r="N108" s="241">
        <v>3</v>
      </c>
      <c r="O108" s="239"/>
      <c r="P108" s="224"/>
      <c r="Q108" s="241">
        <v>3</v>
      </c>
      <c r="R108" s="239"/>
      <c r="S108" s="224"/>
      <c r="T108" s="241">
        <v>3</v>
      </c>
      <c r="U108" s="239"/>
      <c r="V108" s="237"/>
      <c r="W108" s="1"/>
      <c r="X108" s="1"/>
      <c r="Y108" s="1"/>
      <c r="Z108" s="1"/>
      <c r="AA108" s="1"/>
      <c r="AB108" s="1"/>
      <c r="AC108" s="1"/>
    </row>
    <row r="109" spans="1:29" ht="15" customHeight="1">
      <c r="A109" s="8"/>
      <c r="B109" s="282"/>
      <c r="C109" s="224"/>
      <c r="D109" s="291"/>
      <c r="E109" s="242"/>
      <c r="F109" s="247"/>
      <c r="G109" s="224"/>
      <c r="H109" s="242"/>
      <c r="I109" s="247"/>
      <c r="J109" s="250"/>
      <c r="K109" s="242"/>
      <c r="L109" s="247"/>
      <c r="M109" s="224"/>
      <c r="N109" s="242"/>
      <c r="O109" s="240"/>
      <c r="P109" s="224"/>
      <c r="Q109" s="242"/>
      <c r="R109" s="240"/>
      <c r="S109" s="224"/>
      <c r="T109" s="242"/>
      <c r="U109" s="240"/>
      <c r="V109" s="238"/>
      <c r="W109" s="1"/>
      <c r="X109" s="1"/>
      <c r="Y109" s="1"/>
      <c r="Z109" s="1"/>
      <c r="AA109" s="1"/>
      <c r="AB109" s="1"/>
      <c r="AC109" s="1"/>
    </row>
    <row r="110" spans="1:29" ht="15" customHeight="1">
      <c r="A110" s="8"/>
      <c r="B110" s="282"/>
      <c r="C110" s="224"/>
      <c r="D110" s="291"/>
      <c r="E110" s="242"/>
      <c r="F110" s="247"/>
      <c r="G110" s="224"/>
      <c r="H110" s="242"/>
      <c r="I110" s="247"/>
      <c r="J110" s="250"/>
      <c r="K110" s="242"/>
      <c r="L110" s="247"/>
      <c r="M110" s="224"/>
      <c r="N110" s="242"/>
      <c r="O110" s="240"/>
      <c r="P110" s="224"/>
      <c r="Q110" s="242"/>
      <c r="R110" s="240"/>
      <c r="S110" s="224"/>
      <c r="T110" s="242"/>
      <c r="U110" s="240"/>
      <c r="V110" s="238"/>
      <c r="W110" s="1"/>
      <c r="X110" s="1"/>
      <c r="Y110" s="1"/>
      <c r="Z110" s="1"/>
      <c r="AA110" s="1"/>
      <c r="AB110" s="1"/>
      <c r="AC110" s="1"/>
    </row>
    <row r="111" spans="1:29" ht="15" customHeight="1">
      <c r="A111" s="8"/>
      <c r="B111" s="282"/>
      <c r="C111" s="225"/>
      <c r="D111" s="291"/>
      <c r="E111" s="243"/>
      <c r="F111" s="247"/>
      <c r="G111" s="225"/>
      <c r="H111" s="243"/>
      <c r="I111" s="247"/>
      <c r="J111" s="251"/>
      <c r="K111" s="243"/>
      <c r="L111" s="247"/>
      <c r="M111" s="225"/>
      <c r="N111" s="243"/>
      <c r="O111" s="240"/>
      <c r="P111" s="225"/>
      <c r="Q111" s="243"/>
      <c r="R111" s="240"/>
      <c r="S111" s="225"/>
      <c r="T111" s="243"/>
      <c r="U111" s="240"/>
      <c r="V111" s="238"/>
      <c r="W111" s="1"/>
      <c r="X111" s="1"/>
      <c r="Y111" s="1"/>
      <c r="Z111" s="1"/>
      <c r="AA111" s="1"/>
      <c r="AB111" s="1"/>
      <c r="AC111" s="1"/>
    </row>
    <row r="112" spans="1:29" ht="15" customHeight="1">
      <c r="A112" s="1"/>
      <c r="B112" s="282"/>
      <c r="C112" s="230" t="str">
        <f ca="1">OFFSET(INDIRECT($B200),24,2)</f>
        <v>Evaluating and improving</v>
      </c>
      <c r="D112" s="268" t="str">
        <f ca="1">OFFSET(INDIRECT($B$200),24,14)</f>
        <v>explain reasons for layout and content of own work, e.g. evaluate the presentation for audience and appropriateness
ensure output is appropriate for specific purpose
comment on reasons for layout and content
invite feedback/responses from others, e.g. use 'Comment' in Word Online/Excel Online for asking questions or adding suggestions
create groups and share work between them to allow review of work.</v>
      </c>
      <c r="E112" s="241">
        <v>1</v>
      </c>
      <c r="F112" s="237"/>
      <c r="G112" s="255" t="str">
        <f ca="1">OFFSET(INDIRECT($B200),24,15)</f>
        <v>evaluate own and others' work and justify content for audience, e.g. comment on others' work in relation to layout and content
respond to feedback.</v>
      </c>
      <c r="H112" s="241">
        <v>1</v>
      </c>
      <c r="I112" s="246"/>
      <c r="J112" s="256" t="str">
        <f ca="1">OFFSET(INDIRECT($B200),24,16)</f>
        <v>justify the reasons for choices and explain the advantages and disadvantages of the different outputs, e.g. produce a basic evaluation report including justification for layout and content
suggest and make improvements depending on feedback and self-evaluation. </v>
      </c>
      <c r="K112" s="241">
        <v>1</v>
      </c>
      <c r="L112" s="246"/>
      <c r="M112" s="255" t="str">
        <f ca="1">OFFSET(INDIRECT($B200),24,17)</f>
        <v>justify the reasons for choices and explain the advantages and disadvantages of the different outputs
suggest and make improvements depending on feedback and self-evaluation that are relevant for audience and purpose.</v>
      </c>
      <c r="N112" s="241">
        <v>1</v>
      </c>
      <c r="O112" s="244"/>
      <c r="P112" s="255" t="str">
        <f ca="1">OFFSET(INDIRECT($B200),24,18)</f>
        <v>justify reasoning to critical audiences in terms of layout and content, e.g. produce a detailed evaluation report including justification for layout and content
refer appropriately to sources of information used
make detailed and specific changes based upon feedback and self-evaluation, as relevant. </v>
      </c>
      <c r="Q112" s="241">
        <v>1</v>
      </c>
      <c r="R112" s="244"/>
      <c r="S112" s="255" t="str">
        <f ca="1">OFFSET(INDIRECT($B200),24,19)</f>
        <v>justify reasoning to critical audiences in terms of layout and content
refer appropriately to sources of information used
make detailed and specific changes based upon feedback and self-evaluation, as relevant. </v>
      </c>
      <c r="T112" s="241">
        <v>1</v>
      </c>
      <c r="U112" s="244"/>
      <c r="V112" s="237"/>
      <c r="W112" s="1"/>
      <c r="X112" s="1"/>
      <c r="Y112" s="1"/>
      <c r="Z112" s="1"/>
      <c r="AA112" s="1"/>
      <c r="AB112" s="1"/>
      <c r="AC112" s="1"/>
    </row>
    <row r="113" spans="1:29" ht="15" customHeight="1">
      <c r="A113" s="1"/>
      <c r="B113" s="282"/>
      <c r="C113" s="224"/>
      <c r="D113" s="291"/>
      <c r="E113" s="242"/>
      <c r="F113" s="247"/>
      <c r="G113" s="224"/>
      <c r="H113" s="242"/>
      <c r="I113" s="247"/>
      <c r="J113" s="250"/>
      <c r="K113" s="242"/>
      <c r="L113" s="247"/>
      <c r="M113" s="224"/>
      <c r="N113" s="242"/>
      <c r="O113" s="240"/>
      <c r="P113" s="224"/>
      <c r="Q113" s="242"/>
      <c r="R113" s="240"/>
      <c r="S113" s="224"/>
      <c r="T113" s="242"/>
      <c r="U113" s="240"/>
      <c r="V113" s="238"/>
      <c r="W113" s="1"/>
      <c r="X113" s="1"/>
      <c r="Y113" s="1"/>
      <c r="Z113" s="1"/>
      <c r="AA113" s="1"/>
      <c r="AB113" s="1"/>
      <c r="AC113" s="1"/>
    </row>
    <row r="114" spans="1:29" ht="15" customHeight="1">
      <c r="A114" s="1"/>
      <c r="B114" s="282"/>
      <c r="C114" s="224"/>
      <c r="D114" s="291"/>
      <c r="E114" s="242"/>
      <c r="F114" s="247"/>
      <c r="G114" s="224"/>
      <c r="H114" s="242"/>
      <c r="I114" s="247"/>
      <c r="J114" s="250"/>
      <c r="K114" s="242"/>
      <c r="L114" s="247"/>
      <c r="M114" s="224"/>
      <c r="N114" s="242"/>
      <c r="O114" s="240"/>
      <c r="P114" s="224"/>
      <c r="Q114" s="242"/>
      <c r="R114" s="240"/>
      <c r="S114" s="224"/>
      <c r="T114" s="242"/>
      <c r="U114" s="240"/>
      <c r="V114" s="238"/>
      <c r="W114" s="1"/>
      <c r="X114" s="1"/>
      <c r="Y114" s="1"/>
      <c r="Z114" s="1"/>
      <c r="AA114" s="1"/>
      <c r="AB114" s="1"/>
      <c r="AC114" s="1"/>
    </row>
    <row r="115" spans="1:29" ht="15" customHeight="1">
      <c r="A115" s="1"/>
      <c r="B115" s="282"/>
      <c r="C115" s="224"/>
      <c r="D115" s="291"/>
      <c r="E115" s="243"/>
      <c r="F115" s="247"/>
      <c r="G115" s="224"/>
      <c r="H115" s="243"/>
      <c r="I115" s="247"/>
      <c r="J115" s="250"/>
      <c r="K115" s="243"/>
      <c r="L115" s="247"/>
      <c r="M115" s="224"/>
      <c r="N115" s="243"/>
      <c r="O115" s="240"/>
      <c r="P115" s="224"/>
      <c r="Q115" s="243"/>
      <c r="R115" s="240"/>
      <c r="S115" s="224"/>
      <c r="T115" s="243"/>
      <c r="U115" s="240"/>
      <c r="V115" s="238"/>
      <c r="W115" s="1"/>
      <c r="X115" s="1"/>
      <c r="Y115" s="1"/>
      <c r="Z115" s="1"/>
      <c r="AA115" s="1"/>
      <c r="AB115" s="1"/>
      <c r="AC115" s="1"/>
    </row>
    <row r="116" spans="1:29" ht="15" customHeight="1">
      <c r="A116" s="1"/>
      <c r="B116" s="282"/>
      <c r="C116" s="224"/>
      <c r="D116" s="291"/>
      <c r="E116" s="241">
        <v>2</v>
      </c>
      <c r="F116" s="266"/>
      <c r="G116" s="224"/>
      <c r="H116" s="241">
        <v>2</v>
      </c>
      <c r="I116" s="248"/>
      <c r="J116" s="250"/>
      <c r="K116" s="241">
        <v>2</v>
      </c>
      <c r="L116" s="248"/>
      <c r="M116" s="224"/>
      <c r="N116" s="241">
        <v>2</v>
      </c>
      <c r="O116" s="239"/>
      <c r="P116" s="224"/>
      <c r="Q116" s="241">
        <v>2</v>
      </c>
      <c r="R116" s="239"/>
      <c r="S116" s="224"/>
      <c r="T116" s="241">
        <v>2</v>
      </c>
      <c r="U116" s="239"/>
      <c r="V116" s="237"/>
      <c r="W116" s="1"/>
      <c r="X116" s="1"/>
      <c r="Y116" s="1"/>
      <c r="Z116" s="1"/>
      <c r="AA116" s="1"/>
      <c r="AB116" s="1"/>
      <c r="AC116" s="1"/>
    </row>
    <row r="117" spans="1:29" ht="15" customHeight="1">
      <c r="A117" s="1"/>
      <c r="B117" s="282"/>
      <c r="C117" s="224"/>
      <c r="D117" s="291"/>
      <c r="E117" s="242"/>
      <c r="F117" s="247"/>
      <c r="G117" s="224"/>
      <c r="H117" s="242"/>
      <c r="I117" s="247"/>
      <c r="J117" s="250"/>
      <c r="K117" s="242"/>
      <c r="L117" s="247"/>
      <c r="M117" s="224"/>
      <c r="N117" s="242"/>
      <c r="O117" s="240"/>
      <c r="P117" s="224"/>
      <c r="Q117" s="242"/>
      <c r="R117" s="240"/>
      <c r="S117" s="224"/>
      <c r="T117" s="242"/>
      <c r="U117" s="240"/>
      <c r="V117" s="238"/>
      <c r="W117" s="1"/>
      <c r="X117" s="1"/>
      <c r="Y117" s="1"/>
      <c r="Z117" s="1"/>
      <c r="AA117" s="1"/>
      <c r="AB117" s="1"/>
      <c r="AC117" s="1"/>
    </row>
    <row r="118" spans="1:29" ht="15" customHeight="1">
      <c r="A118" s="1"/>
      <c r="B118" s="282"/>
      <c r="C118" s="224"/>
      <c r="D118" s="291"/>
      <c r="E118" s="242"/>
      <c r="F118" s="247"/>
      <c r="G118" s="224"/>
      <c r="H118" s="242"/>
      <c r="I118" s="247"/>
      <c r="J118" s="250"/>
      <c r="K118" s="242"/>
      <c r="L118" s="247"/>
      <c r="M118" s="224"/>
      <c r="N118" s="242"/>
      <c r="O118" s="240"/>
      <c r="P118" s="224"/>
      <c r="Q118" s="242"/>
      <c r="R118" s="240"/>
      <c r="S118" s="224"/>
      <c r="T118" s="242"/>
      <c r="U118" s="240"/>
      <c r="V118" s="238"/>
      <c r="W118" s="1"/>
      <c r="X118" s="1"/>
      <c r="Y118" s="1"/>
      <c r="Z118" s="1"/>
      <c r="AA118" s="1"/>
      <c r="AB118" s="1"/>
      <c r="AC118" s="1"/>
    </row>
    <row r="119" spans="1:29" ht="15" customHeight="1">
      <c r="A119" s="1"/>
      <c r="B119" s="282"/>
      <c r="C119" s="224"/>
      <c r="D119" s="291"/>
      <c r="E119" s="243"/>
      <c r="F119" s="247"/>
      <c r="G119" s="224"/>
      <c r="H119" s="243"/>
      <c r="I119" s="247"/>
      <c r="J119" s="250"/>
      <c r="K119" s="243"/>
      <c r="L119" s="247"/>
      <c r="M119" s="224"/>
      <c r="N119" s="243"/>
      <c r="O119" s="240"/>
      <c r="P119" s="224"/>
      <c r="Q119" s="243"/>
      <c r="R119" s="240"/>
      <c r="S119" s="224"/>
      <c r="T119" s="243"/>
      <c r="U119" s="240"/>
      <c r="V119" s="238"/>
      <c r="W119" s="1"/>
      <c r="X119" s="1"/>
      <c r="Y119" s="1"/>
      <c r="Z119" s="1"/>
      <c r="AA119" s="1"/>
      <c r="AB119" s="1"/>
      <c r="AC119" s="1"/>
    </row>
    <row r="120" spans="1:29" ht="15" customHeight="1">
      <c r="A120" s="1"/>
      <c r="B120" s="282"/>
      <c r="C120" s="224"/>
      <c r="D120" s="291"/>
      <c r="E120" s="241">
        <v>3</v>
      </c>
      <c r="F120" s="266"/>
      <c r="G120" s="224"/>
      <c r="H120" s="241">
        <v>3</v>
      </c>
      <c r="I120" s="248"/>
      <c r="J120" s="250"/>
      <c r="K120" s="241">
        <v>3</v>
      </c>
      <c r="L120" s="248"/>
      <c r="M120" s="224"/>
      <c r="N120" s="241">
        <v>3</v>
      </c>
      <c r="O120" s="239"/>
      <c r="P120" s="224"/>
      <c r="Q120" s="241">
        <v>3</v>
      </c>
      <c r="R120" s="239"/>
      <c r="S120" s="224"/>
      <c r="T120" s="241">
        <v>3</v>
      </c>
      <c r="U120" s="239"/>
      <c r="V120" s="237"/>
      <c r="W120" s="1"/>
      <c r="X120" s="1"/>
      <c r="Y120" s="1"/>
      <c r="Z120" s="1"/>
      <c r="AA120" s="1"/>
      <c r="AB120" s="1"/>
      <c r="AC120" s="1"/>
    </row>
    <row r="121" spans="1:29" ht="15" customHeight="1">
      <c r="A121" s="1"/>
      <c r="B121" s="282"/>
      <c r="C121" s="224"/>
      <c r="D121" s="291"/>
      <c r="E121" s="242"/>
      <c r="F121" s="247"/>
      <c r="G121" s="224"/>
      <c r="H121" s="242"/>
      <c r="I121" s="247"/>
      <c r="J121" s="250"/>
      <c r="K121" s="242"/>
      <c r="L121" s="247"/>
      <c r="M121" s="224"/>
      <c r="N121" s="242"/>
      <c r="O121" s="240"/>
      <c r="P121" s="224"/>
      <c r="Q121" s="242"/>
      <c r="R121" s="240"/>
      <c r="S121" s="224"/>
      <c r="T121" s="242"/>
      <c r="U121" s="240"/>
      <c r="V121" s="238"/>
      <c r="W121" s="1"/>
      <c r="X121" s="1"/>
      <c r="Y121" s="1"/>
      <c r="Z121" s="1"/>
      <c r="AA121" s="1"/>
      <c r="AB121" s="1"/>
      <c r="AC121" s="1"/>
    </row>
    <row r="122" spans="1:29" ht="15" customHeight="1">
      <c r="A122" s="1"/>
      <c r="B122" s="282"/>
      <c r="C122" s="224"/>
      <c r="D122" s="291"/>
      <c r="E122" s="242"/>
      <c r="F122" s="247"/>
      <c r="G122" s="224"/>
      <c r="H122" s="242"/>
      <c r="I122" s="247"/>
      <c r="J122" s="250"/>
      <c r="K122" s="242"/>
      <c r="L122" s="247"/>
      <c r="M122" s="224"/>
      <c r="N122" s="242"/>
      <c r="O122" s="240"/>
      <c r="P122" s="224"/>
      <c r="Q122" s="242"/>
      <c r="R122" s="240"/>
      <c r="S122" s="224"/>
      <c r="T122" s="242"/>
      <c r="U122" s="240"/>
      <c r="V122" s="238"/>
      <c r="W122" s="1"/>
      <c r="X122" s="1"/>
      <c r="Y122" s="1"/>
      <c r="Z122" s="1"/>
      <c r="AA122" s="1"/>
      <c r="AB122" s="1"/>
      <c r="AC122" s="1"/>
    </row>
    <row r="123" spans="1:29" ht="15" customHeight="1">
      <c r="A123" s="1"/>
      <c r="B123" s="283"/>
      <c r="C123" s="225"/>
      <c r="D123" s="291"/>
      <c r="E123" s="243"/>
      <c r="F123" s="247"/>
      <c r="G123" s="225"/>
      <c r="H123" s="243"/>
      <c r="I123" s="247"/>
      <c r="J123" s="251"/>
      <c r="K123" s="243"/>
      <c r="L123" s="247"/>
      <c r="M123" s="225"/>
      <c r="N123" s="243"/>
      <c r="O123" s="240"/>
      <c r="P123" s="225"/>
      <c r="Q123" s="243"/>
      <c r="R123" s="240"/>
      <c r="S123" s="225"/>
      <c r="T123" s="243"/>
      <c r="U123" s="240"/>
      <c r="V123" s="238"/>
      <c r="W123" s="1"/>
      <c r="X123" s="1"/>
      <c r="Y123" s="1"/>
      <c r="Z123" s="1"/>
      <c r="AA123" s="1"/>
      <c r="AB123" s="1"/>
      <c r="AC123" s="1"/>
    </row>
    <row r="124" spans="1:29" ht="15" customHeight="1">
      <c r="A124" s="1"/>
      <c r="B124" s="285" t="str">
        <f ca="1">OFFSET(INDIRECT($B200),27,0)</f>
        <v xml:space="preserve"> 4. Data and computational thinking    </v>
      </c>
      <c r="C124" s="223" t="str">
        <f ca="1">OFFSET(INDIRECT($B200),27,2)</f>
        <v>Problem-solving and modelling</v>
      </c>
      <c r="D124" s="268" t="str">
        <f ca="1">OFFSET(INDIRECT($B$200),27,14)</f>
        <v xml:space="preserve">demonstrate how programs or processes run by following a sequence of instructions exactly and in order
demonstrate how an algorithm is useful for representing a solution to a problem through testing
understand that changing instructions can affect or even terminate a process, e.g. moving instructions around in a program could produce unexpected outcomes or cause the program to fail altogether.
</v>
      </c>
      <c r="E124" s="241">
        <v>1</v>
      </c>
      <c r="F124" s="237"/>
      <c r="G124" s="245" t="str">
        <f ca="1">OFFSET(INDIRECT($B200),27,15)</f>
        <v xml:space="preserve">identify different parts of a process, e.g. variables, loops, case statements and comments
predict process outcome after modifying inputs, e.g. predicting the effect of changing/editing a set of instructions
modify a given flow chart to change the variables of an algorithm, e.g. add a process or a counter to it that would increment or decrement values.
</v>
      </c>
      <c r="H124" s="241">
        <v>1</v>
      </c>
      <c r="I124" s="246"/>
      <c r="J124" s="249" t="str">
        <f ca="1">OFFSET(INDIRECT($B200),27,16)</f>
        <v>identify patterns and opportunities for re-using code (instructions), e.g. parts of a method or instruction list that can be used to solve similar problems in different situations and/or systems
apply logical reasoning to a problem to formulate a solution, e.g. explain and justify how and why a solution to a problem is suitable
modify a given flow chart to change rules of an algorithm, e.g. adjust conditions of actions in a flow chart, for instance changing the boundaries of a counter in a loop to change how the program functions
change an algorithm and predict the outcome.</v>
      </c>
      <c r="K124" s="241">
        <v>1</v>
      </c>
      <c r="L124" s="246"/>
      <c r="M124" s="252" t="str">
        <f ca="1">OFFSET(INDIRECT($B200),27,17)</f>
        <v xml:space="preserve">decompose complex processes and determine the actions of individual parts, e.g. multiple WHILE, FOR and IF in either text-based or block-based programming environments
follow given written instructions or flow charts to determine the function or output of a process
recognise that algorithms are language agnostic
follow and develop logical solutions, e.g. demonstrate how a problem could be solved selecting a suitable method to illustrate
detect and correct simple errors in algorithms, e.g. can identify and correct where a syntax error will occur, for instance missing equal signs, variable names spelled incorrectly. 
</v>
      </c>
      <c r="N124" s="241">
        <v>1</v>
      </c>
      <c r="O124" s="244"/>
      <c r="P124" s="245" t="str">
        <f ca="1">OFFSET(INDIRECT($B200),27,18)</f>
        <v xml:space="preserve">independently create and design models and explain how they represent real-world problems, e.g. selecting and correctly using an appropriate method for illustrating a problem, such as a flow chart or spreadsheet
follow and develop logical solutions to determine actions and outputs of a program/process, e.g. follow pseudocode or a flow chart to come to an outcome, develop a written sequence of steps that could be followed.
</v>
      </c>
      <c r="Q124" s="241">
        <v>1</v>
      </c>
      <c r="R124" s="244"/>
      <c r="S124" s="245" t="str">
        <f ca="1">OFFSET(INDIRECT($B200),27,19)</f>
        <v>demonstrate the benefits of using part or whole instructions or methods (functions/procedures) in solving a problem, e.g. compartmentalise sections of a problem and call them when needed.</v>
      </c>
      <c r="T124" s="241">
        <v>1</v>
      </c>
      <c r="U124" s="244"/>
      <c r="V124" s="237"/>
      <c r="W124" s="1"/>
      <c r="X124" s="1"/>
      <c r="Y124" s="1"/>
      <c r="Z124" s="1"/>
      <c r="AA124" s="1"/>
      <c r="AB124" s="1"/>
      <c r="AC124" s="1"/>
    </row>
    <row r="125" spans="1:29" ht="15" customHeight="1">
      <c r="A125" s="1"/>
      <c r="B125" s="286"/>
      <c r="C125" s="224"/>
      <c r="D125" s="291"/>
      <c r="E125" s="242"/>
      <c r="F125" s="247"/>
      <c r="G125" s="224"/>
      <c r="H125" s="242"/>
      <c r="I125" s="247"/>
      <c r="J125" s="250"/>
      <c r="K125" s="242"/>
      <c r="L125" s="247"/>
      <c r="M125" s="253"/>
      <c r="N125" s="242"/>
      <c r="O125" s="240"/>
      <c r="P125" s="224"/>
      <c r="Q125" s="242"/>
      <c r="R125" s="240"/>
      <c r="S125" s="224"/>
      <c r="T125" s="242"/>
      <c r="U125" s="240"/>
      <c r="V125" s="238"/>
      <c r="W125" s="1"/>
      <c r="X125" s="1"/>
      <c r="Y125" s="1"/>
      <c r="Z125" s="1"/>
      <c r="AA125" s="1"/>
      <c r="AB125" s="1"/>
      <c r="AC125" s="1"/>
    </row>
    <row r="126" spans="1:29" ht="15" customHeight="1">
      <c r="A126" s="1"/>
      <c r="B126" s="286"/>
      <c r="C126" s="224"/>
      <c r="D126" s="291"/>
      <c r="E126" s="242"/>
      <c r="F126" s="247"/>
      <c r="G126" s="224"/>
      <c r="H126" s="242"/>
      <c r="I126" s="247"/>
      <c r="J126" s="250"/>
      <c r="K126" s="242"/>
      <c r="L126" s="247"/>
      <c r="M126" s="253"/>
      <c r="N126" s="242"/>
      <c r="O126" s="240"/>
      <c r="P126" s="224"/>
      <c r="Q126" s="242"/>
      <c r="R126" s="240"/>
      <c r="S126" s="224"/>
      <c r="T126" s="242"/>
      <c r="U126" s="240"/>
      <c r="V126" s="238"/>
      <c r="W126" s="1"/>
      <c r="X126" s="1"/>
      <c r="Y126" s="1"/>
      <c r="Z126" s="1"/>
      <c r="AA126" s="1"/>
      <c r="AB126" s="1"/>
      <c r="AC126" s="1"/>
    </row>
    <row r="127" spans="1:29" ht="15" customHeight="1">
      <c r="A127" s="1"/>
      <c r="B127" s="286"/>
      <c r="C127" s="224"/>
      <c r="D127" s="291"/>
      <c r="E127" s="243"/>
      <c r="F127" s="247"/>
      <c r="G127" s="224"/>
      <c r="H127" s="243"/>
      <c r="I127" s="247"/>
      <c r="J127" s="250"/>
      <c r="K127" s="243"/>
      <c r="L127" s="247"/>
      <c r="M127" s="253"/>
      <c r="N127" s="243"/>
      <c r="O127" s="240"/>
      <c r="P127" s="224"/>
      <c r="Q127" s="243"/>
      <c r="R127" s="240"/>
      <c r="S127" s="224"/>
      <c r="T127" s="243"/>
      <c r="U127" s="240"/>
      <c r="V127" s="238"/>
      <c r="W127" s="1"/>
      <c r="X127" s="1"/>
      <c r="Y127" s="1"/>
      <c r="Z127" s="1"/>
      <c r="AA127" s="1"/>
      <c r="AB127" s="1"/>
      <c r="AC127" s="1"/>
    </row>
    <row r="128" spans="1:29" ht="15" customHeight="1">
      <c r="A128" s="1"/>
      <c r="B128" s="286"/>
      <c r="C128" s="224"/>
      <c r="D128" s="291"/>
      <c r="E128" s="241">
        <v>2</v>
      </c>
      <c r="F128" s="266"/>
      <c r="G128" s="224"/>
      <c r="H128" s="241">
        <v>2</v>
      </c>
      <c r="I128" s="248"/>
      <c r="J128" s="250"/>
      <c r="K128" s="241">
        <v>2</v>
      </c>
      <c r="L128" s="248"/>
      <c r="M128" s="253"/>
      <c r="N128" s="241">
        <v>2</v>
      </c>
      <c r="O128" s="239"/>
      <c r="P128" s="224"/>
      <c r="Q128" s="241">
        <v>2</v>
      </c>
      <c r="R128" s="239"/>
      <c r="S128" s="224"/>
      <c r="T128" s="241">
        <v>2</v>
      </c>
      <c r="U128" s="239"/>
      <c r="V128" s="237"/>
      <c r="W128" s="1"/>
      <c r="X128" s="1"/>
      <c r="Y128" s="1"/>
      <c r="Z128" s="1"/>
      <c r="AA128" s="1"/>
      <c r="AB128" s="1"/>
      <c r="AC128" s="1"/>
    </row>
    <row r="129" spans="1:29" ht="15" customHeight="1">
      <c r="A129" s="1"/>
      <c r="B129" s="286"/>
      <c r="C129" s="224"/>
      <c r="D129" s="291"/>
      <c r="E129" s="242"/>
      <c r="F129" s="247"/>
      <c r="G129" s="224"/>
      <c r="H129" s="242"/>
      <c r="I129" s="247"/>
      <c r="J129" s="250"/>
      <c r="K129" s="242"/>
      <c r="L129" s="247"/>
      <c r="M129" s="253"/>
      <c r="N129" s="242"/>
      <c r="O129" s="240"/>
      <c r="P129" s="224"/>
      <c r="Q129" s="242"/>
      <c r="R129" s="240"/>
      <c r="S129" s="224"/>
      <c r="T129" s="242"/>
      <c r="U129" s="240"/>
      <c r="V129" s="238"/>
      <c r="W129" s="1"/>
      <c r="X129" s="1"/>
      <c r="Y129" s="1"/>
      <c r="Z129" s="1"/>
      <c r="AA129" s="1"/>
      <c r="AB129" s="1"/>
      <c r="AC129" s="1"/>
    </row>
    <row r="130" spans="1:29" ht="15" customHeight="1">
      <c r="A130" s="1"/>
      <c r="B130" s="286"/>
      <c r="C130" s="224"/>
      <c r="D130" s="291"/>
      <c r="E130" s="242"/>
      <c r="F130" s="247"/>
      <c r="G130" s="224"/>
      <c r="H130" s="242"/>
      <c r="I130" s="247"/>
      <c r="J130" s="250"/>
      <c r="K130" s="242"/>
      <c r="L130" s="247"/>
      <c r="M130" s="253"/>
      <c r="N130" s="242"/>
      <c r="O130" s="240"/>
      <c r="P130" s="224"/>
      <c r="Q130" s="242"/>
      <c r="R130" s="240"/>
      <c r="S130" s="224"/>
      <c r="T130" s="242"/>
      <c r="U130" s="240"/>
      <c r="V130" s="238"/>
      <c r="W130" s="1"/>
      <c r="X130" s="1"/>
      <c r="Y130" s="1"/>
      <c r="Z130" s="1"/>
      <c r="AA130" s="1"/>
      <c r="AB130" s="1"/>
      <c r="AC130" s="1"/>
    </row>
    <row r="131" spans="1:29" ht="15" customHeight="1">
      <c r="A131" s="1"/>
      <c r="B131" s="286"/>
      <c r="C131" s="224"/>
      <c r="D131" s="291"/>
      <c r="E131" s="243"/>
      <c r="F131" s="247"/>
      <c r="G131" s="224"/>
      <c r="H131" s="243"/>
      <c r="I131" s="247"/>
      <c r="J131" s="250"/>
      <c r="K131" s="243"/>
      <c r="L131" s="247"/>
      <c r="M131" s="253"/>
      <c r="N131" s="243"/>
      <c r="O131" s="240"/>
      <c r="P131" s="224"/>
      <c r="Q131" s="243"/>
      <c r="R131" s="240"/>
      <c r="S131" s="224"/>
      <c r="T131" s="243"/>
      <c r="U131" s="240"/>
      <c r="V131" s="238"/>
      <c r="W131" s="1"/>
      <c r="X131" s="1"/>
      <c r="Y131" s="1"/>
      <c r="Z131" s="1"/>
      <c r="AA131" s="1"/>
      <c r="AB131" s="1"/>
      <c r="AC131" s="1"/>
    </row>
    <row r="132" spans="1:29" ht="15" customHeight="1">
      <c r="A132" s="1"/>
      <c r="B132" s="286"/>
      <c r="C132" s="224"/>
      <c r="D132" s="291"/>
      <c r="E132" s="241">
        <v>3</v>
      </c>
      <c r="F132" s="266"/>
      <c r="G132" s="224"/>
      <c r="H132" s="241">
        <v>3</v>
      </c>
      <c r="I132" s="248"/>
      <c r="J132" s="250"/>
      <c r="K132" s="241">
        <v>3</v>
      </c>
      <c r="L132" s="248"/>
      <c r="M132" s="253"/>
      <c r="N132" s="241">
        <v>3</v>
      </c>
      <c r="O132" s="239"/>
      <c r="P132" s="224"/>
      <c r="Q132" s="241">
        <v>3</v>
      </c>
      <c r="R132" s="239"/>
      <c r="S132" s="224"/>
      <c r="T132" s="241">
        <v>3</v>
      </c>
      <c r="U132" s="239"/>
      <c r="V132" s="237"/>
      <c r="W132" s="1"/>
      <c r="X132" s="1"/>
      <c r="Y132" s="1"/>
      <c r="Z132" s="1"/>
      <c r="AA132" s="1"/>
      <c r="AB132" s="1"/>
      <c r="AC132" s="1"/>
    </row>
    <row r="133" spans="1:29" ht="15" customHeight="1">
      <c r="A133" s="1"/>
      <c r="B133" s="286"/>
      <c r="C133" s="224"/>
      <c r="D133" s="291"/>
      <c r="E133" s="242"/>
      <c r="F133" s="247"/>
      <c r="G133" s="224"/>
      <c r="H133" s="242"/>
      <c r="I133" s="247"/>
      <c r="J133" s="250"/>
      <c r="K133" s="242"/>
      <c r="L133" s="247"/>
      <c r="M133" s="253"/>
      <c r="N133" s="242"/>
      <c r="O133" s="240"/>
      <c r="P133" s="224"/>
      <c r="Q133" s="242"/>
      <c r="R133" s="240"/>
      <c r="S133" s="224"/>
      <c r="T133" s="242"/>
      <c r="U133" s="240"/>
      <c r="V133" s="238"/>
      <c r="W133" s="1"/>
      <c r="X133" s="1"/>
      <c r="Y133" s="1"/>
      <c r="Z133" s="1"/>
      <c r="AA133" s="1"/>
      <c r="AB133" s="1"/>
      <c r="AC133" s="1"/>
    </row>
    <row r="134" spans="1:29" ht="15" customHeight="1">
      <c r="A134" s="1"/>
      <c r="B134" s="286"/>
      <c r="C134" s="224"/>
      <c r="D134" s="291"/>
      <c r="E134" s="242"/>
      <c r="F134" s="247"/>
      <c r="G134" s="224"/>
      <c r="H134" s="242"/>
      <c r="I134" s="247"/>
      <c r="J134" s="250"/>
      <c r="K134" s="242"/>
      <c r="L134" s="247"/>
      <c r="M134" s="253"/>
      <c r="N134" s="242"/>
      <c r="O134" s="240"/>
      <c r="P134" s="224"/>
      <c r="Q134" s="242"/>
      <c r="R134" s="240"/>
      <c r="S134" s="224"/>
      <c r="T134" s="242"/>
      <c r="U134" s="240"/>
      <c r="V134" s="238"/>
      <c r="W134" s="1"/>
      <c r="X134" s="1"/>
      <c r="Y134" s="1"/>
      <c r="Z134" s="1"/>
      <c r="AA134" s="1"/>
      <c r="AB134" s="1"/>
      <c r="AC134" s="1"/>
    </row>
    <row r="135" spans="1:29" ht="48.75" customHeight="1">
      <c r="A135" s="1"/>
      <c r="B135" s="286"/>
      <c r="C135" s="225"/>
      <c r="D135" s="291"/>
      <c r="E135" s="243"/>
      <c r="F135" s="247"/>
      <c r="G135" s="225"/>
      <c r="H135" s="243"/>
      <c r="I135" s="247"/>
      <c r="J135" s="251"/>
      <c r="K135" s="243"/>
      <c r="L135" s="247"/>
      <c r="M135" s="254"/>
      <c r="N135" s="243"/>
      <c r="O135" s="240"/>
      <c r="P135" s="225"/>
      <c r="Q135" s="243"/>
      <c r="R135" s="240"/>
      <c r="S135" s="225"/>
      <c r="T135" s="243"/>
      <c r="U135" s="240"/>
      <c r="V135" s="238"/>
      <c r="W135" s="1"/>
      <c r="X135" s="1"/>
      <c r="Y135" s="1"/>
      <c r="Z135" s="1"/>
      <c r="AA135" s="1"/>
      <c r="AB135" s="1"/>
      <c r="AC135" s="1"/>
    </row>
    <row r="136" spans="1:29" ht="15" customHeight="1">
      <c r="A136" s="1"/>
      <c r="B136" s="286"/>
      <c r="C136" s="223" t="str">
        <f ca="1">OFFSET(INDIRECT($B200),29,2)</f>
        <v>Data and information literacy</v>
      </c>
      <c r="D136" s="268" t="str">
        <f ca="1">OFFSET(INDIRECT($B$200),29,14)</f>
        <v xml:space="preserve">construct, refine and interrogate data sets to test or support an investigation.
</v>
      </c>
      <c r="E136" s="241">
        <v>1</v>
      </c>
      <c r="F136" s="237"/>
      <c r="G136" s="245" t="str">
        <f ca="1">OFFSET(INDIRECT($B200),29,15)</f>
        <v>create a data capture form, capture data, search data and create a database or spreadsheet with appropriate data input method.</v>
      </c>
      <c r="H136" s="241">
        <v>1</v>
      </c>
      <c r="I136" s="246"/>
      <c r="J136" s="249" t="str">
        <f ca="1">OFFSET(INDIRECT($B200),29,16)</f>
        <v>construct frequency tables for sets of data, grouped where appropriate, and perform simple analysis on data sets.</v>
      </c>
      <c r="K136" s="241">
        <v>1</v>
      </c>
      <c r="L136" s="246"/>
      <c r="M136" s="245" t="str">
        <f ca="1">OFFSET(INDIRECT($B200),29,17)</f>
        <v>search through large data sets and identify trends where appropriate.</v>
      </c>
      <c r="N136" s="241">
        <v>1</v>
      </c>
      <c r="O136" s="244"/>
      <c r="P136" s="245" t="str">
        <f ca="1">OFFSET(INDIRECT($B200),29,18)</f>
        <v>use data to explain and add validity to conclusion and where possible modify conclusion and/or hypothesis.</v>
      </c>
      <c r="Q136" s="241">
        <v>1</v>
      </c>
      <c r="R136" s="244"/>
      <c r="S136" s="245" t="str">
        <f ca="1">OFFSET(INDIRECT($B200),29,19)</f>
        <v>use appropriate programs to produce statistical evidence based on their own collected data/identified scenario and justify reasoning.</v>
      </c>
      <c r="T136" s="241">
        <v>1</v>
      </c>
      <c r="U136" s="244"/>
      <c r="V136" s="237"/>
      <c r="W136" s="1"/>
      <c r="X136" s="1"/>
      <c r="Y136" s="1"/>
      <c r="Z136" s="1"/>
      <c r="AA136" s="1"/>
      <c r="AB136" s="1"/>
      <c r="AC136" s="1"/>
    </row>
    <row r="137" spans="1:29" ht="15" customHeight="1">
      <c r="A137" s="1"/>
      <c r="B137" s="286"/>
      <c r="C137" s="224"/>
      <c r="D137" s="291"/>
      <c r="E137" s="242"/>
      <c r="F137" s="247"/>
      <c r="G137" s="224"/>
      <c r="H137" s="242"/>
      <c r="I137" s="247"/>
      <c r="J137" s="250"/>
      <c r="K137" s="242"/>
      <c r="L137" s="247"/>
      <c r="M137" s="224"/>
      <c r="N137" s="242"/>
      <c r="O137" s="240"/>
      <c r="P137" s="224"/>
      <c r="Q137" s="242"/>
      <c r="R137" s="240"/>
      <c r="S137" s="224"/>
      <c r="T137" s="242"/>
      <c r="U137" s="240"/>
      <c r="V137" s="238"/>
      <c r="W137" s="1"/>
      <c r="X137" s="1"/>
      <c r="Y137" s="1"/>
      <c r="Z137" s="1"/>
      <c r="AA137" s="1"/>
      <c r="AB137" s="1"/>
      <c r="AC137" s="1"/>
    </row>
    <row r="138" spans="1:29" ht="15" customHeight="1">
      <c r="A138" s="1"/>
      <c r="B138" s="286"/>
      <c r="C138" s="224"/>
      <c r="D138" s="291"/>
      <c r="E138" s="242"/>
      <c r="F138" s="247"/>
      <c r="G138" s="224"/>
      <c r="H138" s="242"/>
      <c r="I138" s="247"/>
      <c r="J138" s="250"/>
      <c r="K138" s="242"/>
      <c r="L138" s="247"/>
      <c r="M138" s="224"/>
      <c r="N138" s="242"/>
      <c r="O138" s="240"/>
      <c r="P138" s="224"/>
      <c r="Q138" s="242"/>
      <c r="R138" s="240"/>
      <c r="S138" s="224"/>
      <c r="T138" s="242"/>
      <c r="U138" s="240"/>
      <c r="V138" s="238"/>
      <c r="W138" s="1"/>
      <c r="X138" s="1"/>
      <c r="Y138" s="1"/>
      <c r="Z138" s="1"/>
      <c r="AA138" s="1"/>
      <c r="AB138" s="1"/>
      <c r="AC138" s="1"/>
    </row>
    <row r="139" spans="1:29" ht="15" customHeight="1">
      <c r="A139" s="1"/>
      <c r="B139" s="286"/>
      <c r="C139" s="224"/>
      <c r="D139" s="291"/>
      <c r="E139" s="243"/>
      <c r="F139" s="247"/>
      <c r="G139" s="224"/>
      <c r="H139" s="243"/>
      <c r="I139" s="247"/>
      <c r="J139" s="250"/>
      <c r="K139" s="243"/>
      <c r="L139" s="247"/>
      <c r="M139" s="224"/>
      <c r="N139" s="243"/>
      <c r="O139" s="240"/>
      <c r="P139" s="224"/>
      <c r="Q139" s="243"/>
      <c r="R139" s="240"/>
      <c r="S139" s="224"/>
      <c r="T139" s="243"/>
      <c r="U139" s="240"/>
      <c r="V139" s="238"/>
      <c r="W139" s="1"/>
      <c r="X139" s="1"/>
      <c r="Y139" s="1"/>
      <c r="Z139" s="1"/>
      <c r="AA139" s="1"/>
      <c r="AB139" s="1"/>
      <c r="AC139" s="1"/>
    </row>
    <row r="140" spans="1:29" ht="15" customHeight="1">
      <c r="A140" s="1"/>
      <c r="B140" s="286"/>
      <c r="C140" s="224"/>
      <c r="D140" s="291"/>
      <c r="E140" s="241">
        <v>2</v>
      </c>
      <c r="F140" s="266"/>
      <c r="G140" s="224"/>
      <c r="H140" s="241">
        <v>2</v>
      </c>
      <c r="I140" s="248"/>
      <c r="J140" s="250"/>
      <c r="K140" s="241">
        <v>2</v>
      </c>
      <c r="L140" s="248"/>
      <c r="M140" s="224"/>
      <c r="N140" s="241">
        <v>2</v>
      </c>
      <c r="O140" s="239"/>
      <c r="P140" s="224"/>
      <c r="Q140" s="241">
        <v>2</v>
      </c>
      <c r="R140" s="239"/>
      <c r="S140" s="224"/>
      <c r="T140" s="241">
        <v>2</v>
      </c>
      <c r="U140" s="239"/>
      <c r="V140" s="237"/>
      <c r="W140" s="1"/>
      <c r="X140" s="1"/>
      <c r="Y140" s="1"/>
      <c r="Z140" s="1"/>
      <c r="AA140" s="1"/>
      <c r="AB140" s="1"/>
      <c r="AC140" s="1"/>
    </row>
    <row r="141" spans="1:29" ht="15" customHeight="1">
      <c r="A141" s="1"/>
      <c r="B141" s="286"/>
      <c r="C141" s="224"/>
      <c r="D141" s="291"/>
      <c r="E141" s="242"/>
      <c r="F141" s="247"/>
      <c r="G141" s="224"/>
      <c r="H141" s="242"/>
      <c r="I141" s="247"/>
      <c r="J141" s="250"/>
      <c r="K141" s="242"/>
      <c r="L141" s="247"/>
      <c r="M141" s="224"/>
      <c r="N141" s="242"/>
      <c r="O141" s="240"/>
      <c r="P141" s="224"/>
      <c r="Q141" s="242"/>
      <c r="R141" s="240"/>
      <c r="S141" s="224"/>
      <c r="T141" s="242"/>
      <c r="U141" s="240"/>
      <c r="V141" s="238"/>
      <c r="W141" s="1"/>
      <c r="X141" s="1"/>
      <c r="Y141" s="1"/>
      <c r="Z141" s="1"/>
      <c r="AA141" s="1"/>
      <c r="AB141" s="1"/>
      <c r="AC141" s="1"/>
    </row>
    <row r="142" spans="1:29" ht="15" customHeight="1">
      <c r="A142" s="1"/>
      <c r="B142" s="286"/>
      <c r="C142" s="224"/>
      <c r="D142" s="291"/>
      <c r="E142" s="242"/>
      <c r="F142" s="247"/>
      <c r="G142" s="224"/>
      <c r="H142" s="242"/>
      <c r="I142" s="247"/>
      <c r="J142" s="250"/>
      <c r="K142" s="242"/>
      <c r="L142" s="247"/>
      <c r="M142" s="224"/>
      <c r="N142" s="242"/>
      <c r="O142" s="240"/>
      <c r="P142" s="224"/>
      <c r="Q142" s="242"/>
      <c r="R142" s="240"/>
      <c r="S142" s="224"/>
      <c r="T142" s="242"/>
      <c r="U142" s="240"/>
      <c r="V142" s="238"/>
      <c r="W142" s="1"/>
      <c r="X142" s="1"/>
      <c r="Y142" s="1"/>
      <c r="Z142" s="1"/>
      <c r="AA142" s="1"/>
      <c r="AB142" s="1"/>
      <c r="AC142" s="1"/>
    </row>
    <row r="143" spans="1:29" ht="15" customHeight="1">
      <c r="A143" s="1"/>
      <c r="B143" s="286"/>
      <c r="C143" s="224"/>
      <c r="D143" s="291"/>
      <c r="E143" s="243"/>
      <c r="F143" s="247"/>
      <c r="G143" s="224"/>
      <c r="H143" s="243"/>
      <c r="I143" s="247"/>
      <c r="J143" s="250"/>
      <c r="K143" s="243"/>
      <c r="L143" s="247"/>
      <c r="M143" s="224"/>
      <c r="N143" s="243"/>
      <c r="O143" s="240"/>
      <c r="P143" s="224"/>
      <c r="Q143" s="243"/>
      <c r="R143" s="240"/>
      <c r="S143" s="224"/>
      <c r="T143" s="243"/>
      <c r="U143" s="240"/>
      <c r="V143" s="238"/>
      <c r="W143" s="1"/>
      <c r="X143" s="1"/>
      <c r="Y143" s="1"/>
      <c r="Z143" s="1"/>
      <c r="AA143" s="1"/>
      <c r="AB143" s="1"/>
      <c r="AC143" s="1"/>
    </row>
    <row r="144" spans="1:29" ht="15" customHeight="1">
      <c r="A144" s="1"/>
      <c r="B144" s="286"/>
      <c r="C144" s="224"/>
      <c r="D144" s="291"/>
      <c r="E144" s="241">
        <v>3</v>
      </c>
      <c r="F144" s="266"/>
      <c r="G144" s="224"/>
      <c r="H144" s="241">
        <v>3</v>
      </c>
      <c r="I144" s="248"/>
      <c r="J144" s="250"/>
      <c r="K144" s="241">
        <v>3</v>
      </c>
      <c r="L144" s="248"/>
      <c r="M144" s="224"/>
      <c r="N144" s="241">
        <v>3</v>
      </c>
      <c r="O144" s="239"/>
      <c r="P144" s="224"/>
      <c r="Q144" s="241">
        <v>3</v>
      </c>
      <c r="R144" s="239"/>
      <c r="S144" s="224"/>
      <c r="T144" s="241">
        <v>3</v>
      </c>
      <c r="U144" s="239"/>
      <c r="V144" s="237"/>
      <c r="W144" s="1"/>
      <c r="X144" s="1"/>
      <c r="Y144" s="1"/>
      <c r="Z144" s="1"/>
      <c r="AA144" s="1"/>
      <c r="AB144" s="1"/>
      <c r="AC144" s="1"/>
    </row>
    <row r="145" spans="1:29" ht="15" customHeight="1">
      <c r="A145" s="1"/>
      <c r="B145" s="286"/>
      <c r="C145" s="224"/>
      <c r="D145" s="291"/>
      <c r="E145" s="242"/>
      <c r="F145" s="247"/>
      <c r="G145" s="224"/>
      <c r="H145" s="242"/>
      <c r="I145" s="247"/>
      <c r="J145" s="250"/>
      <c r="K145" s="242"/>
      <c r="L145" s="247"/>
      <c r="M145" s="224"/>
      <c r="N145" s="242"/>
      <c r="O145" s="240"/>
      <c r="P145" s="224"/>
      <c r="Q145" s="242"/>
      <c r="R145" s="240"/>
      <c r="S145" s="224"/>
      <c r="T145" s="242"/>
      <c r="U145" s="240"/>
      <c r="V145" s="238"/>
      <c r="W145" s="1"/>
      <c r="X145" s="1"/>
      <c r="Y145" s="1"/>
      <c r="Z145" s="1"/>
      <c r="AA145" s="1"/>
      <c r="AB145" s="1"/>
      <c r="AC145" s="1"/>
    </row>
    <row r="146" spans="1:29" ht="15" customHeight="1">
      <c r="A146" s="1"/>
      <c r="B146" s="286"/>
      <c r="C146" s="224"/>
      <c r="D146" s="291"/>
      <c r="E146" s="242"/>
      <c r="F146" s="247"/>
      <c r="G146" s="224"/>
      <c r="H146" s="242"/>
      <c r="I146" s="247"/>
      <c r="J146" s="250"/>
      <c r="K146" s="242"/>
      <c r="L146" s="247"/>
      <c r="M146" s="224"/>
      <c r="N146" s="242"/>
      <c r="O146" s="240"/>
      <c r="P146" s="224"/>
      <c r="Q146" s="242"/>
      <c r="R146" s="240"/>
      <c r="S146" s="224"/>
      <c r="T146" s="242"/>
      <c r="U146" s="240"/>
      <c r="V146" s="238"/>
      <c r="W146" s="1"/>
      <c r="X146" s="1"/>
      <c r="Y146" s="1"/>
      <c r="Z146" s="1"/>
      <c r="AA146" s="1"/>
      <c r="AB146" s="1"/>
      <c r="AC146" s="1"/>
    </row>
    <row r="147" spans="1:29" ht="15" customHeight="1">
      <c r="A147" s="1"/>
      <c r="B147" s="287"/>
      <c r="C147" s="225"/>
      <c r="D147" s="291"/>
      <c r="E147" s="243"/>
      <c r="F147" s="247"/>
      <c r="G147" s="225"/>
      <c r="H147" s="243"/>
      <c r="I147" s="247"/>
      <c r="J147" s="251"/>
      <c r="K147" s="243"/>
      <c r="L147" s="247"/>
      <c r="M147" s="225"/>
      <c r="N147" s="243"/>
      <c r="O147" s="240"/>
      <c r="P147" s="225"/>
      <c r="Q147" s="243"/>
      <c r="R147" s="240"/>
      <c r="S147" s="225"/>
      <c r="T147" s="243"/>
      <c r="U147" s="240"/>
      <c r="V147" s="238"/>
      <c r="W147" s="1"/>
      <c r="X147" s="1"/>
      <c r="Y147" s="1"/>
      <c r="Z147" s="1"/>
      <c r="AA147" s="1"/>
      <c r="AB147" s="1"/>
      <c r="AC147" s="1"/>
    </row>
    <row r="148" spans="1:29" ht="12.75">
      <c r="A148" s="1"/>
      <c r="B148" s="16"/>
      <c r="C148" s="3"/>
      <c r="D148" s="3"/>
      <c r="E148" s="3"/>
      <c r="F148" s="3"/>
      <c r="G148" s="137"/>
      <c r="H148" s="137"/>
      <c r="I148" s="137"/>
      <c r="J148" s="137"/>
      <c r="K148" s="137"/>
      <c r="L148" s="154"/>
      <c r="M148" s="137"/>
      <c r="N148" s="137"/>
      <c r="O148" s="137"/>
      <c r="P148" s="137"/>
      <c r="Q148" s="137"/>
      <c r="R148" s="137"/>
      <c r="S148" s="137"/>
      <c r="T148" s="137"/>
      <c r="U148" s="137"/>
      <c r="V148" s="1"/>
      <c r="W148" s="1"/>
      <c r="X148" s="1"/>
      <c r="Y148" s="1"/>
      <c r="Z148" s="1"/>
      <c r="AA148" s="1"/>
      <c r="AB148" s="1"/>
      <c r="AC148" s="1"/>
    </row>
    <row r="149" spans="1:29" ht="12.75">
      <c r="A149" s="1"/>
      <c r="B149" s="16"/>
      <c r="C149" s="3"/>
      <c r="D149" s="3"/>
      <c r="E149" s="3"/>
      <c r="F149" s="3"/>
      <c r="G149" s="137"/>
      <c r="H149" s="137"/>
      <c r="I149" s="137"/>
      <c r="J149" s="137"/>
      <c r="K149" s="137"/>
      <c r="L149" s="154"/>
      <c r="M149" s="137"/>
      <c r="N149" s="137"/>
      <c r="O149" s="137"/>
      <c r="P149" s="137"/>
      <c r="Q149" s="137"/>
      <c r="R149" s="137"/>
      <c r="S149" s="137"/>
      <c r="T149" s="137"/>
      <c r="U149" s="137"/>
      <c r="V149" s="1"/>
      <c r="W149" s="1"/>
      <c r="X149" s="1"/>
      <c r="Y149" s="1"/>
      <c r="Z149" s="1"/>
      <c r="AA149" s="1"/>
      <c r="AB149" s="1"/>
      <c r="AC149" s="1"/>
    </row>
    <row r="150" spans="1:29" ht="12.75">
      <c r="A150" s="1"/>
      <c r="B150" s="16"/>
      <c r="C150" s="3"/>
      <c r="D150" s="3"/>
      <c r="E150" s="3"/>
      <c r="F150" s="3"/>
      <c r="G150" s="137"/>
      <c r="H150" s="137"/>
      <c r="I150" s="137"/>
      <c r="J150" s="137"/>
      <c r="K150" s="137"/>
      <c r="L150" s="154"/>
      <c r="M150" s="137"/>
      <c r="N150" s="137"/>
      <c r="O150" s="137"/>
      <c r="P150" s="137"/>
      <c r="Q150" s="137"/>
      <c r="R150" s="137"/>
      <c r="S150" s="137"/>
      <c r="T150" s="137"/>
      <c r="U150" s="137"/>
      <c r="V150" s="1"/>
      <c r="W150" s="1"/>
      <c r="X150" s="1"/>
      <c r="Y150" s="1"/>
      <c r="Z150" s="1"/>
      <c r="AA150" s="1"/>
      <c r="AB150" s="1"/>
      <c r="AC150" s="1"/>
    </row>
    <row r="151" spans="1:29" ht="12.75">
      <c r="A151" s="1"/>
      <c r="B151" s="16"/>
      <c r="C151" s="3"/>
      <c r="D151" s="3"/>
      <c r="E151" s="3"/>
      <c r="F151" s="3"/>
      <c r="G151" s="137"/>
      <c r="H151" s="137"/>
      <c r="I151" s="137"/>
      <c r="J151" s="137"/>
      <c r="K151" s="137"/>
      <c r="L151" s="154"/>
      <c r="M151" s="137"/>
      <c r="N151" s="137"/>
      <c r="O151" s="137"/>
      <c r="P151" s="137"/>
      <c r="Q151" s="137"/>
      <c r="R151" s="137"/>
      <c r="S151" s="137"/>
      <c r="T151" s="137"/>
      <c r="U151" s="137"/>
      <c r="V151" s="1"/>
      <c r="W151" s="1"/>
      <c r="X151" s="1"/>
      <c r="Y151" s="1"/>
      <c r="Z151" s="1"/>
      <c r="AA151" s="1"/>
      <c r="AB151" s="1"/>
      <c r="AC151" s="1"/>
    </row>
    <row r="152" spans="1:29" ht="12.75">
      <c r="A152" s="1"/>
      <c r="B152" s="16"/>
      <c r="C152" s="3"/>
      <c r="D152" s="3"/>
      <c r="E152" s="3"/>
      <c r="F152" s="3"/>
      <c r="G152" s="137"/>
      <c r="H152" s="137"/>
      <c r="I152" s="137"/>
      <c r="J152" s="137"/>
      <c r="K152" s="137"/>
      <c r="L152" s="154"/>
      <c r="M152" s="137"/>
      <c r="N152" s="137"/>
      <c r="O152" s="137"/>
      <c r="P152" s="137"/>
      <c r="Q152" s="137"/>
      <c r="R152" s="137"/>
      <c r="S152" s="137"/>
      <c r="T152" s="137"/>
      <c r="U152" s="137"/>
      <c r="V152" s="1"/>
      <c r="W152" s="1"/>
      <c r="X152" s="1"/>
      <c r="Y152" s="1"/>
      <c r="Z152" s="1"/>
      <c r="AA152" s="1"/>
      <c r="AB152" s="1"/>
      <c r="AC152" s="1"/>
    </row>
    <row r="153" spans="1:29" ht="12.75">
      <c r="A153" s="1"/>
      <c r="B153" s="16"/>
      <c r="C153" s="3"/>
      <c r="D153" s="3"/>
      <c r="E153" s="3"/>
      <c r="F153" s="3"/>
      <c r="G153" s="137"/>
      <c r="H153" s="137"/>
      <c r="I153" s="137"/>
      <c r="J153" s="137"/>
      <c r="K153" s="137"/>
      <c r="L153" s="154"/>
      <c r="M153" s="137"/>
      <c r="N153" s="137"/>
      <c r="O153" s="137"/>
      <c r="P153" s="137"/>
      <c r="Q153" s="137"/>
      <c r="R153" s="137"/>
      <c r="S153" s="137"/>
      <c r="T153" s="137"/>
      <c r="U153" s="137"/>
      <c r="V153" s="1"/>
      <c r="W153" s="1"/>
      <c r="X153" s="1"/>
      <c r="Y153" s="1"/>
      <c r="Z153" s="1"/>
      <c r="AA153" s="1"/>
      <c r="AB153" s="1"/>
      <c r="AC153" s="1"/>
    </row>
    <row r="154" spans="1:29" ht="12.75">
      <c r="A154" s="1"/>
      <c r="B154" s="16"/>
      <c r="C154" s="3"/>
      <c r="D154" s="3"/>
      <c r="E154" s="3"/>
      <c r="F154" s="3"/>
      <c r="G154" s="137"/>
      <c r="H154" s="137"/>
      <c r="I154" s="137"/>
      <c r="J154" s="137"/>
      <c r="K154" s="137"/>
      <c r="L154" s="154"/>
      <c r="M154" s="137"/>
      <c r="N154" s="137"/>
      <c r="O154" s="137"/>
      <c r="P154" s="137"/>
      <c r="Q154" s="137"/>
      <c r="R154" s="137"/>
      <c r="S154" s="137"/>
      <c r="T154" s="137"/>
      <c r="U154" s="137"/>
      <c r="V154" s="1"/>
      <c r="W154" s="1"/>
      <c r="X154" s="1"/>
      <c r="Y154" s="1"/>
      <c r="Z154" s="1"/>
      <c r="AA154" s="1"/>
      <c r="AB154" s="1"/>
      <c r="AC154" s="1"/>
    </row>
    <row r="155" spans="1:29" ht="12.75">
      <c r="A155" s="1"/>
      <c r="B155" s="16"/>
      <c r="C155" s="3"/>
      <c r="D155" s="3"/>
      <c r="E155" s="3"/>
      <c r="F155" s="3"/>
      <c r="G155" s="137"/>
      <c r="H155" s="137"/>
      <c r="I155" s="137"/>
      <c r="J155" s="137"/>
      <c r="K155" s="137"/>
      <c r="L155" s="154"/>
      <c r="M155" s="137"/>
      <c r="N155" s="137"/>
      <c r="O155" s="137"/>
      <c r="P155" s="137"/>
      <c r="Q155" s="137"/>
      <c r="R155" s="137"/>
      <c r="S155" s="137"/>
      <c r="T155" s="137"/>
      <c r="U155" s="137"/>
      <c r="V155" s="1"/>
      <c r="W155" s="1"/>
      <c r="X155" s="1"/>
      <c r="Y155" s="1"/>
      <c r="Z155" s="1"/>
      <c r="AA155" s="1"/>
      <c r="AB155" s="1"/>
      <c r="AC155" s="1"/>
    </row>
    <row r="156" spans="1:29" ht="12.75">
      <c r="A156" s="1"/>
      <c r="B156" s="16"/>
      <c r="C156" s="3"/>
      <c r="D156" s="3"/>
      <c r="E156" s="3"/>
      <c r="F156" s="3"/>
      <c r="G156" s="137"/>
      <c r="H156" s="137"/>
      <c r="I156" s="137"/>
      <c r="J156" s="137"/>
      <c r="K156" s="137"/>
      <c r="L156" s="154"/>
      <c r="M156" s="137"/>
      <c r="N156" s="137"/>
      <c r="O156" s="137"/>
      <c r="P156" s="137"/>
      <c r="Q156" s="137"/>
      <c r="R156" s="137"/>
      <c r="S156" s="137"/>
      <c r="T156" s="137"/>
      <c r="U156" s="137"/>
      <c r="V156" s="1"/>
      <c r="W156" s="1"/>
      <c r="X156" s="1"/>
      <c r="Y156" s="1"/>
      <c r="Z156" s="1"/>
      <c r="AA156" s="1"/>
      <c r="AB156" s="1"/>
      <c r="AC156" s="1"/>
    </row>
    <row r="157" spans="1:29" ht="12.75">
      <c r="A157" s="1"/>
      <c r="B157" s="16"/>
      <c r="C157" s="3"/>
      <c r="D157" s="3"/>
      <c r="E157" s="3"/>
      <c r="F157" s="3"/>
      <c r="G157" s="137"/>
      <c r="H157" s="137"/>
      <c r="I157" s="137"/>
      <c r="J157" s="137"/>
      <c r="K157" s="137"/>
      <c r="L157" s="154"/>
      <c r="M157" s="137"/>
      <c r="N157" s="137"/>
      <c r="O157" s="137"/>
      <c r="P157" s="137"/>
      <c r="Q157" s="137"/>
      <c r="R157" s="137"/>
      <c r="S157" s="137"/>
      <c r="T157" s="137"/>
      <c r="U157" s="137"/>
      <c r="V157" s="1"/>
      <c r="W157" s="1"/>
      <c r="X157" s="1"/>
      <c r="Y157" s="1"/>
      <c r="Z157" s="1"/>
      <c r="AA157" s="1"/>
      <c r="AB157" s="1"/>
      <c r="AC157" s="1"/>
    </row>
    <row r="158" spans="1:29" ht="12.75">
      <c r="A158" s="1"/>
      <c r="B158" s="16"/>
      <c r="C158" s="3"/>
      <c r="D158" s="3"/>
      <c r="E158" s="3"/>
      <c r="F158" s="3"/>
      <c r="G158" s="137"/>
      <c r="H158" s="137"/>
      <c r="I158" s="137"/>
      <c r="J158" s="137"/>
      <c r="K158" s="137"/>
      <c r="L158" s="154"/>
      <c r="M158" s="137"/>
      <c r="N158" s="137"/>
      <c r="O158" s="137"/>
      <c r="P158" s="137"/>
      <c r="Q158" s="137"/>
      <c r="R158" s="137"/>
      <c r="S158" s="137"/>
      <c r="T158" s="137"/>
      <c r="U158" s="137"/>
      <c r="V158" s="1"/>
      <c r="W158" s="1"/>
      <c r="X158" s="1"/>
      <c r="Y158" s="1"/>
      <c r="Z158" s="1"/>
      <c r="AA158" s="1"/>
      <c r="AB158" s="1"/>
      <c r="AC158" s="1"/>
    </row>
    <row r="159" spans="1:29" ht="12.75">
      <c r="A159" s="1"/>
      <c r="B159" s="16"/>
      <c r="C159" s="3"/>
      <c r="D159" s="3"/>
      <c r="E159" s="3"/>
      <c r="F159" s="3"/>
      <c r="G159" s="137"/>
      <c r="H159" s="137"/>
      <c r="I159" s="137"/>
      <c r="J159" s="137"/>
      <c r="K159" s="137"/>
      <c r="L159" s="154"/>
      <c r="M159" s="137"/>
      <c r="N159" s="137"/>
      <c r="O159" s="137"/>
      <c r="P159" s="137"/>
      <c r="Q159" s="137"/>
      <c r="R159" s="137"/>
      <c r="S159" s="137"/>
      <c r="T159" s="137"/>
      <c r="U159" s="137"/>
      <c r="V159" s="1"/>
      <c r="W159" s="1"/>
      <c r="X159" s="1"/>
      <c r="Y159" s="1"/>
      <c r="Z159" s="1"/>
      <c r="AA159" s="1"/>
      <c r="AB159" s="1"/>
      <c r="AC159" s="1"/>
    </row>
    <row r="160" spans="1:29" ht="12.75">
      <c r="A160" s="1"/>
      <c r="B160" s="16"/>
      <c r="C160" s="3"/>
      <c r="D160" s="3"/>
      <c r="E160" s="3"/>
      <c r="F160" s="3"/>
      <c r="G160" s="137"/>
      <c r="H160" s="137"/>
      <c r="I160" s="137"/>
      <c r="J160" s="137"/>
      <c r="K160" s="137"/>
      <c r="L160" s="154"/>
      <c r="M160" s="137"/>
      <c r="N160" s="137"/>
      <c r="O160" s="137"/>
      <c r="P160" s="137"/>
      <c r="Q160" s="137"/>
      <c r="R160" s="137"/>
      <c r="S160" s="137"/>
      <c r="T160" s="137"/>
      <c r="U160" s="137"/>
      <c r="V160" s="1"/>
      <c r="W160" s="1"/>
      <c r="X160" s="1"/>
      <c r="Y160" s="1"/>
      <c r="Z160" s="1"/>
      <c r="AA160" s="1"/>
      <c r="AB160" s="1"/>
      <c r="AC160" s="1"/>
    </row>
    <row r="161" spans="1:29" ht="12.75">
      <c r="A161" s="1"/>
      <c r="B161" s="16"/>
      <c r="C161" s="3"/>
      <c r="D161" s="3"/>
      <c r="E161" s="3"/>
      <c r="F161" s="3"/>
      <c r="G161" s="137"/>
      <c r="H161" s="137"/>
      <c r="I161" s="137"/>
      <c r="J161" s="137"/>
      <c r="K161" s="137"/>
      <c r="L161" s="154"/>
      <c r="M161" s="137"/>
      <c r="N161" s="137"/>
      <c r="O161" s="137"/>
      <c r="P161" s="137"/>
      <c r="Q161" s="137"/>
      <c r="R161" s="137"/>
      <c r="S161" s="137"/>
      <c r="T161" s="137"/>
      <c r="U161" s="137"/>
      <c r="V161" s="1"/>
      <c r="W161" s="1"/>
      <c r="X161" s="1"/>
      <c r="Y161" s="1"/>
      <c r="Z161" s="1"/>
      <c r="AA161" s="1"/>
      <c r="AB161" s="1"/>
      <c r="AC161" s="1"/>
    </row>
    <row r="162" spans="1:29" ht="12.75">
      <c r="A162" s="1"/>
      <c r="B162" s="16"/>
      <c r="C162" s="3"/>
      <c r="D162" s="3"/>
      <c r="E162" s="3"/>
      <c r="F162" s="3"/>
      <c r="G162" s="137"/>
      <c r="H162" s="137"/>
      <c r="I162" s="137"/>
      <c r="J162" s="137"/>
      <c r="K162" s="137"/>
      <c r="L162" s="154"/>
      <c r="M162" s="137"/>
      <c r="N162" s="137"/>
      <c r="O162" s="137"/>
      <c r="P162" s="137"/>
      <c r="Q162" s="137"/>
      <c r="R162" s="137"/>
      <c r="S162" s="137"/>
      <c r="T162" s="137"/>
      <c r="U162" s="137"/>
      <c r="V162" s="1"/>
      <c r="W162" s="1"/>
      <c r="X162" s="1"/>
      <c r="Y162" s="1"/>
      <c r="Z162" s="1"/>
      <c r="AA162" s="1"/>
      <c r="AB162" s="1"/>
      <c r="AC162" s="1"/>
    </row>
    <row r="163" spans="1:29" ht="12.75">
      <c r="A163" s="1"/>
      <c r="B163" s="16"/>
      <c r="C163" s="3"/>
      <c r="D163" s="3"/>
      <c r="E163" s="3"/>
      <c r="F163" s="3"/>
      <c r="G163" s="137"/>
      <c r="H163" s="137"/>
      <c r="I163" s="137"/>
      <c r="J163" s="137"/>
      <c r="K163" s="137"/>
      <c r="L163" s="154"/>
      <c r="M163" s="137"/>
      <c r="N163" s="137"/>
      <c r="O163" s="137"/>
      <c r="P163" s="137"/>
      <c r="Q163" s="137"/>
      <c r="R163" s="137"/>
      <c r="S163" s="137"/>
      <c r="T163" s="137"/>
      <c r="U163" s="137"/>
      <c r="V163" s="1"/>
      <c r="W163" s="1"/>
      <c r="X163" s="1"/>
      <c r="Y163" s="1"/>
      <c r="Z163" s="1"/>
      <c r="AA163" s="1"/>
      <c r="AB163" s="1"/>
      <c r="AC163" s="1"/>
    </row>
    <row r="164" spans="1:29" ht="12.75">
      <c r="A164" s="1"/>
      <c r="B164" s="16"/>
      <c r="C164" s="3"/>
      <c r="D164" s="3"/>
      <c r="E164" s="3"/>
      <c r="F164" s="3"/>
      <c r="G164" s="137"/>
      <c r="H164" s="137"/>
      <c r="I164" s="137"/>
      <c r="J164" s="137"/>
      <c r="K164" s="137"/>
      <c r="L164" s="154"/>
      <c r="M164" s="137"/>
      <c r="N164" s="137"/>
      <c r="O164" s="137"/>
      <c r="P164" s="137"/>
      <c r="Q164" s="137"/>
      <c r="R164" s="137"/>
      <c r="S164" s="137"/>
      <c r="T164" s="137"/>
      <c r="U164" s="137"/>
      <c r="V164" s="1"/>
      <c r="W164" s="1"/>
      <c r="X164" s="1"/>
      <c r="Y164" s="1"/>
      <c r="Z164" s="1"/>
      <c r="AA164" s="1"/>
      <c r="AB164" s="1"/>
      <c r="AC164" s="1"/>
    </row>
    <row r="165" spans="1:29" ht="12.75">
      <c r="A165" s="1"/>
      <c r="B165" s="16"/>
      <c r="C165" s="3"/>
      <c r="D165" s="3"/>
      <c r="E165" s="3"/>
      <c r="F165" s="3"/>
      <c r="G165" s="137"/>
      <c r="H165" s="137"/>
      <c r="I165" s="137"/>
      <c r="J165" s="137"/>
      <c r="K165" s="137"/>
      <c r="L165" s="154"/>
      <c r="M165" s="137"/>
      <c r="N165" s="137"/>
      <c r="O165" s="137"/>
      <c r="P165" s="137"/>
      <c r="Q165" s="137"/>
      <c r="R165" s="137"/>
      <c r="S165" s="137"/>
      <c r="T165" s="137"/>
      <c r="U165" s="137"/>
      <c r="V165" s="1"/>
      <c r="W165" s="1"/>
      <c r="X165" s="1"/>
      <c r="Y165" s="1"/>
      <c r="Z165" s="1"/>
      <c r="AA165" s="1"/>
      <c r="AB165" s="1"/>
      <c r="AC165" s="1"/>
    </row>
    <row r="166" spans="1:29" ht="12.75">
      <c r="A166" s="1"/>
      <c r="B166" s="16"/>
      <c r="C166" s="3"/>
      <c r="D166" s="3"/>
      <c r="E166" s="3"/>
      <c r="F166" s="3"/>
      <c r="G166" s="137"/>
      <c r="H166" s="137"/>
      <c r="I166" s="137"/>
      <c r="J166" s="137"/>
      <c r="K166" s="137"/>
      <c r="L166" s="154"/>
      <c r="M166" s="137"/>
      <c r="N166" s="137"/>
      <c r="O166" s="137"/>
      <c r="P166" s="137"/>
      <c r="Q166" s="137"/>
      <c r="R166" s="137"/>
      <c r="S166" s="137"/>
      <c r="T166" s="137"/>
      <c r="U166" s="137"/>
      <c r="V166" s="1"/>
      <c r="W166" s="1"/>
      <c r="X166" s="1"/>
      <c r="Y166" s="1"/>
      <c r="Z166" s="1"/>
      <c r="AA166" s="1"/>
      <c r="AB166" s="1"/>
      <c r="AC166" s="1"/>
    </row>
    <row r="167" spans="1:29" ht="12.75">
      <c r="A167" s="1"/>
      <c r="B167" s="16"/>
      <c r="C167" s="3"/>
      <c r="D167" s="3"/>
      <c r="E167" s="3"/>
      <c r="F167" s="3"/>
      <c r="G167" s="137"/>
      <c r="H167" s="137"/>
      <c r="I167" s="137"/>
      <c r="J167" s="137"/>
      <c r="K167" s="137"/>
      <c r="L167" s="154"/>
      <c r="M167" s="137"/>
      <c r="N167" s="137"/>
      <c r="O167" s="137"/>
      <c r="P167" s="137"/>
      <c r="Q167" s="137"/>
      <c r="R167" s="137"/>
      <c r="S167" s="137"/>
      <c r="T167" s="137"/>
      <c r="U167" s="137"/>
      <c r="V167" s="1"/>
      <c r="W167" s="1"/>
      <c r="X167" s="1"/>
      <c r="Y167" s="1"/>
      <c r="Z167" s="1"/>
      <c r="AA167" s="1"/>
      <c r="AB167" s="1"/>
      <c r="AC167" s="1"/>
    </row>
    <row r="168" spans="1:29" ht="12.75">
      <c r="A168" s="1"/>
      <c r="B168" s="16"/>
      <c r="C168" s="3"/>
      <c r="D168" s="3"/>
      <c r="E168" s="3"/>
      <c r="F168" s="3"/>
      <c r="G168" s="137"/>
      <c r="H168" s="137"/>
      <c r="I168" s="137"/>
      <c r="J168" s="137"/>
      <c r="K168" s="137"/>
      <c r="L168" s="154"/>
      <c r="M168" s="137"/>
      <c r="N168" s="137"/>
      <c r="O168" s="137"/>
      <c r="P168" s="137"/>
      <c r="Q168" s="137"/>
      <c r="R168" s="137"/>
      <c r="S168" s="137"/>
      <c r="T168" s="137"/>
      <c r="U168" s="137"/>
      <c r="V168" s="1"/>
      <c r="W168" s="1"/>
      <c r="X168" s="1"/>
      <c r="Y168" s="1"/>
      <c r="Z168" s="1"/>
      <c r="AA168" s="1"/>
      <c r="AB168" s="1"/>
      <c r="AC168" s="1"/>
    </row>
    <row r="169" spans="1:29" ht="12.75">
      <c r="A169" s="1"/>
      <c r="B169" s="16"/>
      <c r="C169" s="3"/>
      <c r="D169" s="3"/>
      <c r="E169" s="3"/>
      <c r="F169" s="3"/>
      <c r="G169" s="137"/>
      <c r="H169" s="137"/>
      <c r="I169" s="137"/>
      <c r="J169" s="137"/>
      <c r="K169" s="137"/>
      <c r="L169" s="154"/>
      <c r="M169" s="137"/>
      <c r="N169" s="137"/>
      <c r="O169" s="137"/>
      <c r="P169" s="137"/>
      <c r="Q169" s="137"/>
      <c r="R169" s="137"/>
      <c r="S169" s="137"/>
      <c r="T169" s="137"/>
      <c r="U169" s="137"/>
      <c r="V169" s="1"/>
      <c r="W169" s="1"/>
      <c r="X169" s="1"/>
      <c r="Y169" s="1"/>
      <c r="Z169" s="1"/>
      <c r="AA169" s="1"/>
      <c r="AB169" s="1"/>
      <c r="AC169" s="1"/>
    </row>
    <row r="170" spans="1:29" ht="12.75">
      <c r="A170" s="1"/>
      <c r="B170" s="16"/>
      <c r="C170" s="3"/>
      <c r="D170" s="3"/>
      <c r="E170" s="3"/>
      <c r="F170" s="3"/>
      <c r="G170" s="137"/>
      <c r="H170" s="137"/>
      <c r="I170" s="137"/>
      <c r="J170" s="137"/>
      <c r="K170" s="137"/>
      <c r="L170" s="154"/>
      <c r="M170" s="137"/>
      <c r="N170" s="137"/>
      <c r="O170" s="137"/>
      <c r="P170" s="137"/>
      <c r="Q170" s="137"/>
      <c r="R170" s="137"/>
      <c r="S170" s="137"/>
      <c r="T170" s="137"/>
      <c r="U170" s="137"/>
      <c r="V170" s="1"/>
      <c r="W170" s="1"/>
      <c r="X170" s="1"/>
      <c r="Y170" s="1"/>
      <c r="Z170" s="1"/>
      <c r="AA170" s="1"/>
      <c r="AB170" s="1"/>
      <c r="AC170" s="1"/>
    </row>
    <row r="171" spans="1:29" ht="12.75">
      <c r="A171" s="1"/>
      <c r="B171" s="16"/>
      <c r="C171" s="3"/>
      <c r="D171" s="3"/>
      <c r="E171" s="3"/>
      <c r="F171" s="3"/>
      <c r="G171" s="137"/>
      <c r="H171" s="137"/>
      <c r="I171" s="137"/>
      <c r="J171" s="137"/>
      <c r="K171" s="137"/>
      <c r="L171" s="154"/>
      <c r="M171" s="137"/>
      <c r="N171" s="137"/>
      <c r="O171" s="137"/>
      <c r="P171" s="137"/>
      <c r="Q171" s="137"/>
      <c r="R171" s="137"/>
      <c r="S171" s="137"/>
      <c r="T171" s="137"/>
      <c r="U171" s="137"/>
      <c r="V171" s="1"/>
      <c r="W171" s="1"/>
      <c r="X171" s="1"/>
      <c r="Y171" s="1"/>
      <c r="Z171" s="1"/>
      <c r="AA171" s="1"/>
      <c r="AB171" s="1"/>
      <c r="AC171" s="1"/>
    </row>
    <row r="172" spans="1:29" ht="12.75">
      <c r="A172" s="1"/>
      <c r="B172" s="16"/>
      <c r="C172" s="3"/>
      <c r="D172" s="3"/>
      <c r="E172" s="3"/>
      <c r="F172" s="3"/>
      <c r="G172" s="137"/>
      <c r="H172" s="137"/>
      <c r="I172" s="137"/>
      <c r="J172" s="137"/>
      <c r="K172" s="137"/>
      <c r="L172" s="154"/>
      <c r="M172" s="137"/>
      <c r="N172" s="137"/>
      <c r="O172" s="137"/>
      <c r="P172" s="137"/>
      <c r="Q172" s="137"/>
      <c r="R172" s="137"/>
      <c r="S172" s="137"/>
      <c r="T172" s="137"/>
      <c r="U172" s="137"/>
      <c r="V172" s="1"/>
      <c r="W172" s="1"/>
      <c r="X172" s="1"/>
      <c r="Y172" s="1"/>
      <c r="Z172" s="1"/>
      <c r="AA172" s="1"/>
      <c r="AB172" s="1"/>
      <c r="AC172" s="1"/>
    </row>
    <row r="173" spans="1:29" ht="12.75">
      <c r="A173" s="1"/>
      <c r="B173" s="16"/>
      <c r="C173" s="3"/>
      <c r="D173" s="3"/>
      <c r="E173" s="3"/>
      <c r="F173" s="3"/>
      <c r="G173" s="137"/>
      <c r="H173" s="137"/>
      <c r="I173" s="137"/>
      <c r="J173" s="137"/>
      <c r="K173" s="137"/>
      <c r="L173" s="154"/>
      <c r="M173" s="137"/>
      <c r="N173" s="137"/>
      <c r="O173" s="137"/>
      <c r="P173" s="137"/>
      <c r="Q173" s="137"/>
      <c r="R173" s="137"/>
      <c r="S173" s="137"/>
      <c r="T173" s="137"/>
      <c r="U173" s="137"/>
      <c r="V173" s="1"/>
      <c r="W173" s="1"/>
      <c r="X173" s="1"/>
      <c r="Y173" s="1"/>
      <c r="Z173" s="1"/>
      <c r="AA173" s="1"/>
      <c r="AB173" s="1"/>
      <c r="AC173" s="1"/>
    </row>
    <row r="174" spans="1:29" ht="12.75">
      <c r="A174" s="1"/>
      <c r="B174" s="16"/>
      <c r="C174" s="3"/>
      <c r="D174" s="3"/>
      <c r="E174" s="3"/>
      <c r="F174" s="3"/>
      <c r="G174" s="137"/>
      <c r="H174" s="137"/>
      <c r="I174" s="137"/>
      <c r="J174" s="137"/>
      <c r="K174" s="137"/>
      <c r="L174" s="154"/>
      <c r="M174" s="137"/>
      <c r="N174" s="137"/>
      <c r="O174" s="137"/>
      <c r="P174" s="137"/>
      <c r="Q174" s="137"/>
      <c r="R174" s="137"/>
      <c r="S174" s="137"/>
      <c r="T174" s="137"/>
      <c r="U174" s="137"/>
      <c r="V174" s="1"/>
      <c r="W174" s="1"/>
      <c r="X174" s="1"/>
      <c r="Y174" s="1"/>
      <c r="Z174" s="1"/>
      <c r="AA174" s="1"/>
      <c r="AB174" s="1"/>
      <c r="AC174" s="1"/>
    </row>
    <row r="175" spans="1:29" ht="12.75">
      <c r="A175" s="1"/>
      <c r="B175" s="16"/>
      <c r="C175" s="3"/>
      <c r="D175" s="3"/>
      <c r="E175" s="3"/>
      <c r="F175" s="3"/>
      <c r="G175" s="137"/>
      <c r="H175" s="137"/>
      <c r="I175" s="137"/>
      <c r="J175" s="137"/>
      <c r="K175" s="137"/>
      <c r="L175" s="154"/>
      <c r="M175" s="137"/>
      <c r="N175" s="137"/>
      <c r="O175" s="137"/>
      <c r="P175" s="137"/>
      <c r="Q175" s="137"/>
      <c r="R175" s="137"/>
      <c r="S175" s="137"/>
      <c r="T175" s="137"/>
      <c r="U175" s="137"/>
      <c r="V175" s="1"/>
      <c r="W175" s="1"/>
      <c r="X175" s="1"/>
      <c r="Y175" s="1"/>
      <c r="Z175" s="1"/>
      <c r="AA175" s="1"/>
      <c r="AB175" s="1"/>
      <c r="AC175" s="1"/>
    </row>
    <row r="176" spans="1:29" ht="12.75">
      <c r="A176" s="1"/>
      <c r="B176" s="16"/>
      <c r="C176" s="3"/>
      <c r="D176" s="3"/>
      <c r="E176" s="3"/>
      <c r="F176" s="3"/>
      <c r="G176" s="137"/>
      <c r="H176" s="137"/>
      <c r="I176" s="137"/>
      <c r="J176" s="137"/>
      <c r="K176" s="137"/>
      <c r="L176" s="154"/>
      <c r="M176" s="137"/>
      <c r="N176" s="137"/>
      <c r="O176" s="137"/>
      <c r="P176" s="137"/>
      <c r="Q176" s="137"/>
      <c r="R176" s="137"/>
      <c r="S176" s="137"/>
      <c r="T176" s="137"/>
      <c r="U176" s="137"/>
      <c r="V176" s="1"/>
      <c r="W176" s="1"/>
      <c r="X176" s="1"/>
      <c r="Y176" s="1"/>
      <c r="Z176" s="1"/>
      <c r="AA176" s="1"/>
      <c r="AB176" s="1"/>
      <c r="AC176" s="1"/>
    </row>
    <row r="177" spans="1:29" ht="12.75">
      <c r="A177" s="1"/>
      <c r="B177" s="16"/>
      <c r="C177" s="3"/>
      <c r="D177" s="3"/>
      <c r="E177" s="3"/>
      <c r="F177" s="3"/>
      <c r="G177" s="137"/>
      <c r="H177" s="137"/>
      <c r="I177" s="137"/>
      <c r="J177" s="137"/>
      <c r="K177" s="137"/>
      <c r="L177" s="154"/>
      <c r="M177" s="137"/>
      <c r="N177" s="137"/>
      <c r="O177" s="137"/>
      <c r="P177" s="137"/>
      <c r="Q177" s="137"/>
      <c r="R177" s="137"/>
      <c r="S177" s="137"/>
      <c r="T177" s="137"/>
      <c r="U177" s="137"/>
      <c r="V177" s="1"/>
      <c r="W177" s="1"/>
      <c r="X177" s="1"/>
      <c r="Y177" s="1"/>
      <c r="Z177" s="1"/>
      <c r="AA177" s="1"/>
      <c r="AB177" s="1"/>
      <c r="AC177" s="1"/>
    </row>
    <row r="178" spans="1:29" ht="12.75">
      <c r="A178" s="1"/>
      <c r="B178" s="16"/>
      <c r="C178" s="3"/>
      <c r="D178" s="3"/>
      <c r="E178" s="3"/>
      <c r="F178" s="3"/>
      <c r="G178" s="137"/>
      <c r="H178" s="137"/>
      <c r="I178" s="137"/>
      <c r="J178" s="137"/>
      <c r="K178" s="137"/>
      <c r="L178" s="154"/>
      <c r="M178" s="137"/>
      <c r="N178" s="137"/>
      <c r="O178" s="137"/>
      <c r="P178" s="137"/>
      <c r="Q178" s="137"/>
      <c r="R178" s="137"/>
      <c r="S178" s="137"/>
      <c r="T178" s="137"/>
      <c r="U178" s="137"/>
      <c r="V178" s="1"/>
      <c r="W178" s="1"/>
      <c r="X178" s="1"/>
      <c r="Y178" s="1"/>
      <c r="Z178" s="1"/>
      <c r="AA178" s="1"/>
      <c r="AB178" s="1"/>
      <c r="AC178" s="1"/>
    </row>
    <row r="179" spans="1:29" ht="12.75">
      <c r="A179" s="1"/>
      <c r="B179" s="16"/>
      <c r="C179" s="3"/>
      <c r="D179" s="3"/>
      <c r="E179" s="3"/>
      <c r="F179" s="3"/>
      <c r="G179" s="137"/>
      <c r="H179" s="137"/>
      <c r="I179" s="137"/>
      <c r="J179" s="137"/>
      <c r="K179" s="137"/>
      <c r="L179" s="154"/>
      <c r="M179" s="137"/>
      <c r="N179" s="137"/>
      <c r="O179" s="137"/>
      <c r="P179" s="137"/>
      <c r="Q179" s="137"/>
      <c r="R179" s="137"/>
      <c r="S179" s="137"/>
      <c r="T179" s="137"/>
      <c r="U179" s="137"/>
      <c r="V179" s="1"/>
      <c r="W179" s="1"/>
      <c r="X179" s="1"/>
      <c r="Y179" s="1"/>
      <c r="Z179" s="1"/>
      <c r="AA179" s="1"/>
      <c r="AB179" s="1"/>
      <c r="AC179" s="1"/>
    </row>
    <row r="180" spans="1:29" ht="12.75">
      <c r="A180" s="1"/>
      <c r="B180" s="16"/>
      <c r="C180" s="3"/>
      <c r="D180" s="3"/>
      <c r="E180" s="3"/>
      <c r="F180" s="3"/>
      <c r="G180" s="137"/>
      <c r="H180" s="137"/>
      <c r="I180" s="137"/>
      <c r="J180" s="137"/>
      <c r="K180" s="137"/>
      <c r="L180" s="154"/>
      <c r="M180" s="137"/>
      <c r="N180" s="137"/>
      <c r="O180" s="137"/>
      <c r="P180" s="137"/>
      <c r="Q180" s="137"/>
      <c r="R180" s="137"/>
      <c r="S180" s="137"/>
      <c r="T180" s="137"/>
      <c r="U180" s="137"/>
      <c r="V180" s="1"/>
      <c r="W180" s="1"/>
      <c r="X180" s="1"/>
      <c r="Y180" s="1"/>
      <c r="Z180" s="1"/>
      <c r="AA180" s="1"/>
      <c r="AB180" s="1"/>
      <c r="AC180" s="1"/>
    </row>
    <row r="181" spans="1:29" ht="12.75">
      <c r="A181" s="1"/>
      <c r="B181" s="16"/>
      <c r="C181" s="3"/>
      <c r="D181" s="3"/>
      <c r="E181" s="3"/>
      <c r="F181" s="3"/>
      <c r="G181" s="137"/>
      <c r="H181" s="137"/>
      <c r="I181" s="137"/>
      <c r="J181" s="137"/>
      <c r="K181" s="137"/>
      <c r="L181" s="154"/>
      <c r="M181" s="137"/>
      <c r="N181" s="137"/>
      <c r="O181" s="137"/>
      <c r="P181" s="137"/>
      <c r="Q181" s="137"/>
      <c r="R181" s="137"/>
      <c r="S181" s="137"/>
      <c r="T181" s="137"/>
      <c r="U181" s="137"/>
      <c r="V181" s="1"/>
      <c r="W181" s="1"/>
      <c r="X181" s="1"/>
      <c r="Y181" s="1"/>
      <c r="Z181" s="1"/>
      <c r="AA181" s="1"/>
      <c r="AB181" s="1"/>
      <c r="AC181" s="1"/>
    </row>
    <row r="182" spans="1:29" ht="12.75">
      <c r="A182" s="1"/>
      <c r="B182" s="16"/>
      <c r="C182" s="3"/>
      <c r="D182" s="3"/>
      <c r="E182" s="3"/>
      <c r="F182" s="3"/>
      <c r="G182" s="137"/>
      <c r="H182" s="137"/>
      <c r="I182" s="137"/>
      <c r="J182" s="137"/>
      <c r="K182" s="137"/>
      <c r="L182" s="154"/>
      <c r="M182" s="137"/>
      <c r="N182" s="137"/>
      <c r="O182" s="137"/>
      <c r="P182" s="137"/>
      <c r="Q182" s="137"/>
      <c r="R182" s="137"/>
      <c r="S182" s="137"/>
      <c r="T182" s="137"/>
      <c r="U182" s="137"/>
      <c r="V182" s="1"/>
      <c r="W182" s="1"/>
      <c r="X182" s="1"/>
      <c r="Y182" s="1"/>
      <c r="Z182" s="1"/>
      <c r="AA182" s="1"/>
      <c r="AB182" s="1"/>
      <c r="AC182" s="1"/>
    </row>
    <row r="183" spans="1:29" ht="12.75">
      <c r="A183" s="1"/>
      <c r="B183" s="16"/>
      <c r="C183" s="3"/>
      <c r="D183" s="3"/>
      <c r="E183" s="3"/>
      <c r="F183" s="3"/>
      <c r="G183" s="137"/>
      <c r="H183" s="137"/>
      <c r="I183" s="137"/>
      <c r="J183" s="137"/>
      <c r="K183" s="137"/>
      <c r="L183" s="154"/>
      <c r="M183" s="137"/>
      <c r="N183" s="137"/>
      <c r="O183" s="137"/>
      <c r="P183" s="137"/>
      <c r="Q183" s="137"/>
      <c r="R183" s="137"/>
      <c r="S183" s="137"/>
      <c r="T183" s="137"/>
      <c r="U183" s="137"/>
      <c r="V183" s="1"/>
      <c r="W183" s="1"/>
      <c r="X183" s="1"/>
      <c r="Y183" s="1"/>
      <c r="Z183" s="1"/>
      <c r="AA183" s="1"/>
      <c r="AB183" s="1"/>
      <c r="AC183" s="1"/>
    </row>
    <row r="184" spans="1:29" ht="12.75">
      <c r="A184" s="1"/>
      <c r="B184" s="16"/>
      <c r="C184" s="3"/>
      <c r="D184" s="3"/>
      <c r="E184" s="3"/>
      <c r="F184" s="3"/>
      <c r="G184" s="137"/>
      <c r="H184" s="137"/>
      <c r="I184" s="137"/>
      <c r="J184" s="137"/>
      <c r="K184" s="137"/>
      <c r="L184" s="154"/>
      <c r="M184" s="137"/>
      <c r="N184" s="137"/>
      <c r="O184" s="137"/>
      <c r="P184" s="137"/>
      <c r="Q184" s="137"/>
      <c r="R184" s="137"/>
      <c r="S184" s="137"/>
      <c r="T184" s="137"/>
      <c r="U184" s="137"/>
      <c r="V184" s="1"/>
      <c r="W184" s="1"/>
      <c r="X184" s="1"/>
      <c r="Y184" s="1"/>
      <c r="Z184" s="1"/>
      <c r="AA184" s="1"/>
      <c r="AB184" s="1"/>
      <c r="AC184" s="1"/>
    </row>
    <row r="185" spans="1:29" ht="12.75">
      <c r="A185" s="1"/>
      <c r="B185" s="16"/>
      <c r="C185" s="3"/>
      <c r="D185" s="3"/>
      <c r="E185" s="3"/>
      <c r="F185" s="3"/>
      <c r="G185" s="137"/>
      <c r="H185" s="137"/>
      <c r="I185" s="137"/>
      <c r="J185" s="137"/>
      <c r="K185" s="137"/>
      <c r="L185" s="154"/>
      <c r="M185" s="137"/>
      <c r="N185" s="137"/>
      <c r="O185" s="137"/>
      <c r="P185" s="137"/>
      <c r="Q185" s="137"/>
      <c r="R185" s="137"/>
      <c r="S185" s="137"/>
      <c r="T185" s="137"/>
      <c r="U185" s="137"/>
      <c r="V185" s="1"/>
      <c r="W185" s="1"/>
      <c r="X185" s="1"/>
      <c r="Y185" s="1"/>
      <c r="Z185" s="1"/>
      <c r="AA185" s="1"/>
      <c r="AB185" s="1"/>
      <c r="AC185" s="1"/>
    </row>
    <row r="186" spans="1:29" ht="12.75">
      <c r="A186" s="1"/>
      <c r="B186" s="16"/>
      <c r="C186" s="3"/>
      <c r="D186" s="3"/>
      <c r="E186" s="3"/>
      <c r="F186" s="3"/>
      <c r="G186" s="137"/>
      <c r="H186" s="137"/>
      <c r="I186" s="137"/>
      <c r="J186" s="137"/>
      <c r="K186" s="137"/>
      <c r="L186" s="154"/>
      <c r="M186" s="137"/>
      <c r="N186" s="137"/>
      <c r="O186" s="137"/>
      <c r="P186" s="137"/>
      <c r="Q186" s="137"/>
      <c r="R186" s="137"/>
      <c r="S186" s="137"/>
      <c r="T186" s="137"/>
      <c r="U186" s="137"/>
      <c r="V186" s="1"/>
      <c r="W186" s="1"/>
      <c r="X186" s="1"/>
      <c r="Y186" s="1"/>
      <c r="Z186" s="1"/>
      <c r="AA186" s="1"/>
      <c r="AB186" s="1"/>
      <c r="AC186" s="1"/>
    </row>
    <row r="187" spans="1:29" ht="12.75">
      <c r="A187" s="1"/>
      <c r="B187" s="16"/>
      <c r="C187" s="3"/>
      <c r="D187" s="3"/>
      <c r="E187" s="3"/>
      <c r="F187" s="3"/>
      <c r="G187" s="137"/>
      <c r="H187" s="137"/>
      <c r="I187" s="137"/>
      <c r="J187" s="137"/>
      <c r="K187" s="137"/>
      <c r="L187" s="154"/>
      <c r="M187" s="137"/>
      <c r="N187" s="137"/>
      <c r="O187" s="137"/>
      <c r="P187" s="137"/>
      <c r="Q187" s="137"/>
      <c r="R187" s="137"/>
      <c r="S187" s="137"/>
      <c r="T187" s="137"/>
      <c r="U187" s="137"/>
      <c r="V187" s="1"/>
      <c r="W187" s="1"/>
      <c r="X187" s="1"/>
      <c r="Y187" s="1"/>
      <c r="Z187" s="1"/>
      <c r="AA187" s="1"/>
      <c r="AB187" s="1"/>
      <c r="AC187" s="1"/>
    </row>
    <row r="188" spans="1:29" ht="12.75">
      <c r="A188" s="1"/>
      <c r="B188" s="16"/>
      <c r="C188" s="3"/>
      <c r="D188" s="3"/>
      <c r="E188" s="3"/>
      <c r="F188" s="3"/>
      <c r="G188" s="137"/>
      <c r="H188" s="137"/>
      <c r="I188" s="137"/>
      <c r="J188" s="137"/>
      <c r="K188" s="137"/>
      <c r="L188" s="154"/>
      <c r="M188" s="137"/>
      <c r="N188" s="137"/>
      <c r="O188" s="137"/>
      <c r="P188" s="137"/>
      <c r="Q188" s="137"/>
      <c r="R188" s="137"/>
      <c r="S188" s="137"/>
      <c r="T188" s="137"/>
      <c r="U188" s="137"/>
      <c r="V188" s="1"/>
      <c r="W188" s="1"/>
      <c r="X188" s="1"/>
      <c r="Y188" s="1"/>
      <c r="Z188" s="1"/>
      <c r="AA188" s="1"/>
      <c r="AB188" s="1"/>
      <c r="AC188" s="1"/>
    </row>
    <row r="189" spans="1:29" ht="12.75">
      <c r="A189" s="1"/>
      <c r="B189" s="16"/>
      <c r="C189" s="3"/>
      <c r="D189" s="3"/>
      <c r="E189" s="3"/>
      <c r="F189" s="3"/>
      <c r="G189" s="137"/>
      <c r="H189" s="137"/>
      <c r="I189" s="137"/>
      <c r="J189" s="137"/>
      <c r="K189" s="137"/>
      <c r="L189" s="154"/>
      <c r="M189" s="137"/>
      <c r="N189" s="137"/>
      <c r="O189" s="137"/>
      <c r="P189" s="137"/>
      <c r="Q189" s="137"/>
      <c r="R189" s="137"/>
      <c r="S189" s="137"/>
      <c r="T189" s="137"/>
      <c r="U189" s="137"/>
      <c r="V189" s="1"/>
      <c r="W189" s="1"/>
      <c r="X189" s="1"/>
      <c r="Y189" s="1"/>
      <c r="Z189" s="1"/>
      <c r="AA189" s="1"/>
      <c r="AB189" s="1"/>
      <c r="AC189" s="1"/>
    </row>
    <row r="190" spans="1:29" ht="12.75">
      <c r="A190" s="1"/>
      <c r="B190" s="16"/>
      <c r="C190" s="3"/>
      <c r="D190" s="3"/>
      <c r="E190" s="3"/>
      <c r="F190" s="3"/>
      <c r="G190" s="137"/>
      <c r="H190" s="137"/>
      <c r="I190" s="137"/>
      <c r="J190" s="137"/>
      <c r="K190" s="137"/>
      <c r="L190" s="154"/>
      <c r="M190" s="137"/>
      <c r="N190" s="137"/>
      <c r="O190" s="137"/>
      <c r="P190" s="137"/>
      <c r="Q190" s="137"/>
      <c r="R190" s="137"/>
      <c r="S190" s="137"/>
      <c r="T190" s="137"/>
      <c r="U190" s="137"/>
      <c r="V190" s="1"/>
      <c r="W190" s="1"/>
      <c r="X190" s="1"/>
      <c r="Y190" s="1"/>
      <c r="Z190" s="1"/>
      <c r="AA190" s="1"/>
      <c r="AB190" s="1"/>
      <c r="AC190" s="1"/>
    </row>
    <row r="191" spans="1:29" ht="12.75">
      <c r="A191" s="1"/>
      <c r="B191" s="16"/>
      <c r="C191" s="3"/>
      <c r="D191" s="3"/>
      <c r="E191" s="3"/>
      <c r="F191" s="3"/>
      <c r="G191" s="137"/>
      <c r="H191" s="137"/>
      <c r="I191" s="137"/>
      <c r="J191" s="137"/>
      <c r="K191" s="137"/>
      <c r="L191" s="154"/>
      <c r="M191" s="137"/>
      <c r="N191" s="137"/>
      <c r="O191" s="137"/>
      <c r="P191" s="137"/>
      <c r="Q191" s="137"/>
      <c r="R191" s="137"/>
      <c r="S191" s="137"/>
      <c r="T191" s="137"/>
      <c r="U191" s="137"/>
      <c r="V191" s="1"/>
      <c r="W191" s="1"/>
      <c r="X191" s="1"/>
      <c r="Y191" s="1"/>
      <c r="Z191" s="1"/>
      <c r="AA191" s="1"/>
      <c r="AB191" s="1"/>
      <c r="AC191" s="1"/>
    </row>
    <row r="192" spans="1:29" ht="12.75">
      <c r="A192" s="1"/>
      <c r="B192" s="16"/>
      <c r="C192" s="3"/>
      <c r="D192" s="3"/>
      <c r="E192" s="3"/>
      <c r="F192" s="3"/>
      <c r="G192" s="137"/>
      <c r="H192" s="137"/>
      <c r="I192" s="137"/>
      <c r="J192" s="137"/>
      <c r="K192" s="137"/>
      <c r="L192" s="154"/>
      <c r="M192" s="137"/>
      <c r="N192" s="137"/>
      <c r="O192" s="137"/>
      <c r="P192" s="137"/>
      <c r="Q192" s="137"/>
      <c r="R192" s="137"/>
      <c r="S192" s="137"/>
      <c r="T192" s="137"/>
      <c r="U192" s="137"/>
      <c r="V192" s="1"/>
      <c r="W192" s="1"/>
      <c r="X192" s="1"/>
      <c r="Y192" s="1"/>
      <c r="Z192" s="1"/>
      <c r="AA192" s="1"/>
      <c r="AB192" s="1"/>
      <c r="AC192" s="1"/>
    </row>
    <row r="193" spans="1:29" ht="12.75">
      <c r="A193" s="1"/>
      <c r="B193" s="16"/>
      <c r="C193" s="3"/>
      <c r="D193" s="3"/>
      <c r="E193" s="3"/>
      <c r="F193" s="3"/>
      <c r="G193" s="137"/>
      <c r="H193" s="137"/>
      <c r="I193" s="137"/>
      <c r="J193" s="137"/>
      <c r="K193" s="137"/>
      <c r="L193" s="154"/>
      <c r="M193" s="137"/>
      <c r="N193" s="137"/>
      <c r="O193" s="137"/>
      <c r="P193" s="137"/>
      <c r="Q193" s="137"/>
      <c r="R193" s="137"/>
      <c r="S193" s="137"/>
      <c r="T193" s="137"/>
      <c r="U193" s="137"/>
      <c r="V193" s="1"/>
      <c r="W193" s="1"/>
      <c r="X193" s="1"/>
      <c r="Y193" s="1"/>
      <c r="Z193" s="1"/>
      <c r="AA193" s="1"/>
      <c r="AB193" s="1"/>
      <c r="AC193" s="1"/>
    </row>
    <row r="194" spans="1:29" ht="12.75">
      <c r="A194" s="1"/>
      <c r="B194" s="16"/>
      <c r="C194" s="3"/>
      <c r="D194" s="3"/>
      <c r="E194" s="3"/>
      <c r="F194" s="3"/>
      <c r="G194" s="137"/>
      <c r="H194" s="137"/>
      <c r="I194" s="137"/>
      <c r="J194" s="137"/>
      <c r="K194" s="137"/>
      <c r="L194" s="154"/>
      <c r="M194" s="137"/>
      <c r="N194" s="137"/>
      <c r="O194" s="137"/>
      <c r="P194" s="137"/>
      <c r="Q194" s="137"/>
      <c r="R194" s="137"/>
      <c r="S194" s="137"/>
      <c r="T194" s="137"/>
      <c r="U194" s="137"/>
      <c r="V194" s="1"/>
      <c r="W194" s="1"/>
      <c r="X194" s="1"/>
      <c r="Y194" s="1"/>
      <c r="Z194" s="1"/>
      <c r="AA194" s="1"/>
      <c r="AB194" s="1"/>
      <c r="AC194" s="1"/>
    </row>
    <row r="195" spans="1:29" ht="12.75">
      <c r="A195" s="1"/>
      <c r="B195" s="16"/>
      <c r="C195" s="3"/>
      <c r="D195" s="3"/>
      <c r="E195" s="3"/>
      <c r="F195" s="3"/>
      <c r="G195" s="137"/>
      <c r="H195" s="137"/>
      <c r="I195" s="137"/>
      <c r="J195" s="137"/>
      <c r="K195" s="137"/>
      <c r="L195" s="154"/>
      <c r="M195" s="137"/>
      <c r="N195" s="137"/>
      <c r="O195" s="137"/>
      <c r="P195" s="137"/>
      <c r="Q195" s="137"/>
      <c r="R195" s="137"/>
      <c r="S195" s="137"/>
      <c r="T195" s="137"/>
      <c r="U195" s="137"/>
      <c r="V195" s="1"/>
      <c r="W195" s="1"/>
      <c r="X195" s="1"/>
      <c r="Y195" s="1"/>
      <c r="Z195" s="1"/>
      <c r="AA195" s="1"/>
      <c r="AB195" s="1"/>
      <c r="AC195" s="1"/>
    </row>
    <row r="196" spans="1:29" ht="12.75">
      <c r="A196" s="1"/>
      <c r="B196" s="16"/>
      <c r="C196" s="3"/>
      <c r="D196" s="3"/>
      <c r="E196" s="3"/>
      <c r="F196" s="3"/>
      <c r="G196" s="137"/>
      <c r="H196" s="137"/>
      <c r="I196" s="137"/>
      <c r="J196" s="137"/>
      <c r="K196" s="137"/>
      <c r="L196" s="154"/>
      <c r="M196" s="137"/>
      <c r="N196" s="137"/>
      <c r="O196" s="137"/>
      <c r="P196" s="137"/>
      <c r="Q196" s="137"/>
      <c r="R196" s="137"/>
      <c r="S196" s="137"/>
      <c r="T196" s="137"/>
      <c r="U196" s="137"/>
      <c r="V196" s="1"/>
      <c r="W196" s="1"/>
      <c r="X196" s="1"/>
      <c r="Y196" s="1"/>
      <c r="Z196" s="1"/>
      <c r="AA196" s="1"/>
      <c r="AB196" s="1"/>
      <c r="AC196" s="1"/>
    </row>
    <row r="197" spans="1:29" ht="12.75">
      <c r="A197" s="1"/>
      <c r="B197" s="16"/>
      <c r="C197" s="3"/>
      <c r="D197" s="3"/>
      <c r="E197" s="3"/>
      <c r="F197" s="3"/>
      <c r="G197" s="137"/>
      <c r="H197" s="137"/>
      <c r="I197" s="137"/>
      <c r="J197" s="137"/>
      <c r="K197" s="137"/>
      <c r="L197" s="154"/>
      <c r="M197" s="137"/>
      <c r="N197" s="137"/>
      <c r="O197" s="137"/>
      <c r="P197" s="137"/>
      <c r="Q197" s="137"/>
      <c r="R197" s="137"/>
      <c r="S197" s="137"/>
      <c r="T197" s="137"/>
      <c r="U197" s="137"/>
      <c r="V197" s="1"/>
      <c r="W197" s="1"/>
      <c r="X197" s="1"/>
      <c r="Y197" s="1"/>
      <c r="Z197" s="1"/>
      <c r="AA197" s="1"/>
      <c r="AB197" s="1"/>
      <c r="AC197" s="1"/>
    </row>
    <row r="198" spans="1:29" ht="12.75">
      <c r="A198" s="1"/>
      <c r="B198" s="16"/>
      <c r="C198" s="3"/>
      <c r="D198" s="3"/>
      <c r="E198" s="3"/>
      <c r="F198" s="3"/>
      <c r="G198" s="137"/>
      <c r="H198" s="137"/>
      <c r="I198" s="137"/>
      <c r="J198" s="137"/>
      <c r="K198" s="137"/>
      <c r="L198" s="154"/>
      <c r="M198" s="137"/>
      <c r="N198" s="137"/>
      <c r="O198" s="137"/>
      <c r="P198" s="137"/>
      <c r="Q198" s="137"/>
      <c r="R198" s="137"/>
      <c r="S198" s="137"/>
      <c r="T198" s="137"/>
      <c r="U198" s="137"/>
      <c r="V198" s="1"/>
      <c r="W198" s="1"/>
      <c r="X198" s="1"/>
      <c r="Y198" s="1"/>
      <c r="Z198" s="1"/>
      <c r="AA198" s="1"/>
      <c r="AB198" s="1"/>
      <c r="AC198" s="1"/>
    </row>
    <row r="199" spans="1:29" ht="12.75">
      <c r="A199" s="1"/>
      <c r="B199" s="16"/>
      <c r="C199" s="3"/>
      <c r="D199" s="3"/>
      <c r="E199" s="3"/>
      <c r="F199" s="3"/>
      <c r="G199" s="137"/>
      <c r="H199" s="137"/>
      <c r="I199" s="137"/>
      <c r="J199" s="137"/>
      <c r="K199" s="137"/>
      <c r="L199" s="154"/>
      <c r="M199" s="137"/>
      <c r="N199" s="137"/>
      <c r="O199" s="137"/>
      <c r="P199" s="137"/>
      <c r="Q199" s="137"/>
      <c r="R199" s="137"/>
      <c r="S199" s="137"/>
      <c r="T199" s="137"/>
      <c r="U199" s="137"/>
      <c r="V199" s="1"/>
      <c r="W199" s="1"/>
      <c r="X199" s="1"/>
      <c r="Y199" s="1"/>
      <c r="Z199" s="1"/>
      <c r="AA199" s="1"/>
      <c r="AB199" s="1"/>
      <c r="AC199" s="1"/>
    </row>
    <row r="200" spans="1:29" ht="12.75" hidden="1" customHeight="1">
      <c r="A200" s="1"/>
      <c r="B200" s="2" t="str">
        <f>Refs!B30</f>
        <v>DCFE!A1</v>
      </c>
      <c r="C200" s="3">
        <v>1</v>
      </c>
      <c r="D200" s="3"/>
      <c r="E200" s="3"/>
      <c r="F200" s="3"/>
      <c r="G200" s="137"/>
      <c r="H200" s="137"/>
      <c r="I200" s="137"/>
      <c r="J200" s="137"/>
      <c r="K200" s="137"/>
      <c r="L200" s="154"/>
      <c r="M200" s="137"/>
      <c r="N200" s="137"/>
      <c r="O200" s="137"/>
      <c r="P200" s="137"/>
      <c r="Q200" s="137"/>
      <c r="R200" s="137"/>
      <c r="S200" s="137"/>
      <c r="T200" s="137"/>
      <c r="U200" s="137"/>
      <c r="V200" s="1"/>
      <c r="W200" s="1"/>
      <c r="X200" s="1"/>
      <c r="Y200" s="1"/>
      <c r="Z200" s="1"/>
      <c r="AA200" s="1"/>
      <c r="AB200" s="1"/>
      <c r="AC200" s="1"/>
    </row>
    <row r="201" spans="1:29" ht="12.75" hidden="1" customHeight="1">
      <c r="A201" s="1"/>
      <c r="B201" s="16"/>
      <c r="C201" s="3">
        <v>2</v>
      </c>
      <c r="D201" s="3"/>
      <c r="E201" s="3"/>
      <c r="F201" s="3"/>
      <c r="G201" s="137"/>
      <c r="H201" s="137"/>
      <c r="I201" s="137"/>
      <c r="J201" s="137"/>
      <c r="K201" s="137"/>
      <c r="L201" s="154"/>
      <c r="M201" s="137"/>
      <c r="N201" s="137"/>
      <c r="O201" s="137"/>
      <c r="P201" s="137"/>
      <c r="Q201" s="137"/>
      <c r="R201" s="137"/>
      <c r="S201" s="137"/>
      <c r="T201" s="137"/>
      <c r="U201" s="137"/>
      <c r="V201" s="1"/>
      <c r="W201" s="1"/>
      <c r="X201" s="1"/>
      <c r="Y201" s="1"/>
      <c r="Z201" s="1"/>
      <c r="AA201" s="1"/>
      <c r="AB201" s="1"/>
      <c r="AC201" s="1"/>
    </row>
    <row r="202" spans="1:29" ht="12.75" hidden="1" customHeight="1">
      <c r="A202" s="1"/>
      <c r="B202" s="16"/>
      <c r="C202" s="3">
        <v>3</v>
      </c>
      <c r="D202" s="3"/>
      <c r="E202" s="3"/>
      <c r="F202" s="3"/>
      <c r="G202" s="137"/>
      <c r="H202" s="137"/>
      <c r="I202" s="137"/>
      <c r="J202" s="137"/>
      <c r="K202" s="137"/>
      <c r="L202" s="154"/>
      <c r="M202" s="137"/>
      <c r="N202" s="137"/>
      <c r="O202" s="137"/>
      <c r="P202" s="137"/>
      <c r="Q202" s="137"/>
      <c r="R202" s="137"/>
      <c r="S202" s="137"/>
      <c r="T202" s="137"/>
      <c r="U202" s="137"/>
      <c r="V202" s="1"/>
      <c r="W202" s="1"/>
      <c r="X202" s="1"/>
      <c r="Y202" s="1"/>
      <c r="Z202" s="1"/>
      <c r="AA202" s="1"/>
      <c r="AB202" s="1"/>
      <c r="AC202" s="1"/>
    </row>
    <row r="203" spans="1:29" ht="12.75" hidden="1" customHeight="1">
      <c r="A203" s="1"/>
      <c r="B203" s="16"/>
      <c r="C203" s="3"/>
      <c r="D203" s="3"/>
      <c r="E203" s="3"/>
      <c r="F203" s="3"/>
      <c r="G203" s="137"/>
      <c r="H203" s="137"/>
      <c r="I203" s="137"/>
      <c r="J203" s="137"/>
      <c r="K203" s="137"/>
      <c r="L203" s="154"/>
      <c r="M203" s="137"/>
      <c r="N203" s="137"/>
      <c r="O203" s="137"/>
      <c r="P203" s="137"/>
      <c r="Q203" s="137"/>
      <c r="R203" s="137"/>
      <c r="S203" s="137"/>
      <c r="T203" s="137"/>
      <c r="U203" s="137"/>
      <c r="V203" s="1"/>
      <c r="W203" s="1"/>
      <c r="X203" s="1"/>
      <c r="Y203" s="1"/>
      <c r="Z203" s="1"/>
      <c r="AA203" s="1"/>
      <c r="AB203" s="1"/>
      <c r="AC203" s="1"/>
    </row>
    <row r="204" spans="1:29" ht="12.75" hidden="1" customHeight="1">
      <c r="A204" s="1"/>
      <c r="B204" s="16"/>
      <c r="C204" s="3"/>
      <c r="D204" s="3"/>
      <c r="E204" s="3"/>
      <c r="F204" s="159" t="str">
        <f>IF(COUNTA(F4:F15)&gt;0,"6, ","")</f>
        <v/>
      </c>
      <c r="G204" s="137"/>
      <c r="H204" s="137"/>
      <c r="I204" s="159" t="str">
        <f>IF(COUNTA(I4:I15)&gt;0,"7, ","")</f>
        <v/>
      </c>
      <c r="J204" s="137"/>
      <c r="K204" s="137"/>
      <c r="L204" s="159" t="str">
        <f>IF(COUNTA(L4:L15)&gt;0,"8, ","")</f>
        <v/>
      </c>
      <c r="M204" s="137"/>
      <c r="N204" s="137"/>
      <c r="O204" s="159" t="str">
        <f>IF(COUNTA(O4:O15)&gt;0,"9, ","")</f>
        <v/>
      </c>
      <c r="P204" s="137"/>
      <c r="Q204" s="137"/>
      <c r="R204" s="159" t="str">
        <f>IF(COUNTA(R4:R15)&gt;0,"10, ","")</f>
        <v/>
      </c>
      <c r="S204" s="137"/>
      <c r="T204" s="137"/>
      <c r="U204" s="159" t="str">
        <f>IF(COUNTA(U4:U15)&gt;0,"11, ","")</f>
        <v/>
      </c>
      <c r="V204" s="1"/>
      <c r="W204" s="1"/>
      <c r="X204" s="1"/>
      <c r="Y204" s="1"/>
      <c r="Z204" s="1"/>
      <c r="AA204" s="1"/>
      <c r="AB204" s="1"/>
      <c r="AC204" s="1"/>
    </row>
    <row r="205" spans="1:29" ht="12.75" hidden="1" customHeight="1">
      <c r="A205" s="1"/>
      <c r="B205" s="16"/>
      <c r="C205" s="3"/>
      <c r="D205" s="3"/>
      <c r="E205" s="3"/>
      <c r="F205" s="159" t="str">
        <f>IF(COUNTA(F16:F27)&gt;0,"6, ","")</f>
        <v/>
      </c>
      <c r="G205" s="137"/>
      <c r="H205" s="137"/>
      <c r="I205" s="159" t="str">
        <f>IF(COUNTA(I16:I27)&gt;0,"7, ","")</f>
        <v/>
      </c>
      <c r="J205" s="137"/>
      <c r="K205" s="137"/>
      <c r="L205" s="159" t="str">
        <f>IF(COUNTA(L16:L27)&gt;0,"8, ","")</f>
        <v/>
      </c>
      <c r="M205" s="137"/>
      <c r="N205" s="137"/>
      <c r="O205" s="159" t="str">
        <f>IF(COUNTA(O16:O27)&gt;0,"9, ","")</f>
        <v/>
      </c>
      <c r="P205" s="137"/>
      <c r="Q205" s="137"/>
      <c r="R205" s="159" t="str">
        <f>IF(COUNTA(R16:R27)&gt;0,"10, ","")</f>
        <v/>
      </c>
      <c r="S205" s="137"/>
      <c r="T205" s="137"/>
      <c r="U205" s="159" t="str">
        <f>IF(COUNTA(U16:U27)&gt;0,"11, ","")</f>
        <v/>
      </c>
      <c r="V205" s="1"/>
      <c r="W205" s="1"/>
      <c r="X205" s="1"/>
      <c r="Y205" s="1"/>
      <c r="Z205" s="1"/>
      <c r="AA205" s="1"/>
      <c r="AB205" s="1"/>
      <c r="AC205" s="1"/>
    </row>
    <row r="206" spans="1:29" ht="12.75" hidden="1" customHeight="1">
      <c r="A206" s="1"/>
      <c r="B206" s="16"/>
      <c r="C206" s="3"/>
      <c r="D206" s="3"/>
      <c r="E206" s="3"/>
      <c r="F206" s="159" t="str">
        <f>IF(COUNTA(F28:F39)&gt;0,"6, ","")</f>
        <v/>
      </c>
      <c r="G206" s="137"/>
      <c r="H206" s="137"/>
      <c r="I206" s="159" t="str">
        <f>IF(COUNTA(I28:I39)&gt;0,"7, ","")</f>
        <v/>
      </c>
      <c r="J206" s="137"/>
      <c r="K206" s="137"/>
      <c r="L206" s="159" t="str">
        <f>IF(COUNTA(L28:L39)&gt;0,"8, ","")</f>
        <v/>
      </c>
      <c r="M206" s="137"/>
      <c r="N206" s="137"/>
      <c r="O206" s="159" t="str">
        <f>IF(COUNTA(O28:O39)&gt;0,"9, ","")</f>
        <v/>
      </c>
      <c r="P206" s="137"/>
      <c r="Q206" s="137"/>
      <c r="R206" s="159" t="str">
        <f>IF(COUNTA(R28:R39)&gt;0,"10, ","")</f>
        <v/>
      </c>
      <c r="S206" s="137"/>
      <c r="T206" s="137"/>
      <c r="U206" s="159" t="str">
        <f>IF(COUNTA(U28:U39)&gt;0,"11, ","")</f>
        <v/>
      </c>
      <c r="V206" s="1"/>
      <c r="W206" s="1"/>
      <c r="X206" s="1"/>
      <c r="Y206" s="1"/>
      <c r="Z206" s="1"/>
      <c r="AA206" s="1"/>
      <c r="AB206" s="1"/>
      <c r="AC206" s="1"/>
    </row>
    <row r="207" spans="1:29" ht="12.75" hidden="1" customHeight="1">
      <c r="A207" s="1"/>
      <c r="B207" s="16"/>
      <c r="C207" s="3"/>
      <c r="D207" s="3"/>
      <c r="E207" s="3"/>
      <c r="F207" s="159" t="str">
        <f>IF(COUNTA(F40:F51)&gt;0,"6, ","")</f>
        <v/>
      </c>
      <c r="G207" s="137"/>
      <c r="H207" s="137"/>
      <c r="I207" s="159" t="str">
        <f>IF(COUNTA(I40:I51)&gt;0,"7, ","")</f>
        <v/>
      </c>
      <c r="J207" s="137"/>
      <c r="K207" s="137"/>
      <c r="L207" s="159" t="str">
        <f>IF(COUNTA(L40:L51)&gt;0,"8, ","")</f>
        <v/>
      </c>
      <c r="M207" s="137"/>
      <c r="N207" s="137"/>
      <c r="O207" s="159" t="str">
        <f>IF(COUNTA(O40:O51)&gt;0,"9, ","")</f>
        <v/>
      </c>
      <c r="P207" s="137"/>
      <c r="Q207" s="137"/>
      <c r="R207" s="159" t="str">
        <f>IF(COUNTA(R40:R51)&gt;0,"10, ","")</f>
        <v/>
      </c>
      <c r="S207" s="137"/>
      <c r="T207" s="137"/>
      <c r="U207" s="159" t="str">
        <f>IF(COUNTA(U40:U51)&gt;0,"11, ","")</f>
        <v/>
      </c>
      <c r="V207" s="1"/>
      <c r="W207" s="1"/>
      <c r="X207" s="1"/>
      <c r="Y207" s="1"/>
      <c r="Z207" s="1"/>
      <c r="AA207" s="1"/>
      <c r="AB207" s="1"/>
      <c r="AC207" s="1"/>
    </row>
    <row r="208" spans="1:29" ht="12.75" hidden="1" customHeight="1">
      <c r="A208" s="1"/>
      <c r="B208" s="16"/>
      <c r="C208" s="3"/>
      <c r="D208" s="3"/>
      <c r="E208" s="3"/>
      <c r="F208" s="159" t="str">
        <f>IF(COUNTA(F52:F63)&gt;0,"6, ","")</f>
        <v/>
      </c>
      <c r="G208" s="137"/>
      <c r="H208" s="137"/>
      <c r="I208" s="159" t="str">
        <f>IF(COUNTA(I52:I63)&gt;0,"7, ","")</f>
        <v/>
      </c>
      <c r="J208" s="137"/>
      <c r="K208" s="137"/>
      <c r="L208" s="159" t="str">
        <f>IF(COUNTA(L52:L63)&gt;0,"8, ","")</f>
        <v/>
      </c>
      <c r="M208" s="137"/>
      <c r="N208" s="137"/>
      <c r="O208" s="159" t="str">
        <f>IF(COUNTA(O52:O63)&gt;0,"9, ","")</f>
        <v/>
      </c>
      <c r="P208" s="137"/>
      <c r="Q208" s="137"/>
      <c r="R208" s="159" t="str">
        <f>IF(COUNTA(R52:R63)&gt;0,"10, ","")</f>
        <v/>
      </c>
      <c r="S208" s="137"/>
      <c r="T208" s="137"/>
      <c r="U208" s="159" t="str">
        <f>IF(COUNTA(U52:U63)&gt;0,"11, ","")</f>
        <v/>
      </c>
      <c r="V208" s="1"/>
      <c r="W208" s="1"/>
      <c r="X208" s="1"/>
      <c r="Y208" s="1"/>
      <c r="Z208" s="1"/>
      <c r="AA208" s="1"/>
      <c r="AB208" s="1"/>
      <c r="AC208" s="1"/>
    </row>
    <row r="209" spans="1:29" ht="12.75" hidden="1" customHeight="1">
      <c r="A209" s="1"/>
      <c r="B209" s="16"/>
      <c r="C209" s="3"/>
      <c r="D209" s="3"/>
      <c r="E209" s="3"/>
      <c r="F209" s="159" t="str">
        <f>IF(COUNTA(F64:F75)&gt;0,"6, ","")</f>
        <v/>
      </c>
      <c r="G209" s="137"/>
      <c r="H209" s="137"/>
      <c r="I209" s="159" t="str">
        <f>IF(COUNTA(I64:I75)&gt;0,"7, ","")</f>
        <v/>
      </c>
      <c r="J209" s="137"/>
      <c r="K209" s="137"/>
      <c r="L209" s="159" t="str">
        <f>IF(COUNTA(L64:L75)&gt;0,"8, ","")</f>
        <v/>
      </c>
      <c r="M209" s="137"/>
      <c r="N209" s="137"/>
      <c r="O209" s="159" t="str">
        <f>IF(COUNTA(O64:O75)&gt;0,"9, ","")</f>
        <v/>
      </c>
      <c r="P209" s="137"/>
      <c r="Q209" s="137"/>
      <c r="R209" s="159" t="str">
        <f>IF(COUNTA(R64:R75)&gt;0,"10, ","")</f>
        <v/>
      </c>
      <c r="S209" s="137"/>
      <c r="T209" s="137"/>
      <c r="U209" s="159" t="str">
        <f>IF(COUNTA(U64:U75)&gt;0,"11, ","")</f>
        <v/>
      </c>
      <c r="V209" s="1"/>
      <c r="W209" s="1"/>
      <c r="X209" s="1"/>
      <c r="Y209" s="1"/>
      <c r="Z209" s="1"/>
      <c r="AA209" s="1"/>
      <c r="AB209" s="1"/>
      <c r="AC209" s="1"/>
    </row>
    <row r="210" spans="1:29" ht="12.75" hidden="1" customHeight="1">
      <c r="A210" s="1"/>
      <c r="B210" s="16"/>
      <c r="C210" s="3"/>
      <c r="D210" s="3"/>
      <c r="E210" s="3"/>
      <c r="F210" s="159" t="str">
        <f>IF(COUNTA(F76:F87)&gt;0,"6, ","")</f>
        <v/>
      </c>
      <c r="G210" s="137"/>
      <c r="H210" s="137"/>
      <c r="I210" s="159" t="str">
        <f>IF(COUNTA(I76:I87)&gt;0,"7, ","")</f>
        <v/>
      </c>
      <c r="J210" s="137"/>
      <c r="K210" s="137"/>
      <c r="L210" s="159" t="str">
        <f>IF(COUNTA(L76:L87)&gt;0,"8, ","")</f>
        <v/>
      </c>
      <c r="M210" s="137"/>
      <c r="N210" s="137"/>
      <c r="O210" s="159" t="str">
        <f>IF(COUNTA(O76:O87)&gt;0,"9, ","")</f>
        <v/>
      </c>
      <c r="P210" s="137"/>
      <c r="Q210" s="137"/>
      <c r="R210" s="159" t="str">
        <f>IF(COUNTA(R76:R87)&gt;0,"10, ","")</f>
        <v/>
      </c>
      <c r="S210" s="137"/>
      <c r="T210" s="137"/>
      <c r="U210" s="159" t="str">
        <f>IF(COUNTA(U76:U87)&gt;0,"11, ","")</f>
        <v/>
      </c>
      <c r="V210" s="1"/>
      <c r="W210" s="1"/>
      <c r="X210" s="1"/>
      <c r="Y210" s="1"/>
      <c r="Z210" s="1"/>
      <c r="AA210" s="1"/>
      <c r="AB210" s="1"/>
      <c r="AC210" s="1"/>
    </row>
    <row r="211" spans="1:29" ht="12.75" hidden="1" customHeight="1">
      <c r="A211" s="1"/>
      <c r="B211" s="16"/>
      <c r="C211" s="3"/>
      <c r="D211" s="3"/>
      <c r="E211" s="3"/>
      <c r="F211" s="159" t="str">
        <f>IF(COUNTA(F88:F99)&gt;0,"6, ","")</f>
        <v/>
      </c>
      <c r="G211" s="137"/>
      <c r="H211" s="137"/>
      <c r="I211" s="159" t="str">
        <f>IF(COUNTA(I88:I99)&gt;0,"7, ","")</f>
        <v/>
      </c>
      <c r="J211" s="137"/>
      <c r="K211" s="137"/>
      <c r="L211" s="159" t="str">
        <f>IF(COUNTA(L88:L99)&gt;0,"8, ","")</f>
        <v/>
      </c>
      <c r="M211" s="137"/>
      <c r="N211" s="137"/>
      <c r="O211" s="159" t="str">
        <f>IF(COUNTA(O88:O99)&gt;0,"9, ","")</f>
        <v/>
      </c>
      <c r="P211" s="137"/>
      <c r="Q211" s="137"/>
      <c r="R211" s="159" t="str">
        <f>IF(COUNTA(R88:R99)&gt;0,"10, ","")</f>
        <v/>
      </c>
      <c r="S211" s="137"/>
      <c r="T211" s="137"/>
      <c r="U211" s="159" t="str">
        <f>IF(COUNTA(U88:U99)&gt;0,"11, ","")</f>
        <v/>
      </c>
      <c r="V211" s="1"/>
      <c r="W211" s="1"/>
      <c r="X211" s="1"/>
      <c r="Y211" s="1"/>
      <c r="Z211" s="1"/>
      <c r="AA211" s="1"/>
      <c r="AB211" s="1"/>
      <c r="AC211" s="1"/>
    </row>
    <row r="212" spans="1:29" ht="12.75" hidden="1" customHeight="1">
      <c r="A212" s="1"/>
      <c r="B212" s="16"/>
      <c r="C212" s="3"/>
      <c r="D212" s="3"/>
      <c r="E212" s="3"/>
      <c r="F212" s="159" t="str">
        <f>IF(COUNTA(F100:F111)&gt;0,"6, ","")</f>
        <v/>
      </c>
      <c r="G212" s="137"/>
      <c r="H212" s="137"/>
      <c r="I212" s="159" t="str">
        <f>IF(COUNTA(I100:I111)&gt;0,"7, ","")</f>
        <v/>
      </c>
      <c r="J212" s="137"/>
      <c r="K212" s="137"/>
      <c r="L212" s="159" t="str">
        <f>IF(COUNTA(L100:L111)&gt;0,"8, ","")</f>
        <v/>
      </c>
      <c r="M212" s="137"/>
      <c r="N212" s="137"/>
      <c r="O212" s="159" t="str">
        <f>IF(COUNTA(O100:O111)&gt;0,"9, ","")</f>
        <v/>
      </c>
      <c r="P212" s="137"/>
      <c r="Q212" s="137"/>
      <c r="R212" s="159" t="str">
        <f>IF(COUNTA(R100:R111)&gt;0,"10, ","")</f>
        <v/>
      </c>
      <c r="S212" s="137"/>
      <c r="T212" s="137"/>
      <c r="U212" s="159" t="str">
        <f>IF(COUNTA(U100:U111)&gt;0,"11, ","")</f>
        <v/>
      </c>
      <c r="V212" s="1"/>
      <c r="W212" s="1"/>
      <c r="X212" s="1"/>
      <c r="Y212" s="1"/>
      <c r="Z212" s="1"/>
      <c r="AA212" s="1"/>
      <c r="AB212" s="1"/>
      <c r="AC212" s="1"/>
    </row>
    <row r="213" spans="1:29" ht="12.75" hidden="1" customHeight="1">
      <c r="A213" s="1"/>
      <c r="B213" s="16"/>
      <c r="C213" s="3"/>
      <c r="D213" s="3"/>
      <c r="E213" s="3"/>
      <c r="F213" s="159" t="str">
        <f>IF(COUNTA(F112:F123)&gt;0,"6, ","")</f>
        <v/>
      </c>
      <c r="G213" s="137"/>
      <c r="H213" s="137"/>
      <c r="I213" s="159" t="str">
        <f>IF(COUNTA(I112:I123)&gt;0,"7, ","")</f>
        <v/>
      </c>
      <c r="J213" s="137"/>
      <c r="K213" s="137"/>
      <c r="L213" s="159" t="str">
        <f>IF(COUNTA(L112:L123)&gt;0,"8, ","")</f>
        <v/>
      </c>
      <c r="M213" s="137"/>
      <c r="N213" s="137"/>
      <c r="O213" s="159" t="str">
        <f>IF(COUNTA(O112:O123)&gt;0,"9, ","")</f>
        <v/>
      </c>
      <c r="P213" s="137"/>
      <c r="Q213" s="137"/>
      <c r="R213" s="159" t="str">
        <f>IF(COUNTA(R112:R123)&gt;0,"10, ","")</f>
        <v/>
      </c>
      <c r="S213" s="137"/>
      <c r="T213" s="137"/>
      <c r="U213" s="159" t="str">
        <f>IF(COUNTA(U112:U123)&gt;0,"11, ","")</f>
        <v/>
      </c>
      <c r="V213" s="1"/>
      <c r="W213" s="1"/>
      <c r="X213" s="1"/>
      <c r="Y213" s="1"/>
      <c r="Z213" s="1"/>
      <c r="AA213" s="1"/>
      <c r="AB213" s="1"/>
      <c r="AC213" s="1"/>
    </row>
    <row r="214" spans="1:29" ht="12.75" hidden="1" customHeight="1">
      <c r="A214" s="1"/>
      <c r="B214" s="16"/>
      <c r="C214" s="3"/>
      <c r="D214" s="3"/>
      <c r="E214" s="3"/>
      <c r="F214" s="159" t="str">
        <f>IF(COUNTA(F124:F135)&gt;0,"6, ","")</f>
        <v/>
      </c>
      <c r="G214" s="137"/>
      <c r="H214" s="137"/>
      <c r="I214" s="159" t="str">
        <f>IF(COUNTA(I124:I135)&gt;0,"7, ","")</f>
        <v/>
      </c>
      <c r="J214" s="137"/>
      <c r="K214" s="137"/>
      <c r="L214" s="159" t="str">
        <f>IF(COUNTA(L124:L135)&gt;0,"8, ","")</f>
        <v/>
      </c>
      <c r="M214" s="137"/>
      <c r="N214" s="137"/>
      <c r="O214" s="159" t="str">
        <f>IF(COUNTA(O124:O135)&gt;0,"9, ","")</f>
        <v/>
      </c>
      <c r="P214" s="137"/>
      <c r="Q214" s="137"/>
      <c r="R214" s="159" t="str">
        <f>IF(COUNTA(R124:R135)&gt;0,"10, ","")</f>
        <v/>
      </c>
      <c r="S214" s="137"/>
      <c r="T214" s="137"/>
      <c r="U214" s="159" t="str">
        <f>IF(COUNTA(U124:U135)&gt;0,"11, ","")</f>
        <v/>
      </c>
      <c r="V214" s="1"/>
      <c r="W214" s="1"/>
      <c r="X214" s="1"/>
      <c r="Y214" s="1"/>
      <c r="Z214" s="1"/>
      <c r="AA214" s="1"/>
      <c r="AB214" s="1"/>
      <c r="AC214" s="1"/>
    </row>
    <row r="215" spans="1:29" ht="12.75" hidden="1" customHeight="1">
      <c r="A215" s="1"/>
      <c r="B215" s="16"/>
      <c r="C215" s="3"/>
      <c r="D215" s="3"/>
      <c r="E215" s="3"/>
      <c r="F215" s="159" t="str">
        <f>IF(COUNTA(F136:F147)&gt;0,"6, ","")</f>
        <v/>
      </c>
      <c r="G215" s="137"/>
      <c r="H215" s="137"/>
      <c r="I215" s="159" t="str">
        <f>IF(COUNTA(I136:I147)&gt;0,"7, ","")</f>
        <v/>
      </c>
      <c r="J215" s="137"/>
      <c r="K215" s="137"/>
      <c r="L215" s="159" t="str">
        <f>IF(COUNTA(L136:L147)&gt;0,"8, ","")</f>
        <v/>
      </c>
      <c r="M215" s="137"/>
      <c r="N215" s="137"/>
      <c r="O215" s="159" t="str">
        <f>IF(COUNTA(O136:O147)&gt;0,"9, ","")</f>
        <v/>
      </c>
      <c r="P215" s="137"/>
      <c r="Q215" s="137"/>
      <c r="R215" s="159" t="str">
        <f>IF(COUNTA(R136:R147)&gt;0,"10, ","")</f>
        <v/>
      </c>
      <c r="S215" s="137"/>
      <c r="T215" s="137"/>
      <c r="U215" s="159" t="str">
        <f>IF(COUNTA(U136:U147)&gt;0,"11, ","")</f>
        <v/>
      </c>
      <c r="V215" s="1"/>
      <c r="W215" s="1"/>
      <c r="X215" s="1"/>
      <c r="Y215" s="1"/>
      <c r="Z215" s="1"/>
      <c r="AA215" s="1"/>
      <c r="AB215" s="1"/>
      <c r="AC215" s="1"/>
    </row>
    <row r="216" spans="1:29" ht="12.75" hidden="1" customHeight="1">
      <c r="A216" s="1"/>
      <c r="B216" s="16"/>
      <c r="C216" s="3"/>
      <c r="D216" s="3"/>
      <c r="E216" s="3"/>
      <c r="F216" s="3"/>
      <c r="G216" s="137"/>
      <c r="H216" s="137"/>
      <c r="I216" s="137"/>
      <c r="J216" s="137"/>
      <c r="K216" s="137"/>
      <c r="L216" s="154"/>
      <c r="M216" s="137"/>
      <c r="N216" s="137"/>
      <c r="O216" s="137"/>
      <c r="P216" s="137"/>
      <c r="Q216" s="137"/>
      <c r="R216" s="137"/>
      <c r="S216" s="137"/>
      <c r="T216" s="137"/>
      <c r="U216" s="137"/>
      <c r="V216" s="1"/>
      <c r="W216" s="1"/>
      <c r="X216" s="1"/>
      <c r="Y216" s="1"/>
      <c r="Z216" s="1"/>
      <c r="AA216" s="1"/>
      <c r="AB216" s="1"/>
      <c r="AC216" s="1"/>
    </row>
    <row r="217" spans="1:29" ht="12.75">
      <c r="A217" s="1"/>
      <c r="B217" s="16"/>
      <c r="C217" s="3"/>
      <c r="D217" s="3"/>
      <c r="E217" s="3"/>
      <c r="F217" s="3"/>
      <c r="G217" s="137"/>
      <c r="H217" s="137"/>
      <c r="I217" s="137"/>
      <c r="J217" s="137"/>
      <c r="K217" s="137"/>
      <c r="L217" s="154"/>
      <c r="M217" s="137"/>
      <c r="N217" s="137"/>
      <c r="O217" s="137"/>
      <c r="P217" s="137"/>
      <c r="Q217" s="137"/>
      <c r="R217" s="137"/>
      <c r="S217" s="137"/>
      <c r="T217" s="137"/>
      <c r="U217" s="137"/>
      <c r="V217" s="1"/>
      <c r="W217" s="1"/>
      <c r="X217" s="1"/>
      <c r="Y217" s="1"/>
      <c r="Z217" s="1"/>
      <c r="AA217" s="1"/>
      <c r="AB217" s="1"/>
      <c r="AC217" s="1"/>
    </row>
    <row r="218" spans="1:29" ht="12.75">
      <c r="A218" s="1"/>
      <c r="B218" s="16"/>
      <c r="C218" s="3"/>
      <c r="D218" s="3"/>
      <c r="E218" s="3"/>
      <c r="F218" s="3"/>
      <c r="G218" s="137"/>
      <c r="H218" s="137"/>
      <c r="I218" s="137"/>
      <c r="J218" s="137"/>
      <c r="K218" s="137"/>
      <c r="L218" s="154"/>
      <c r="M218" s="137"/>
      <c r="N218" s="137"/>
      <c r="O218" s="137"/>
      <c r="P218" s="137"/>
      <c r="Q218" s="137"/>
      <c r="R218" s="137"/>
      <c r="S218" s="137"/>
      <c r="T218" s="137"/>
      <c r="U218" s="137"/>
      <c r="V218" s="1"/>
      <c r="W218" s="1"/>
      <c r="X218" s="1"/>
      <c r="Y218" s="1"/>
      <c r="Z218" s="1"/>
      <c r="AA218" s="1"/>
      <c r="AB218" s="1"/>
      <c r="AC218" s="1"/>
    </row>
    <row r="219" spans="1:29" ht="12.75">
      <c r="A219" s="1"/>
      <c r="B219" s="16"/>
      <c r="C219" s="3"/>
      <c r="D219" s="3"/>
      <c r="E219" s="3"/>
      <c r="F219" s="3"/>
      <c r="G219" s="137"/>
      <c r="H219" s="137"/>
      <c r="I219" s="137"/>
      <c r="J219" s="137"/>
      <c r="K219" s="137"/>
      <c r="L219" s="154"/>
      <c r="M219" s="137"/>
      <c r="N219" s="137"/>
      <c r="O219" s="137"/>
      <c r="P219" s="137"/>
      <c r="Q219" s="137"/>
      <c r="R219" s="137"/>
      <c r="S219" s="137"/>
      <c r="T219" s="137"/>
      <c r="U219" s="137"/>
      <c r="V219" s="1"/>
      <c r="W219" s="1"/>
      <c r="X219" s="1"/>
      <c r="Y219" s="1"/>
      <c r="Z219" s="1"/>
      <c r="AA219" s="1"/>
      <c r="AB219" s="1"/>
      <c r="AC219" s="1"/>
    </row>
    <row r="220" spans="1:29" ht="12.75">
      <c r="A220" s="1"/>
      <c r="B220" s="16"/>
      <c r="C220" s="3"/>
      <c r="D220" s="3"/>
      <c r="E220" s="3"/>
      <c r="F220" s="3"/>
      <c r="G220" s="137"/>
      <c r="H220" s="137"/>
      <c r="I220" s="137"/>
      <c r="J220" s="137"/>
      <c r="K220" s="137"/>
      <c r="L220" s="154"/>
      <c r="M220" s="137"/>
      <c r="N220" s="137"/>
      <c r="O220" s="137"/>
      <c r="P220" s="137"/>
      <c r="Q220" s="137"/>
      <c r="R220" s="137"/>
      <c r="S220" s="137"/>
      <c r="T220" s="137"/>
      <c r="U220" s="137"/>
      <c r="V220" s="1"/>
      <c r="W220" s="1"/>
      <c r="X220" s="1"/>
      <c r="Y220" s="1"/>
      <c r="Z220" s="1"/>
      <c r="AA220" s="1"/>
      <c r="AB220" s="1"/>
      <c r="AC220" s="1"/>
    </row>
    <row r="221" spans="1:29" ht="12.75">
      <c r="A221" s="1"/>
      <c r="B221" s="16"/>
      <c r="C221" s="3"/>
      <c r="D221" s="3"/>
      <c r="E221" s="3"/>
      <c r="F221" s="3"/>
      <c r="G221" s="137"/>
      <c r="H221" s="137"/>
      <c r="I221" s="137"/>
      <c r="J221" s="137"/>
      <c r="K221" s="137"/>
      <c r="L221" s="154"/>
      <c r="M221" s="137"/>
      <c r="N221" s="137"/>
      <c r="O221" s="137"/>
      <c r="P221" s="137"/>
      <c r="Q221" s="137"/>
      <c r="R221" s="137"/>
      <c r="S221" s="137"/>
      <c r="T221" s="137"/>
      <c r="U221" s="137"/>
      <c r="V221" s="1"/>
      <c r="W221" s="1"/>
      <c r="X221" s="1"/>
      <c r="Y221" s="1"/>
      <c r="Z221" s="1"/>
      <c r="AA221" s="1"/>
      <c r="AB221" s="1"/>
      <c r="AC221" s="1"/>
    </row>
    <row r="222" spans="1:29" ht="12.75">
      <c r="A222" s="1"/>
      <c r="B222" s="16"/>
      <c r="C222" s="3"/>
      <c r="D222" s="3"/>
      <c r="E222" s="3"/>
      <c r="F222" s="3"/>
      <c r="G222" s="137"/>
      <c r="H222" s="137"/>
      <c r="I222" s="137"/>
      <c r="J222" s="137"/>
      <c r="K222" s="137"/>
      <c r="L222" s="154"/>
      <c r="M222" s="137"/>
      <c r="N222" s="137"/>
      <c r="O222" s="137"/>
      <c r="P222" s="137"/>
      <c r="Q222" s="137"/>
      <c r="R222" s="137"/>
      <c r="S222" s="137"/>
      <c r="T222" s="137"/>
      <c r="U222" s="137"/>
      <c r="V222" s="1"/>
      <c r="W222" s="1"/>
      <c r="X222" s="1"/>
      <c r="Y222" s="1"/>
      <c r="Z222" s="1"/>
      <c r="AA222" s="1"/>
      <c r="AB222" s="1"/>
      <c r="AC222" s="1"/>
    </row>
    <row r="223" spans="1:29" ht="12.75">
      <c r="A223" s="1"/>
      <c r="B223" s="16"/>
      <c r="C223" s="3"/>
      <c r="D223" s="3"/>
      <c r="E223" s="3"/>
      <c r="F223" s="3"/>
      <c r="G223" s="137"/>
      <c r="H223" s="137"/>
      <c r="I223" s="137"/>
      <c r="J223" s="137"/>
      <c r="K223" s="137"/>
      <c r="L223" s="154"/>
      <c r="M223" s="137"/>
      <c r="N223" s="137"/>
      <c r="O223" s="137"/>
      <c r="P223" s="137"/>
      <c r="Q223" s="137"/>
      <c r="R223" s="137"/>
      <c r="S223" s="137"/>
      <c r="T223" s="137"/>
      <c r="U223" s="137"/>
      <c r="V223" s="1"/>
      <c r="W223" s="1"/>
      <c r="X223" s="1"/>
      <c r="Y223" s="1"/>
      <c r="Z223" s="1"/>
      <c r="AA223" s="1"/>
      <c r="AB223" s="1"/>
      <c r="AC223" s="1"/>
    </row>
    <row r="224" spans="1:29" ht="12.75">
      <c r="A224" s="1"/>
      <c r="B224" s="16"/>
      <c r="C224" s="3"/>
      <c r="D224" s="3"/>
      <c r="E224" s="3"/>
      <c r="F224" s="3"/>
      <c r="G224" s="137"/>
      <c r="H224" s="137"/>
      <c r="I224" s="137"/>
      <c r="J224" s="137"/>
      <c r="K224" s="137"/>
      <c r="L224" s="154"/>
      <c r="M224" s="137"/>
      <c r="N224" s="137"/>
      <c r="O224" s="137"/>
      <c r="P224" s="137"/>
      <c r="Q224" s="137"/>
      <c r="R224" s="137"/>
      <c r="S224" s="137"/>
      <c r="T224" s="137"/>
      <c r="U224" s="137"/>
      <c r="V224" s="1"/>
      <c r="W224" s="1"/>
      <c r="X224" s="1"/>
      <c r="Y224" s="1"/>
      <c r="Z224" s="1"/>
      <c r="AA224" s="1"/>
      <c r="AB224" s="1"/>
      <c r="AC224" s="1"/>
    </row>
    <row r="225" spans="1:29" ht="12.75">
      <c r="A225" s="1"/>
      <c r="B225" s="16"/>
      <c r="C225" s="3"/>
      <c r="D225" s="3"/>
      <c r="E225" s="3"/>
      <c r="F225" s="3"/>
      <c r="G225" s="137"/>
      <c r="H225" s="137"/>
      <c r="I225" s="137"/>
      <c r="J225" s="137"/>
      <c r="K225" s="137"/>
      <c r="L225" s="154"/>
      <c r="M225" s="137"/>
      <c r="N225" s="137"/>
      <c r="O225" s="137"/>
      <c r="P225" s="137"/>
      <c r="Q225" s="137"/>
      <c r="R225" s="137"/>
      <c r="S225" s="137"/>
      <c r="T225" s="137"/>
      <c r="U225" s="137"/>
      <c r="V225" s="1"/>
      <c r="W225" s="1"/>
      <c r="X225" s="1"/>
      <c r="Y225" s="1"/>
      <c r="Z225" s="1"/>
      <c r="AA225" s="1"/>
      <c r="AB225" s="1"/>
      <c r="AC225" s="1"/>
    </row>
    <row r="226" spans="1:29" ht="12.75">
      <c r="A226" s="1"/>
      <c r="B226" s="16"/>
      <c r="C226" s="3"/>
      <c r="D226" s="3"/>
      <c r="E226" s="3"/>
      <c r="F226" s="3"/>
      <c r="G226" s="137"/>
      <c r="H226" s="137"/>
      <c r="I226" s="137"/>
      <c r="J226" s="137"/>
      <c r="K226" s="137"/>
      <c r="L226" s="154"/>
      <c r="M226" s="137"/>
      <c r="N226" s="137"/>
      <c r="O226" s="137"/>
      <c r="P226" s="137"/>
      <c r="Q226" s="137"/>
      <c r="R226" s="137"/>
      <c r="S226" s="137"/>
      <c r="T226" s="137"/>
      <c r="U226" s="137"/>
      <c r="V226" s="1"/>
      <c r="W226" s="1"/>
      <c r="X226" s="1"/>
      <c r="Y226" s="1"/>
      <c r="Z226" s="1"/>
      <c r="AA226" s="1"/>
      <c r="AB226" s="1"/>
      <c r="AC226" s="1"/>
    </row>
    <row r="227" spans="1:29" ht="12.75">
      <c r="A227" s="1"/>
      <c r="B227" s="16"/>
      <c r="C227" s="3"/>
      <c r="D227" s="3"/>
      <c r="E227" s="3"/>
      <c r="F227" s="3"/>
      <c r="G227" s="137"/>
      <c r="H227" s="137"/>
      <c r="I227" s="137"/>
      <c r="J227" s="137"/>
      <c r="K227" s="137"/>
      <c r="L227" s="154"/>
      <c r="M227" s="137"/>
      <c r="N227" s="137"/>
      <c r="O227" s="137"/>
      <c r="P227" s="137"/>
      <c r="Q227" s="137"/>
      <c r="R227" s="137"/>
      <c r="S227" s="137"/>
      <c r="T227" s="137"/>
      <c r="U227" s="137"/>
      <c r="V227" s="1"/>
      <c r="W227" s="1"/>
      <c r="X227" s="1"/>
      <c r="Y227" s="1"/>
      <c r="Z227" s="1"/>
      <c r="AA227" s="1"/>
      <c r="AB227" s="1"/>
      <c r="AC227" s="1"/>
    </row>
    <row r="228" spans="1:29" ht="12.75">
      <c r="A228" s="1"/>
      <c r="B228" s="16"/>
      <c r="C228" s="3"/>
      <c r="D228" s="3"/>
      <c r="E228" s="3"/>
      <c r="F228" s="3"/>
      <c r="G228" s="137"/>
      <c r="H228" s="137"/>
      <c r="I228" s="137"/>
      <c r="J228" s="137"/>
      <c r="K228" s="137"/>
      <c r="L228" s="154"/>
      <c r="M228" s="137"/>
      <c r="N228" s="137"/>
      <c r="O228" s="137"/>
      <c r="P228" s="137"/>
      <c r="Q228" s="137"/>
      <c r="R228" s="137"/>
      <c r="S228" s="137"/>
      <c r="T228" s="137"/>
      <c r="U228" s="137"/>
      <c r="V228" s="1"/>
      <c r="W228" s="1"/>
      <c r="X228" s="1"/>
      <c r="Y228" s="1"/>
      <c r="Z228" s="1"/>
      <c r="AA228" s="1"/>
      <c r="AB228" s="1"/>
      <c r="AC228" s="1"/>
    </row>
    <row r="229" spans="1:29" ht="12.75">
      <c r="A229" s="1"/>
      <c r="B229" s="16"/>
      <c r="C229" s="3"/>
      <c r="D229" s="3"/>
      <c r="E229" s="3"/>
      <c r="F229" s="3"/>
      <c r="G229" s="137"/>
      <c r="H229" s="137"/>
      <c r="I229" s="137"/>
      <c r="J229" s="137"/>
      <c r="K229" s="137"/>
      <c r="L229" s="154"/>
      <c r="M229" s="137"/>
      <c r="N229" s="137"/>
      <c r="O229" s="137"/>
      <c r="P229" s="137"/>
      <c r="Q229" s="137"/>
      <c r="R229" s="137"/>
      <c r="S229" s="137"/>
      <c r="T229" s="137"/>
      <c r="U229" s="137"/>
      <c r="V229" s="1"/>
      <c r="W229" s="1"/>
      <c r="X229" s="1"/>
      <c r="Y229" s="1"/>
      <c r="Z229" s="1"/>
      <c r="AA229" s="1"/>
      <c r="AB229" s="1"/>
      <c r="AC229" s="1"/>
    </row>
    <row r="230" spans="1:29" ht="12.75">
      <c r="A230" s="1"/>
      <c r="B230" s="16"/>
      <c r="C230" s="3"/>
      <c r="D230" s="137"/>
      <c r="E230" s="137"/>
      <c r="F230" s="137"/>
      <c r="G230" s="137"/>
      <c r="H230" s="137"/>
      <c r="I230" s="154"/>
      <c r="J230" s="137"/>
      <c r="K230" s="137"/>
      <c r="L230" s="137"/>
      <c r="M230" s="137"/>
      <c r="N230" s="137"/>
      <c r="O230" s="137"/>
      <c r="P230" s="137"/>
      <c r="Q230" s="137"/>
      <c r="R230" s="137"/>
      <c r="S230" s="1"/>
      <c r="T230" s="1"/>
      <c r="U230" s="1"/>
      <c r="V230" s="1"/>
      <c r="W230" s="1"/>
      <c r="X230" s="1"/>
      <c r="Y230" s="1"/>
      <c r="Z230" s="1"/>
      <c r="AA230" s="1"/>
      <c r="AB230" s="1"/>
      <c r="AC230" s="1"/>
    </row>
    <row r="231" spans="1:29" ht="12.75">
      <c r="A231" s="1"/>
      <c r="B231" s="16"/>
      <c r="C231" s="3"/>
      <c r="D231" s="137"/>
      <c r="E231" s="137"/>
      <c r="F231" s="137"/>
      <c r="G231" s="137"/>
      <c r="H231" s="137"/>
      <c r="I231" s="154"/>
      <c r="J231" s="137"/>
      <c r="K231" s="137"/>
      <c r="L231" s="137"/>
      <c r="M231" s="137"/>
      <c r="N231" s="137"/>
      <c r="O231" s="137"/>
      <c r="P231" s="137"/>
      <c r="Q231" s="137"/>
      <c r="R231" s="137"/>
      <c r="S231" s="1"/>
      <c r="T231" s="1"/>
      <c r="U231" s="1"/>
      <c r="V231" s="1"/>
      <c r="W231" s="1"/>
      <c r="X231" s="1"/>
      <c r="Y231" s="1"/>
      <c r="Z231" s="1"/>
      <c r="AA231" s="1"/>
      <c r="AB231" s="1"/>
      <c r="AC231" s="1"/>
    </row>
    <row r="232" spans="1:29" ht="12.75">
      <c r="A232" s="1"/>
      <c r="B232" s="16"/>
      <c r="C232" s="3"/>
      <c r="D232" s="137"/>
      <c r="E232" s="137"/>
      <c r="F232" s="137"/>
      <c r="G232" s="137"/>
      <c r="H232" s="137"/>
      <c r="I232" s="154"/>
      <c r="J232" s="137"/>
      <c r="K232" s="137"/>
      <c r="L232" s="137"/>
      <c r="M232" s="137"/>
      <c r="N232" s="137"/>
      <c r="O232" s="137"/>
      <c r="P232" s="137"/>
      <c r="Q232" s="137"/>
      <c r="R232" s="137"/>
      <c r="S232" s="1"/>
      <c r="T232" s="1"/>
      <c r="U232" s="1"/>
      <c r="V232" s="1"/>
      <c r="W232" s="1"/>
      <c r="X232" s="1"/>
      <c r="Y232" s="1"/>
      <c r="Z232" s="1"/>
      <c r="AA232" s="1"/>
      <c r="AB232" s="1"/>
      <c r="AC232" s="1"/>
    </row>
    <row r="233" spans="1:29" ht="12.75">
      <c r="A233" s="1"/>
      <c r="B233" s="16"/>
      <c r="C233" s="3"/>
      <c r="D233" s="137"/>
      <c r="E233" s="137"/>
      <c r="F233" s="137"/>
      <c r="G233" s="137"/>
      <c r="H233" s="137"/>
      <c r="I233" s="154"/>
      <c r="J233" s="137"/>
      <c r="K233" s="137"/>
      <c r="L233" s="137"/>
      <c r="M233" s="137"/>
      <c r="N233" s="137"/>
      <c r="O233" s="137"/>
      <c r="P233" s="137"/>
      <c r="Q233" s="137"/>
      <c r="R233" s="137"/>
      <c r="S233" s="1"/>
      <c r="T233" s="1"/>
      <c r="U233" s="1"/>
      <c r="V233" s="1"/>
      <c r="W233" s="1"/>
      <c r="X233" s="1"/>
      <c r="Y233" s="1"/>
      <c r="Z233" s="1"/>
      <c r="AA233" s="1"/>
      <c r="AB233" s="1"/>
      <c r="AC233" s="1"/>
    </row>
    <row r="234" spans="1:29" ht="12.75">
      <c r="A234" s="1"/>
      <c r="B234" s="16"/>
      <c r="C234" s="3"/>
      <c r="D234" s="137"/>
      <c r="E234" s="137"/>
      <c r="F234" s="137"/>
      <c r="G234" s="137"/>
      <c r="H234" s="137"/>
      <c r="I234" s="154"/>
      <c r="J234" s="137"/>
      <c r="K234" s="137"/>
      <c r="L234" s="137"/>
      <c r="M234" s="137"/>
      <c r="N234" s="137"/>
      <c r="O234" s="137"/>
      <c r="P234" s="137"/>
      <c r="Q234" s="137"/>
      <c r="R234" s="137"/>
      <c r="S234" s="1"/>
      <c r="T234" s="1"/>
      <c r="U234" s="1"/>
      <c r="V234" s="1"/>
      <c r="W234" s="1"/>
      <c r="X234" s="1"/>
      <c r="Y234" s="1"/>
      <c r="Z234" s="1"/>
      <c r="AA234" s="1"/>
      <c r="AB234" s="1"/>
      <c r="AC234" s="1"/>
    </row>
    <row r="235" spans="1:29" ht="12.75">
      <c r="A235" s="1"/>
      <c r="B235" s="16"/>
      <c r="C235" s="3"/>
      <c r="D235" s="137"/>
      <c r="E235" s="137"/>
      <c r="F235" s="137"/>
      <c r="G235" s="137"/>
      <c r="H235" s="137"/>
      <c r="I235" s="154"/>
      <c r="J235" s="137"/>
      <c r="K235" s="137"/>
      <c r="L235" s="137"/>
      <c r="M235" s="137"/>
      <c r="N235" s="137"/>
      <c r="O235" s="137"/>
      <c r="P235" s="137"/>
      <c r="Q235" s="137"/>
      <c r="R235" s="137"/>
      <c r="S235" s="1"/>
      <c r="T235" s="1"/>
      <c r="U235" s="1"/>
      <c r="V235" s="1"/>
      <c r="W235" s="1"/>
      <c r="X235" s="1"/>
      <c r="Y235" s="1"/>
      <c r="Z235" s="1"/>
      <c r="AA235" s="1"/>
      <c r="AB235" s="1"/>
      <c r="AC235" s="1"/>
    </row>
    <row r="236" spans="1:29" ht="12.75">
      <c r="A236" s="1"/>
      <c r="B236" s="16"/>
      <c r="C236" s="3"/>
      <c r="D236" s="137"/>
      <c r="E236" s="137"/>
      <c r="F236" s="137"/>
      <c r="G236" s="137"/>
      <c r="H236" s="137"/>
      <c r="I236" s="154"/>
      <c r="J236" s="137"/>
      <c r="K236" s="137"/>
      <c r="L236" s="137"/>
      <c r="M236" s="137"/>
      <c r="N236" s="137"/>
      <c r="O236" s="137"/>
      <c r="P236" s="137"/>
      <c r="Q236" s="137"/>
      <c r="R236" s="137"/>
      <c r="S236" s="1"/>
      <c r="T236" s="1"/>
      <c r="U236" s="1"/>
      <c r="V236" s="1"/>
      <c r="W236" s="1"/>
      <c r="X236" s="1"/>
      <c r="Y236" s="1"/>
      <c r="Z236" s="1"/>
      <c r="AA236" s="1"/>
      <c r="AB236" s="1"/>
      <c r="AC236" s="1"/>
    </row>
    <row r="237" spans="1:29" ht="12.75">
      <c r="A237" s="1"/>
      <c r="B237" s="16"/>
      <c r="C237" s="3"/>
      <c r="D237" s="137"/>
      <c r="E237" s="137"/>
      <c r="F237" s="137"/>
      <c r="G237" s="137"/>
      <c r="H237" s="137"/>
      <c r="I237" s="154"/>
      <c r="J237" s="137"/>
      <c r="K237" s="137"/>
      <c r="L237" s="137"/>
      <c r="M237" s="137"/>
      <c r="N237" s="137"/>
      <c r="O237" s="137"/>
      <c r="P237" s="137"/>
      <c r="Q237" s="137"/>
      <c r="R237" s="137"/>
      <c r="S237" s="1"/>
      <c r="T237" s="1"/>
      <c r="U237" s="1"/>
      <c r="V237" s="1"/>
      <c r="W237" s="1"/>
      <c r="X237" s="1"/>
      <c r="Y237" s="1"/>
      <c r="Z237" s="1"/>
      <c r="AA237" s="1"/>
      <c r="AB237" s="1"/>
      <c r="AC237" s="1"/>
    </row>
    <row r="238" spans="1:29" ht="12.75">
      <c r="A238" s="1"/>
      <c r="B238" s="16"/>
      <c r="C238" s="3"/>
      <c r="D238" s="137"/>
      <c r="E238" s="137"/>
      <c r="F238" s="137"/>
      <c r="G238" s="137"/>
      <c r="H238" s="137"/>
      <c r="I238" s="154"/>
      <c r="J238" s="137"/>
      <c r="K238" s="137"/>
      <c r="L238" s="137"/>
      <c r="M238" s="137"/>
      <c r="N238" s="137"/>
      <c r="O238" s="137"/>
      <c r="P238" s="137"/>
      <c r="Q238" s="137"/>
      <c r="R238" s="137"/>
      <c r="S238" s="1"/>
      <c r="T238" s="1"/>
      <c r="U238" s="1"/>
      <c r="V238" s="1"/>
      <c r="W238" s="1"/>
      <c r="X238" s="1"/>
      <c r="Y238" s="1"/>
      <c r="Z238" s="1"/>
      <c r="AA238" s="1"/>
      <c r="AB238" s="1"/>
      <c r="AC238" s="1"/>
    </row>
    <row r="239" spans="1:29" ht="12.75">
      <c r="A239" s="1"/>
      <c r="B239" s="16"/>
      <c r="C239" s="3"/>
      <c r="D239" s="137"/>
      <c r="E239" s="137"/>
      <c r="F239" s="137"/>
      <c r="G239" s="137"/>
      <c r="H239" s="137"/>
      <c r="I239" s="154"/>
      <c r="J239" s="137"/>
      <c r="K239" s="137"/>
      <c r="L239" s="137"/>
      <c r="M239" s="137"/>
      <c r="N239" s="137"/>
      <c r="O239" s="137"/>
      <c r="P239" s="137"/>
      <c r="Q239" s="137"/>
      <c r="R239" s="137"/>
      <c r="S239" s="1"/>
      <c r="T239" s="1"/>
      <c r="U239" s="1"/>
      <c r="V239" s="1"/>
      <c r="W239" s="1"/>
      <c r="X239" s="1"/>
      <c r="Y239" s="1"/>
      <c r="Z239" s="1"/>
      <c r="AA239" s="1"/>
      <c r="AB239" s="1"/>
      <c r="AC239" s="1"/>
    </row>
    <row r="240" spans="1:29" ht="12.75">
      <c r="A240" s="1"/>
      <c r="B240" s="16"/>
      <c r="C240" s="3"/>
      <c r="D240" s="137"/>
      <c r="E240" s="137"/>
      <c r="F240" s="137"/>
      <c r="G240" s="137"/>
      <c r="H240" s="137"/>
      <c r="I240" s="154"/>
      <c r="J240" s="137"/>
      <c r="K240" s="137"/>
      <c r="L240" s="137"/>
      <c r="M240" s="137"/>
      <c r="N240" s="137"/>
      <c r="O240" s="137"/>
      <c r="P240" s="137"/>
      <c r="Q240" s="137"/>
      <c r="R240" s="137"/>
      <c r="S240" s="1"/>
      <c r="T240" s="1"/>
      <c r="U240" s="1"/>
      <c r="V240" s="1"/>
      <c r="W240" s="1"/>
      <c r="X240" s="1"/>
      <c r="Y240" s="1"/>
      <c r="Z240" s="1"/>
      <c r="AA240" s="1"/>
      <c r="AB240" s="1"/>
      <c r="AC240" s="1"/>
    </row>
    <row r="241" spans="1:29" ht="12.75">
      <c r="A241" s="1"/>
      <c r="B241" s="16"/>
      <c r="C241" s="3"/>
      <c r="D241" s="137"/>
      <c r="E241" s="137"/>
      <c r="F241" s="137"/>
      <c r="G241" s="137"/>
      <c r="H241" s="137"/>
      <c r="I241" s="154"/>
      <c r="J241" s="137"/>
      <c r="K241" s="137"/>
      <c r="L241" s="137"/>
      <c r="M241" s="137"/>
      <c r="N241" s="137"/>
      <c r="O241" s="137"/>
      <c r="P241" s="137"/>
      <c r="Q241" s="137"/>
      <c r="R241" s="137"/>
      <c r="S241" s="1"/>
      <c r="T241" s="1"/>
      <c r="U241" s="1"/>
      <c r="V241" s="1"/>
      <c r="W241" s="1"/>
      <c r="X241" s="1"/>
      <c r="Y241" s="1"/>
      <c r="Z241" s="1"/>
      <c r="AA241" s="1"/>
      <c r="AB241" s="1"/>
      <c r="AC241" s="1"/>
    </row>
    <row r="242" spans="1:29" ht="12.75">
      <c r="A242" s="1"/>
      <c r="B242" s="16"/>
      <c r="C242" s="3"/>
      <c r="D242" s="137"/>
      <c r="E242" s="137"/>
      <c r="F242" s="137"/>
      <c r="G242" s="137"/>
      <c r="H242" s="137"/>
      <c r="I242" s="154"/>
      <c r="J242" s="137"/>
      <c r="K242" s="137"/>
      <c r="L242" s="137"/>
      <c r="M242" s="137"/>
      <c r="N242" s="137"/>
      <c r="O242" s="137"/>
      <c r="P242" s="137"/>
      <c r="Q242" s="137"/>
      <c r="R242" s="137"/>
      <c r="S242" s="1"/>
      <c r="T242" s="1"/>
      <c r="U242" s="1"/>
      <c r="V242" s="1"/>
      <c r="W242" s="1"/>
      <c r="X242" s="1"/>
      <c r="Y242" s="1"/>
      <c r="Z242" s="1"/>
      <c r="AA242" s="1"/>
      <c r="AB242" s="1"/>
      <c r="AC242" s="1"/>
    </row>
    <row r="243" spans="1:29" ht="12.75">
      <c r="A243" s="1"/>
      <c r="B243" s="16"/>
      <c r="C243" s="3"/>
      <c r="D243" s="137"/>
      <c r="E243" s="137"/>
      <c r="F243" s="137"/>
      <c r="G243" s="137"/>
      <c r="H243" s="137"/>
      <c r="I243" s="154"/>
      <c r="J243" s="137"/>
      <c r="K243" s="137"/>
      <c r="L243" s="137"/>
      <c r="M243" s="137"/>
      <c r="N243" s="137"/>
      <c r="O243" s="137"/>
      <c r="P243" s="137"/>
      <c r="Q243" s="137"/>
      <c r="R243" s="137"/>
      <c r="S243" s="1"/>
      <c r="T243" s="1"/>
      <c r="U243" s="1"/>
      <c r="V243" s="1"/>
      <c r="W243" s="1"/>
      <c r="X243" s="1"/>
      <c r="Y243" s="1"/>
      <c r="Z243" s="1"/>
      <c r="AA243" s="1"/>
      <c r="AB243" s="1"/>
      <c r="AC243" s="1"/>
    </row>
    <row r="244" spans="1:29" ht="12.75">
      <c r="A244" s="1"/>
      <c r="B244" s="16"/>
      <c r="C244" s="3"/>
      <c r="D244" s="137"/>
      <c r="E244" s="137"/>
      <c r="F244" s="137"/>
      <c r="G244" s="137"/>
      <c r="H244" s="137"/>
      <c r="I244" s="154"/>
      <c r="J244" s="137"/>
      <c r="K244" s="137"/>
      <c r="L244" s="137"/>
      <c r="M244" s="137"/>
      <c r="N244" s="137"/>
      <c r="O244" s="137"/>
      <c r="P244" s="137"/>
      <c r="Q244" s="137"/>
      <c r="R244" s="137"/>
      <c r="S244" s="1"/>
      <c r="T244" s="1"/>
      <c r="U244" s="1"/>
      <c r="V244" s="1"/>
      <c r="W244" s="1"/>
      <c r="X244" s="1"/>
      <c r="Y244" s="1"/>
      <c r="Z244" s="1"/>
      <c r="AA244" s="1"/>
      <c r="AB244" s="1"/>
      <c r="AC244" s="1"/>
    </row>
    <row r="245" spans="1:29" ht="12.75">
      <c r="A245" s="1"/>
      <c r="B245" s="16"/>
      <c r="C245" s="3"/>
      <c r="D245" s="137"/>
      <c r="E245" s="137"/>
      <c r="F245" s="137"/>
      <c r="G245" s="137"/>
      <c r="H245" s="137"/>
      <c r="I245" s="154"/>
      <c r="J245" s="137"/>
      <c r="K245" s="137"/>
      <c r="L245" s="137"/>
      <c r="M245" s="137"/>
      <c r="N245" s="137"/>
      <c r="O245" s="137"/>
      <c r="P245" s="137"/>
      <c r="Q245" s="137"/>
      <c r="R245" s="137"/>
      <c r="S245" s="1"/>
      <c r="T245" s="1"/>
      <c r="U245" s="1"/>
      <c r="V245" s="1"/>
      <c r="W245" s="1"/>
      <c r="X245" s="1"/>
      <c r="Y245" s="1"/>
      <c r="Z245" s="1"/>
      <c r="AA245" s="1"/>
      <c r="AB245" s="1"/>
      <c r="AC245" s="1"/>
    </row>
    <row r="246" spans="1:29" ht="12.75">
      <c r="A246" s="1"/>
      <c r="B246" s="16"/>
      <c r="C246" s="3"/>
      <c r="D246" s="137"/>
      <c r="E246" s="137"/>
      <c r="F246" s="137"/>
      <c r="G246" s="137"/>
      <c r="H246" s="137"/>
      <c r="I246" s="154"/>
      <c r="J246" s="137"/>
      <c r="K246" s="137"/>
      <c r="L246" s="137"/>
      <c r="M246" s="137"/>
      <c r="N246" s="137"/>
      <c r="O246" s="137"/>
      <c r="P246" s="137"/>
      <c r="Q246" s="137"/>
      <c r="R246" s="137"/>
      <c r="S246" s="1"/>
      <c r="T246" s="1"/>
      <c r="U246" s="1"/>
      <c r="V246" s="1"/>
      <c r="W246" s="1"/>
      <c r="X246" s="1"/>
      <c r="Y246" s="1"/>
      <c r="Z246" s="1"/>
      <c r="AA246" s="1"/>
      <c r="AB246" s="1"/>
      <c r="AC246" s="1"/>
    </row>
    <row r="247" spans="1:29" ht="12.75">
      <c r="A247" s="1"/>
      <c r="B247" s="16"/>
      <c r="C247" s="3"/>
      <c r="D247" s="137"/>
      <c r="E247" s="137"/>
      <c r="F247" s="137"/>
      <c r="G247" s="137"/>
      <c r="H247" s="137"/>
      <c r="I247" s="154"/>
      <c r="J247" s="137"/>
      <c r="K247" s="137"/>
      <c r="L247" s="137"/>
      <c r="M247" s="137"/>
      <c r="N247" s="137"/>
      <c r="O247" s="137"/>
      <c r="P247" s="137"/>
      <c r="Q247" s="137"/>
      <c r="R247" s="137"/>
      <c r="S247" s="1"/>
      <c r="T247" s="1"/>
      <c r="U247" s="1"/>
      <c r="V247" s="1"/>
      <c r="W247" s="1"/>
      <c r="X247" s="1"/>
      <c r="Y247" s="1"/>
      <c r="Z247" s="1"/>
      <c r="AA247" s="1"/>
      <c r="AB247" s="1"/>
      <c r="AC247" s="1"/>
    </row>
    <row r="248" spans="1:29" ht="12.75">
      <c r="A248" s="1"/>
      <c r="B248" s="16"/>
      <c r="C248" s="3"/>
      <c r="D248" s="137"/>
      <c r="E248" s="137"/>
      <c r="F248" s="137"/>
      <c r="G248" s="137"/>
      <c r="H248" s="137"/>
      <c r="I248" s="137"/>
      <c r="J248" s="137"/>
      <c r="K248" s="137"/>
      <c r="L248" s="137"/>
      <c r="M248" s="137"/>
      <c r="N248" s="137"/>
      <c r="O248" s="137"/>
      <c r="P248" s="137"/>
      <c r="Q248" s="137"/>
      <c r="R248" s="137"/>
      <c r="S248" s="1"/>
      <c r="T248" s="1"/>
      <c r="U248" s="1"/>
      <c r="V248" s="1"/>
      <c r="W248" s="1"/>
      <c r="X248" s="1"/>
      <c r="Y248" s="1"/>
      <c r="Z248" s="1"/>
      <c r="AA248" s="1"/>
      <c r="AB248" s="1"/>
      <c r="AC248" s="1"/>
    </row>
    <row r="249" spans="1:29" ht="12.75">
      <c r="A249" s="1"/>
      <c r="B249" s="16"/>
      <c r="C249" s="3"/>
      <c r="D249" s="137"/>
      <c r="E249" s="137"/>
      <c r="F249" s="137"/>
      <c r="G249" s="137"/>
      <c r="H249" s="137"/>
      <c r="I249" s="137"/>
      <c r="J249" s="137"/>
      <c r="K249" s="137"/>
      <c r="L249" s="137"/>
      <c r="M249" s="137"/>
      <c r="N249" s="137"/>
      <c r="O249" s="137"/>
      <c r="P249" s="137"/>
      <c r="Q249" s="137"/>
      <c r="R249" s="137"/>
      <c r="S249" s="1"/>
      <c r="T249" s="1"/>
      <c r="U249" s="1"/>
      <c r="V249" s="1"/>
      <c r="W249" s="1"/>
      <c r="X249" s="1"/>
      <c r="Y249" s="1"/>
      <c r="Z249" s="1"/>
      <c r="AA249" s="1"/>
      <c r="AB249" s="1"/>
      <c r="AC249" s="1"/>
    </row>
    <row r="250" spans="1:29" ht="12.75">
      <c r="A250" s="1"/>
      <c r="B250" s="16"/>
      <c r="C250" s="3"/>
      <c r="D250" s="137"/>
      <c r="E250" s="137"/>
      <c r="F250" s="137"/>
      <c r="G250" s="137"/>
      <c r="H250" s="137"/>
      <c r="I250" s="137"/>
      <c r="J250" s="137"/>
      <c r="K250" s="137"/>
      <c r="L250" s="137"/>
      <c r="M250" s="137"/>
      <c r="N250" s="137"/>
      <c r="O250" s="137"/>
      <c r="P250" s="137"/>
      <c r="Q250" s="137"/>
      <c r="R250" s="137"/>
      <c r="S250" s="1"/>
      <c r="T250" s="1"/>
      <c r="U250" s="1"/>
      <c r="V250" s="1"/>
      <c r="W250" s="1"/>
      <c r="X250" s="1"/>
      <c r="Y250" s="1"/>
      <c r="Z250" s="1"/>
      <c r="AA250" s="1"/>
      <c r="AB250" s="1"/>
      <c r="AC250" s="1"/>
    </row>
    <row r="251" spans="1:29" ht="12.75">
      <c r="A251" s="1"/>
      <c r="B251" s="16"/>
      <c r="C251" s="3"/>
      <c r="D251" s="137"/>
      <c r="E251" s="137"/>
      <c r="F251" s="137"/>
      <c r="G251" s="137"/>
      <c r="H251" s="137"/>
      <c r="I251" s="137"/>
      <c r="J251" s="137"/>
      <c r="K251" s="137"/>
      <c r="L251" s="137"/>
      <c r="M251" s="137"/>
      <c r="N251" s="137"/>
      <c r="O251" s="137"/>
      <c r="P251" s="137"/>
      <c r="Q251" s="137"/>
      <c r="R251" s="137"/>
      <c r="S251" s="1"/>
      <c r="T251" s="1"/>
      <c r="U251" s="1"/>
      <c r="V251" s="1"/>
      <c r="W251" s="1"/>
      <c r="X251" s="1"/>
      <c r="Y251" s="1"/>
      <c r="Z251" s="1"/>
      <c r="AA251" s="1"/>
      <c r="AB251" s="1"/>
      <c r="AC251" s="1"/>
    </row>
    <row r="252" spans="1:29" ht="12.75">
      <c r="A252" s="1"/>
      <c r="B252" s="16"/>
      <c r="C252" s="3"/>
      <c r="D252" s="137"/>
      <c r="E252" s="137"/>
      <c r="F252" s="137"/>
      <c r="G252" s="137"/>
      <c r="H252" s="137"/>
      <c r="I252" s="137"/>
      <c r="J252" s="137"/>
      <c r="K252" s="137"/>
      <c r="L252" s="137"/>
      <c r="M252" s="137"/>
      <c r="N252" s="137"/>
      <c r="O252" s="137"/>
      <c r="P252" s="137"/>
      <c r="Q252" s="137"/>
      <c r="R252" s="137"/>
      <c r="S252" s="1"/>
      <c r="T252" s="1"/>
      <c r="U252" s="1"/>
      <c r="V252" s="1"/>
      <c r="W252" s="1"/>
      <c r="X252" s="1"/>
      <c r="Y252" s="1"/>
      <c r="Z252" s="1"/>
      <c r="AA252" s="1"/>
      <c r="AB252" s="1"/>
      <c r="AC252" s="1"/>
    </row>
    <row r="253" spans="1:29" ht="12.75">
      <c r="A253" s="1"/>
      <c r="B253" s="16"/>
      <c r="C253" s="3"/>
      <c r="D253" s="137"/>
      <c r="E253" s="137"/>
      <c r="F253" s="137"/>
      <c r="G253" s="137"/>
      <c r="H253" s="137"/>
      <c r="I253" s="137"/>
      <c r="J253" s="137"/>
      <c r="K253" s="137"/>
      <c r="L253" s="137"/>
      <c r="M253" s="137"/>
      <c r="N253" s="137"/>
      <c r="O253" s="137"/>
      <c r="P253" s="137"/>
      <c r="Q253" s="137"/>
      <c r="R253" s="137"/>
      <c r="S253" s="1"/>
      <c r="T253" s="1"/>
      <c r="U253" s="1"/>
      <c r="V253" s="1"/>
      <c r="W253" s="1"/>
      <c r="X253" s="1"/>
      <c r="Y253" s="1"/>
      <c r="Z253" s="1"/>
      <c r="AA253" s="1"/>
      <c r="AB253" s="1"/>
      <c r="AC253" s="1"/>
    </row>
    <row r="254" spans="1:29" ht="12.75">
      <c r="A254" s="1"/>
      <c r="B254" s="16"/>
      <c r="C254" s="3"/>
      <c r="D254" s="137"/>
      <c r="E254" s="137"/>
      <c r="F254" s="137"/>
      <c r="G254" s="137"/>
      <c r="H254" s="137"/>
      <c r="I254" s="137"/>
      <c r="J254" s="137"/>
      <c r="K254" s="137"/>
      <c r="L254" s="137"/>
      <c r="M254" s="137"/>
      <c r="N254" s="137"/>
      <c r="O254" s="137"/>
      <c r="P254" s="137"/>
      <c r="Q254" s="137"/>
      <c r="R254" s="137"/>
      <c r="S254" s="1"/>
      <c r="T254" s="1"/>
      <c r="U254" s="1"/>
      <c r="V254" s="1"/>
      <c r="W254" s="1"/>
      <c r="X254" s="1"/>
      <c r="Y254" s="1"/>
      <c r="Z254" s="1"/>
      <c r="AA254" s="1"/>
      <c r="AB254" s="1"/>
      <c r="AC254" s="1"/>
    </row>
    <row r="255" spans="1:29" ht="12.75">
      <c r="A255" s="1"/>
      <c r="B255" s="16"/>
      <c r="C255" s="3"/>
      <c r="D255" s="137"/>
      <c r="E255" s="137"/>
      <c r="F255" s="137"/>
      <c r="G255" s="137"/>
      <c r="H255" s="137"/>
      <c r="I255" s="137"/>
      <c r="J255" s="137"/>
      <c r="K255" s="137"/>
      <c r="L255" s="137"/>
      <c r="M255" s="137"/>
      <c r="N255" s="137"/>
      <c r="O255" s="137"/>
      <c r="P255" s="137"/>
      <c r="Q255" s="137"/>
      <c r="R255" s="137"/>
      <c r="S255" s="1"/>
      <c r="T255" s="1"/>
      <c r="U255" s="1"/>
      <c r="V255" s="1"/>
      <c r="W255" s="1"/>
      <c r="X255" s="1"/>
      <c r="Y255" s="1"/>
      <c r="Z255" s="1"/>
      <c r="AA255" s="1"/>
      <c r="AB255" s="1"/>
      <c r="AC255" s="1"/>
    </row>
    <row r="256" spans="1:29" ht="12.75">
      <c r="A256" s="1"/>
      <c r="B256" s="16"/>
      <c r="C256" s="3"/>
      <c r="D256" s="137"/>
      <c r="E256" s="137"/>
      <c r="F256" s="137"/>
      <c r="G256" s="137"/>
      <c r="H256" s="137"/>
      <c r="I256" s="137"/>
      <c r="J256" s="137"/>
      <c r="K256" s="137"/>
      <c r="L256" s="137"/>
      <c r="M256" s="137"/>
      <c r="N256" s="137"/>
      <c r="O256" s="137"/>
      <c r="P256" s="137"/>
      <c r="Q256" s="137"/>
      <c r="R256" s="137"/>
      <c r="S256" s="1"/>
      <c r="T256" s="1"/>
      <c r="U256" s="1"/>
      <c r="V256" s="1"/>
      <c r="W256" s="1"/>
      <c r="X256" s="1"/>
      <c r="Y256" s="1"/>
      <c r="Z256" s="1"/>
      <c r="AA256" s="1"/>
      <c r="AB256" s="1"/>
      <c r="AC256" s="1"/>
    </row>
    <row r="257" spans="1:29" ht="12.75">
      <c r="A257" s="1"/>
      <c r="B257" s="16"/>
      <c r="C257" s="3"/>
      <c r="D257" s="137"/>
      <c r="E257" s="137"/>
      <c r="F257" s="137"/>
      <c r="G257" s="137"/>
      <c r="H257" s="137"/>
      <c r="I257" s="137"/>
      <c r="J257" s="137"/>
      <c r="K257" s="137"/>
      <c r="L257" s="137"/>
      <c r="M257" s="137"/>
      <c r="N257" s="137"/>
      <c r="O257" s="137"/>
      <c r="P257" s="137"/>
      <c r="Q257" s="137"/>
      <c r="R257" s="137"/>
      <c r="S257" s="1"/>
      <c r="T257" s="1"/>
      <c r="U257" s="1"/>
      <c r="V257" s="1"/>
      <c r="W257" s="1"/>
      <c r="X257" s="1"/>
      <c r="Y257" s="1"/>
      <c r="Z257" s="1"/>
      <c r="AA257" s="1"/>
      <c r="AB257" s="1"/>
      <c r="AC257" s="1"/>
    </row>
    <row r="258" spans="1:29" ht="12.75">
      <c r="A258" s="1"/>
      <c r="B258" s="16"/>
      <c r="C258" s="3"/>
      <c r="D258" s="137"/>
      <c r="E258" s="137"/>
      <c r="F258" s="137"/>
      <c r="G258" s="137"/>
      <c r="H258" s="137"/>
      <c r="I258" s="137"/>
      <c r="J258" s="137"/>
      <c r="K258" s="137"/>
      <c r="L258" s="137"/>
      <c r="M258" s="137"/>
      <c r="N258" s="137"/>
      <c r="O258" s="137"/>
      <c r="P258" s="137"/>
      <c r="Q258" s="137"/>
      <c r="R258" s="137"/>
      <c r="S258" s="1"/>
      <c r="T258" s="1"/>
      <c r="U258" s="1"/>
      <c r="V258" s="1"/>
      <c r="W258" s="1"/>
      <c r="X258" s="1"/>
      <c r="Y258" s="1"/>
      <c r="Z258" s="1"/>
      <c r="AA258" s="1"/>
      <c r="AB258" s="1"/>
      <c r="AC258" s="1"/>
    </row>
    <row r="259" spans="1:29" ht="12.75">
      <c r="A259" s="1"/>
      <c r="B259" s="16"/>
      <c r="C259" s="3"/>
      <c r="D259" s="137"/>
      <c r="E259" s="137"/>
      <c r="F259" s="137"/>
      <c r="G259" s="137"/>
      <c r="H259" s="137"/>
      <c r="I259" s="137"/>
      <c r="J259" s="137"/>
      <c r="K259" s="137"/>
      <c r="L259" s="137"/>
      <c r="M259" s="137"/>
      <c r="N259" s="137"/>
      <c r="O259" s="137"/>
      <c r="P259" s="137"/>
      <c r="Q259" s="137"/>
      <c r="R259" s="137"/>
      <c r="S259" s="1"/>
      <c r="T259" s="1"/>
      <c r="U259" s="1"/>
      <c r="V259" s="1"/>
      <c r="W259" s="1"/>
      <c r="X259" s="1"/>
      <c r="Y259" s="1"/>
      <c r="Z259" s="1"/>
      <c r="AA259" s="1"/>
      <c r="AB259" s="1"/>
      <c r="AC259" s="1"/>
    </row>
    <row r="260" spans="1:29" ht="12.75">
      <c r="A260" s="1"/>
      <c r="B260" s="16"/>
      <c r="C260" s="3"/>
      <c r="D260" s="137"/>
      <c r="E260" s="137"/>
      <c r="F260" s="137"/>
      <c r="G260" s="137"/>
      <c r="H260" s="137"/>
      <c r="I260" s="137"/>
      <c r="J260" s="137"/>
      <c r="K260" s="137"/>
      <c r="L260" s="137"/>
      <c r="M260" s="137"/>
      <c r="N260" s="137"/>
      <c r="O260" s="137"/>
      <c r="P260" s="137"/>
      <c r="Q260" s="137"/>
      <c r="R260" s="137"/>
      <c r="S260" s="1"/>
      <c r="T260" s="1"/>
      <c r="U260" s="1"/>
      <c r="V260" s="1"/>
      <c r="W260" s="1"/>
      <c r="X260" s="1"/>
      <c r="Y260" s="1"/>
      <c r="Z260" s="1"/>
      <c r="AA260" s="1"/>
      <c r="AB260" s="1"/>
      <c r="AC260" s="1"/>
    </row>
    <row r="261" spans="1:29" ht="12.75">
      <c r="A261" s="1"/>
      <c r="B261" s="16"/>
      <c r="C261" s="3"/>
      <c r="D261" s="137"/>
      <c r="E261" s="137"/>
      <c r="F261" s="137"/>
      <c r="G261" s="137"/>
      <c r="H261" s="137"/>
      <c r="I261" s="137"/>
      <c r="J261" s="137"/>
      <c r="K261" s="137"/>
      <c r="L261" s="137"/>
      <c r="M261" s="137"/>
      <c r="N261" s="137"/>
      <c r="O261" s="137"/>
      <c r="P261" s="137"/>
      <c r="Q261" s="137"/>
      <c r="R261" s="137"/>
      <c r="S261" s="1"/>
      <c r="T261" s="1"/>
      <c r="U261" s="1"/>
      <c r="V261" s="1"/>
      <c r="W261" s="1"/>
      <c r="X261" s="1"/>
      <c r="Y261" s="1"/>
      <c r="Z261" s="1"/>
      <c r="AA261" s="1"/>
      <c r="AB261" s="1"/>
      <c r="AC261" s="1"/>
    </row>
    <row r="262" spans="1:29" ht="12.75">
      <c r="A262" s="1"/>
      <c r="B262" s="16"/>
      <c r="C262" s="3"/>
      <c r="D262" s="137"/>
      <c r="E262" s="137"/>
      <c r="F262" s="137"/>
      <c r="G262" s="137"/>
      <c r="H262" s="137"/>
      <c r="I262" s="137"/>
      <c r="J262" s="137"/>
      <c r="K262" s="137"/>
      <c r="L262" s="137"/>
      <c r="M262" s="137"/>
      <c r="N262" s="137"/>
      <c r="O262" s="137"/>
      <c r="P262" s="137"/>
      <c r="Q262" s="137"/>
      <c r="R262" s="137"/>
      <c r="S262" s="1"/>
      <c r="T262" s="1"/>
      <c r="U262" s="1"/>
      <c r="V262" s="1"/>
      <c r="W262" s="1"/>
      <c r="X262" s="1"/>
      <c r="Y262" s="1"/>
      <c r="Z262" s="1"/>
      <c r="AA262" s="1"/>
      <c r="AB262" s="1"/>
      <c r="AC262" s="1"/>
    </row>
    <row r="263" spans="1:29" ht="12.75">
      <c r="A263" s="1"/>
      <c r="B263" s="16"/>
      <c r="C263" s="3"/>
      <c r="D263" s="137"/>
      <c r="E263" s="137"/>
      <c r="F263" s="137"/>
      <c r="G263" s="137"/>
      <c r="H263" s="137"/>
      <c r="I263" s="137"/>
      <c r="J263" s="137"/>
      <c r="K263" s="137"/>
      <c r="L263" s="137"/>
      <c r="M263" s="137"/>
      <c r="N263" s="137"/>
      <c r="O263" s="137"/>
      <c r="P263" s="137"/>
      <c r="Q263" s="137"/>
      <c r="R263" s="137"/>
      <c r="S263" s="1"/>
      <c r="T263" s="1"/>
      <c r="U263" s="1"/>
      <c r="V263" s="1"/>
      <c r="W263" s="1"/>
      <c r="X263" s="1"/>
      <c r="Y263" s="1"/>
      <c r="Z263" s="1"/>
      <c r="AA263" s="1"/>
      <c r="AB263" s="1"/>
      <c r="AC263" s="1"/>
    </row>
    <row r="264" spans="1:29" ht="12.75">
      <c r="A264" s="1"/>
      <c r="B264" s="16"/>
      <c r="C264" s="3"/>
      <c r="D264" s="137"/>
      <c r="E264" s="137"/>
      <c r="F264" s="137"/>
      <c r="G264" s="137"/>
      <c r="H264" s="137"/>
      <c r="I264" s="137"/>
      <c r="J264" s="137"/>
      <c r="K264" s="137"/>
      <c r="L264" s="137"/>
      <c r="M264" s="137"/>
      <c r="N264" s="137"/>
      <c r="O264" s="137"/>
      <c r="P264" s="137"/>
      <c r="Q264" s="137"/>
      <c r="R264" s="137"/>
      <c r="S264" s="1"/>
      <c r="T264" s="1"/>
      <c r="U264" s="1"/>
      <c r="V264" s="1"/>
      <c r="W264" s="1"/>
      <c r="X264" s="1"/>
      <c r="Y264" s="1"/>
      <c r="Z264" s="1"/>
      <c r="AA264" s="1"/>
      <c r="AB264" s="1"/>
      <c r="AC264" s="1"/>
    </row>
    <row r="265" spans="1:29" ht="12.75">
      <c r="A265" s="1"/>
      <c r="B265" s="16"/>
      <c r="C265" s="3"/>
      <c r="D265" s="137"/>
      <c r="E265" s="137"/>
      <c r="F265" s="137"/>
      <c r="G265" s="137"/>
      <c r="H265" s="137"/>
      <c r="I265" s="137"/>
      <c r="J265" s="137"/>
      <c r="K265" s="137"/>
      <c r="L265" s="137"/>
      <c r="M265" s="137"/>
      <c r="N265" s="137"/>
      <c r="O265" s="137"/>
      <c r="P265" s="137"/>
      <c r="Q265" s="137"/>
      <c r="R265" s="137"/>
      <c r="S265" s="1"/>
      <c r="T265" s="1"/>
      <c r="U265" s="1"/>
      <c r="V265" s="1"/>
      <c r="W265" s="1"/>
      <c r="X265" s="1"/>
      <c r="Y265" s="1"/>
      <c r="Z265" s="1"/>
      <c r="AA265" s="1"/>
      <c r="AB265" s="1"/>
      <c r="AC265" s="1"/>
    </row>
    <row r="266" spans="1:29" ht="12.75">
      <c r="A266" s="1"/>
      <c r="B266" s="16"/>
      <c r="C266" s="3"/>
      <c r="D266" s="137"/>
      <c r="E266" s="137"/>
      <c r="F266" s="137"/>
      <c r="G266" s="137"/>
      <c r="H266" s="137"/>
      <c r="I266" s="137"/>
      <c r="J266" s="137"/>
      <c r="K266" s="137"/>
      <c r="L266" s="137"/>
      <c r="M266" s="137"/>
      <c r="N266" s="137"/>
      <c r="O266" s="137"/>
      <c r="P266" s="137"/>
      <c r="Q266" s="137"/>
      <c r="R266" s="137"/>
      <c r="S266" s="1"/>
      <c r="T266" s="1"/>
      <c r="U266" s="1"/>
      <c r="V266" s="1"/>
      <c r="W266" s="1"/>
      <c r="X266" s="1"/>
      <c r="Y266" s="1"/>
      <c r="Z266" s="1"/>
      <c r="AA266" s="1"/>
      <c r="AB266" s="1"/>
      <c r="AC266" s="1"/>
    </row>
    <row r="267" spans="1:29" ht="12.75">
      <c r="A267" s="1"/>
      <c r="B267" s="16"/>
      <c r="C267" s="3"/>
      <c r="D267" s="137"/>
      <c r="E267" s="137"/>
      <c r="F267" s="137"/>
      <c r="G267" s="137"/>
      <c r="H267" s="137"/>
      <c r="I267" s="137"/>
      <c r="J267" s="137"/>
      <c r="K267" s="137"/>
      <c r="L267" s="137"/>
      <c r="M267" s="137"/>
      <c r="N267" s="137"/>
      <c r="O267" s="137"/>
      <c r="P267" s="137"/>
      <c r="Q267" s="137"/>
      <c r="R267" s="137"/>
      <c r="S267" s="1"/>
      <c r="T267" s="1"/>
      <c r="U267" s="1"/>
      <c r="V267" s="1"/>
      <c r="W267" s="1"/>
      <c r="X267" s="1"/>
      <c r="Y267" s="1"/>
      <c r="Z267" s="1"/>
      <c r="AA267" s="1"/>
      <c r="AB267" s="1"/>
      <c r="AC267" s="1"/>
    </row>
    <row r="268" spans="1:29" ht="12.75">
      <c r="A268" s="1"/>
      <c r="B268" s="16"/>
      <c r="C268" s="3"/>
      <c r="D268" s="137"/>
      <c r="E268" s="137"/>
      <c r="F268" s="137"/>
      <c r="G268" s="137"/>
      <c r="H268" s="137"/>
      <c r="I268" s="137"/>
      <c r="J268" s="137"/>
      <c r="K268" s="137"/>
      <c r="L268" s="137"/>
      <c r="M268" s="137"/>
      <c r="N268" s="137"/>
      <c r="O268" s="137"/>
      <c r="P268" s="137"/>
      <c r="Q268" s="137"/>
      <c r="R268" s="137"/>
      <c r="S268" s="1"/>
      <c r="T268" s="1"/>
      <c r="U268" s="1"/>
      <c r="V268" s="1"/>
      <c r="W268" s="1"/>
      <c r="X268" s="1"/>
      <c r="Y268" s="1"/>
      <c r="Z268" s="1"/>
      <c r="AA268" s="1"/>
      <c r="AB268" s="1"/>
      <c r="AC268" s="1"/>
    </row>
    <row r="269" spans="1:29" ht="12.75">
      <c r="A269" s="1"/>
      <c r="B269" s="16"/>
      <c r="C269" s="3"/>
      <c r="D269" s="137"/>
      <c r="E269" s="137"/>
      <c r="F269" s="137"/>
      <c r="G269" s="137"/>
      <c r="H269" s="137"/>
      <c r="I269" s="137"/>
      <c r="J269" s="137"/>
      <c r="K269" s="137"/>
      <c r="L269" s="137"/>
      <c r="M269" s="137"/>
      <c r="N269" s="137"/>
      <c r="O269" s="137"/>
      <c r="P269" s="137"/>
      <c r="Q269" s="137"/>
      <c r="R269" s="137"/>
      <c r="S269" s="1"/>
      <c r="T269" s="1"/>
      <c r="U269" s="1"/>
      <c r="V269" s="1"/>
      <c r="W269" s="1"/>
      <c r="X269" s="1"/>
      <c r="Y269" s="1"/>
      <c r="Z269" s="1"/>
      <c r="AA269" s="1"/>
      <c r="AB269" s="1"/>
      <c r="AC269" s="1"/>
    </row>
    <row r="270" spans="1:29" ht="12.75">
      <c r="A270" s="1"/>
      <c r="B270" s="16"/>
      <c r="C270" s="3"/>
      <c r="D270" s="137"/>
      <c r="E270" s="137"/>
      <c r="F270" s="137"/>
      <c r="G270" s="137"/>
      <c r="H270" s="137"/>
      <c r="I270" s="137"/>
      <c r="J270" s="137"/>
      <c r="K270" s="137"/>
      <c r="L270" s="137"/>
      <c r="M270" s="137"/>
      <c r="N270" s="137"/>
      <c r="O270" s="137"/>
      <c r="P270" s="137"/>
      <c r="Q270" s="137"/>
      <c r="R270" s="137"/>
      <c r="S270" s="1"/>
      <c r="T270" s="1"/>
      <c r="U270" s="1"/>
      <c r="V270" s="1"/>
      <c r="W270" s="1"/>
      <c r="X270" s="1"/>
      <c r="Y270" s="1"/>
      <c r="Z270" s="1"/>
      <c r="AA270" s="1"/>
      <c r="AB270" s="1"/>
      <c r="AC270" s="1"/>
    </row>
    <row r="271" spans="1:29" ht="12.75">
      <c r="A271" s="1"/>
      <c r="B271" s="16"/>
      <c r="C271" s="3"/>
      <c r="D271" s="137"/>
      <c r="E271" s="137"/>
      <c r="F271" s="137"/>
      <c r="G271" s="137"/>
      <c r="H271" s="137"/>
      <c r="I271" s="137"/>
      <c r="J271" s="137"/>
      <c r="K271" s="137"/>
      <c r="L271" s="137"/>
      <c r="M271" s="137"/>
      <c r="N271" s="137"/>
      <c r="O271" s="137"/>
      <c r="P271" s="137"/>
      <c r="Q271" s="137"/>
      <c r="R271" s="137"/>
      <c r="S271" s="1"/>
      <c r="T271" s="1"/>
      <c r="U271" s="1"/>
      <c r="V271" s="1"/>
      <c r="W271" s="1"/>
      <c r="X271" s="1"/>
      <c r="Y271" s="1"/>
      <c r="Z271" s="1"/>
      <c r="AA271" s="1"/>
      <c r="AB271" s="1"/>
      <c r="AC271" s="1"/>
    </row>
    <row r="272" spans="1:29" ht="12.75">
      <c r="A272" s="1"/>
      <c r="B272" s="16"/>
      <c r="C272" s="3"/>
      <c r="D272" s="137"/>
      <c r="E272" s="137"/>
      <c r="F272" s="137"/>
      <c r="G272" s="137"/>
      <c r="H272" s="137"/>
      <c r="I272" s="137"/>
      <c r="J272" s="137"/>
      <c r="K272" s="137"/>
      <c r="L272" s="137"/>
      <c r="M272" s="137"/>
      <c r="N272" s="137"/>
      <c r="O272" s="137"/>
      <c r="P272" s="137"/>
      <c r="Q272" s="137"/>
      <c r="R272" s="137"/>
      <c r="S272" s="1"/>
      <c r="T272" s="1"/>
      <c r="U272" s="1"/>
      <c r="V272" s="1"/>
      <c r="W272" s="1"/>
      <c r="X272" s="1"/>
      <c r="Y272" s="1"/>
      <c r="Z272" s="1"/>
      <c r="AA272" s="1"/>
      <c r="AB272" s="1"/>
      <c r="AC272" s="1"/>
    </row>
    <row r="273" spans="1:29" ht="12.75">
      <c r="A273" s="1"/>
      <c r="B273" s="16"/>
      <c r="C273" s="3"/>
      <c r="D273" s="137"/>
      <c r="E273" s="137"/>
      <c r="F273" s="137"/>
      <c r="G273" s="137"/>
      <c r="H273" s="137"/>
      <c r="I273" s="137"/>
      <c r="J273" s="137"/>
      <c r="K273" s="137"/>
      <c r="L273" s="137"/>
      <c r="M273" s="137"/>
      <c r="N273" s="137"/>
      <c r="O273" s="137"/>
      <c r="P273" s="137"/>
      <c r="Q273" s="137"/>
      <c r="R273" s="137"/>
      <c r="S273" s="1"/>
      <c r="T273" s="1"/>
      <c r="U273" s="1"/>
      <c r="V273" s="1"/>
      <c r="W273" s="1"/>
      <c r="X273" s="1"/>
      <c r="Y273" s="1"/>
      <c r="Z273" s="1"/>
      <c r="AA273" s="1"/>
      <c r="AB273" s="1"/>
      <c r="AC273" s="1"/>
    </row>
    <row r="274" spans="1:29" ht="12.75">
      <c r="A274" s="1"/>
      <c r="B274" s="16"/>
      <c r="C274" s="3"/>
      <c r="D274" s="137"/>
      <c r="E274" s="137"/>
      <c r="F274" s="137"/>
      <c r="G274" s="137"/>
      <c r="H274" s="137"/>
      <c r="I274" s="137"/>
      <c r="J274" s="137"/>
      <c r="K274" s="137"/>
      <c r="L274" s="137"/>
      <c r="M274" s="137"/>
      <c r="N274" s="137"/>
      <c r="O274" s="137"/>
      <c r="P274" s="137"/>
      <c r="Q274" s="137"/>
      <c r="R274" s="137"/>
      <c r="S274" s="1"/>
      <c r="T274" s="1"/>
      <c r="U274" s="1"/>
      <c r="V274" s="1"/>
      <c r="W274" s="1"/>
      <c r="X274" s="1"/>
      <c r="Y274" s="1"/>
      <c r="Z274" s="1"/>
      <c r="AA274" s="1"/>
      <c r="AB274" s="1"/>
      <c r="AC274" s="1"/>
    </row>
    <row r="275" spans="1:29" ht="12.75">
      <c r="A275" s="1"/>
      <c r="B275" s="16"/>
      <c r="C275" s="3"/>
      <c r="D275" s="137"/>
      <c r="E275" s="137"/>
      <c r="F275" s="137"/>
      <c r="G275" s="137"/>
      <c r="H275" s="137"/>
      <c r="I275" s="137"/>
      <c r="J275" s="137"/>
      <c r="K275" s="137"/>
      <c r="L275" s="137"/>
      <c r="M275" s="137"/>
      <c r="N275" s="137"/>
      <c r="O275" s="137"/>
      <c r="P275" s="137"/>
      <c r="Q275" s="137"/>
      <c r="R275" s="137"/>
      <c r="S275" s="1"/>
      <c r="T275" s="1"/>
      <c r="U275" s="1"/>
      <c r="V275" s="1"/>
      <c r="W275" s="1"/>
      <c r="X275" s="1"/>
      <c r="Y275" s="1"/>
      <c r="Z275" s="1"/>
      <c r="AA275" s="1"/>
      <c r="AB275" s="1"/>
      <c r="AC275" s="1"/>
    </row>
    <row r="276" spans="1:29" ht="12.75">
      <c r="A276" s="1"/>
      <c r="B276" s="16"/>
      <c r="C276" s="3"/>
      <c r="D276" s="137"/>
      <c r="E276" s="137"/>
      <c r="F276" s="137"/>
      <c r="G276" s="137"/>
      <c r="H276" s="137"/>
      <c r="I276" s="137"/>
      <c r="J276" s="137"/>
      <c r="K276" s="137"/>
      <c r="L276" s="137"/>
      <c r="M276" s="137"/>
      <c r="N276" s="137"/>
      <c r="O276" s="137"/>
      <c r="P276" s="137"/>
      <c r="Q276" s="137"/>
      <c r="R276" s="137"/>
      <c r="S276" s="1"/>
      <c r="T276" s="1"/>
      <c r="U276" s="1"/>
      <c r="V276" s="1"/>
      <c r="W276" s="1"/>
      <c r="X276" s="1"/>
      <c r="Y276" s="1"/>
      <c r="Z276" s="1"/>
      <c r="AA276" s="1"/>
      <c r="AB276" s="1"/>
      <c r="AC276" s="1"/>
    </row>
    <row r="277" spans="1:29" ht="12.75">
      <c r="A277" s="1"/>
      <c r="B277" s="16"/>
      <c r="C277" s="3"/>
      <c r="D277" s="137"/>
      <c r="E277" s="137"/>
      <c r="F277" s="137"/>
      <c r="G277" s="137"/>
      <c r="H277" s="137"/>
      <c r="I277" s="137"/>
      <c r="J277" s="137"/>
      <c r="K277" s="137"/>
      <c r="L277" s="137"/>
      <c r="M277" s="137"/>
      <c r="N277" s="137"/>
      <c r="O277" s="137"/>
      <c r="P277" s="137"/>
      <c r="Q277" s="137"/>
      <c r="R277" s="137"/>
      <c r="S277" s="1"/>
      <c r="T277" s="1"/>
      <c r="U277" s="1"/>
      <c r="V277" s="1"/>
      <c r="W277" s="1"/>
      <c r="X277" s="1"/>
      <c r="Y277" s="1"/>
      <c r="Z277" s="1"/>
      <c r="AA277" s="1"/>
      <c r="AB277" s="1"/>
      <c r="AC277" s="1"/>
    </row>
    <row r="278" spans="1:29" ht="12.75">
      <c r="A278" s="1"/>
      <c r="B278" s="16"/>
      <c r="C278" s="3"/>
      <c r="D278" s="137"/>
      <c r="E278" s="137"/>
      <c r="F278" s="137"/>
      <c r="G278" s="137"/>
      <c r="H278" s="137"/>
      <c r="I278" s="137"/>
      <c r="J278" s="137"/>
      <c r="K278" s="137"/>
      <c r="L278" s="137"/>
      <c r="M278" s="137"/>
      <c r="N278" s="137"/>
      <c r="O278" s="137"/>
      <c r="P278" s="137"/>
      <c r="Q278" s="137"/>
      <c r="R278" s="137"/>
      <c r="S278" s="1"/>
      <c r="T278" s="1"/>
      <c r="U278" s="1"/>
      <c r="V278" s="1"/>
      <c r="W278" s="1"/>
      <c r="X278" s="1"/>
      <c r="Y278" s="1"/>
      <c r="Z278" s="1"/>
      <c r="AA278" s="1"/>
      <c r="AB278" s="1"/>
      <c r="AC278" s="1"/>
    </row>
    <row r="279" spans="1:29" ht="12.75">
      <c r="A279" s="1"/>
      <c r="B279" s="16"/>
      <c r="C279" s="3"/>
      <c r="D279" s="137"/>
      <c r="E279" s="137"/>
      <c r="F279" s="137"/>
      <c r="G279" s="137"/>
      <c r="H279" s="137"/>
      <c r="I279" s="137"/>
      <c r="J279" s="137"/>
      <c r="K279" s="137"/>
      <c r="L279" s="137"/>
      <c r="M279" s="137"/>
      <c r="N279" s="137"/>
      <c r="O279" s="137"/>
      <c r="P279" s="137"/>
      <c r="Q279" s="137"/>
      <c r="R279" s="137"/>
      <c r="S279" s="1"/>
      <c r="T279" s="1"/>
      <c r="U279" s="1"/>
      <c r="V279" s="1"/>
      <c r="W279" s="1"/>
      <c r="X279" s="1"/>
      <c r="Y279" s="1"/>
      <c r="Z279" s="1"/>
      <c r="AA279" s="1"/>
      <c r="AB279" s="1"/>
      <c r="AC279" s="1"/>
    </row>
    <row r="280" spans="1:29" ht="12.75">
      <c r="A280" s="1"/>
      <c r="B280" s="16"/>
      <c r="C280" s="3"/>
      <c r="D280" s="137"/>
      <c r="E280" s="137"/>
      <c r="F280" s="137"/>
      <c r="G280" s="137"/>
      <c r="H280" s="137"/>
      <c r="I280" s="137"/>
      <c r="J280" s="137"/>
      <c r="K280" s="137"/>
      <c r="L280" s="137"/>
      <c r="M280" s="137"/>
      <c r="N280" s="137"/>
      <c r="O280" s="137"/>
      <c r="P280" s="137"/>
      <c r="Q280" s="137"/>
      <c r="R280" s="137"/>
      <c r="S280" s="1"/>
      <c r="T280" s="1"/>
      <c r="U280" s="1"/>
      <c r="V280" s="1"/>
      <c r="W280" s="1"/>
      <c r="X280" s="1"/>
      <c r="Y280" s="1"/>
      <c r="Z280" s="1"/>
      <c r="AA280" s="1"/>
      <c r="AB280" s="1"/>
      <c r="AC280" s="1"/>
    </row>
    <row r="281" spans="1:29" ht="12.75">
      <c r="A281" s="1"/>
      <c r="B281" s="16"/>
      <c r="C281" s="3"/>
      <c r="D281" s="137"/>
      <c r="E281" s="137"/>
      <c r="F281" s="137"/>
      <c r="G281" s="137"/>
      <c r="H281" s="137"/>
      <c r="I281" s="137"/>
      <c r="J281" s="137"/>
      <c r="K281" s="137"/>
      <c r="L281" s="137"/>
      <c r="M281" s="137"/>
      <c r="N281" s="137"/>
      <c r="O281" s="137"/>
      <c r="P281" s="137"/>
      <c r="Q281" s="137"/>
      <c r="R281" s="137"/>
      <c r="S281" s="1"/>
      <c r="T281" s="1"/>
      <c r="U281" s="1"/>
      <c r="V281" s="1"/>
      <c r="W281" s="1"/>
      <c r="X281" s="1"/>
      <c r="Y281" s="1"/>
      <c r="Z281" s="1"/>
      <c r="AA281" s="1"/>
      <c r="AB281" s="1"/>
      <c r="AC281" s="1"/>
    </row>
    <row r="282" spans="1:29" ht="12.75">
      <c r="A282" s="1"/>
      <c r="B282" s="16"/>
      <c r="C282" s="3"/>
      <c r="D282" s="137"/>
      <c r="E282" s="137"/>
      <c r="F282" s="137"/>
      <c r="G282" s="137"/>
      <c r="H282" s="137"/>
      <c r="I282" s="137"/>
      <c r="J282" s="137"/>
      <c r="K282" s="137"/>
      <c r="L282" s="137"/>
      <c r="M282" s="137"/>
      <c r="N282" s="137"/>
      <c r="O282" s="137"/>
      <c r="P282" s="137"/>
      <c r="Q282" s="137"/>
      <c r="R282" s="137"/>
      <c r="S282" s="1"/>
      <c r="T282" s="1"/>
      <c r="U282" s="1"/>
      <c r="V282" s="1"/>
      <c r="W282" s="1"/>
      <c r="X282" s="1"/>
      <c r="Y282" s="1"/>
      <c r="Z282" s="1"/>
      <c r="AA282" s="1"/>
      <c r="AB282" s="1"/>
      <c r="AC282" s="1"/>
    </row>
    <row r="283" spans="1:29" ht="12.75">
      <c r="A283" s="1"/>
      <c r="B283" s="16"/>
      <c r="C283" s="3"/>
      <c r="D283" s="137"/>
      <c r="E283" s="137"/>
      <c r="F283" s="137"/>
      <c r="G283" s="137"/>
      <c r="H283" s="137"/>
      <c r="I283" s="137"/>
      <c r="J283" s="137"/>
      <c r="K283" s="137"/>
      <c r="L283" s="137"/>
      <c r="M283" s="137"/>
      <c r="N283" s="137"/>
      <c r="O283" s="137"/>
      <c r="P283" s="137"/>
      <c r="Q283" s="137"/>
      <c r="R283" s="137"/>
      <c r="S283" s="1"/>
      <c r="T283" s="1"/>
      <c r="U283" s="1"/>
      <c r="V283" s="1"/>
      <c r="W283" s="1"/>
      <c r="X283" s="1"/>
      <c r="Y283" s="1"/>
      <c r="Z283" s="1"/>
      <c r="AA283" s="1"/>
      <c r="AB283" s="1"/>
      <c r="AC283" s="1"/>
    </row>
    <row r="284" spans="1:29" ht="12.75">
      <c r="A284" s="1"/>
      <c r="B284" s="16"/>
      <c r="C284" s="3"/>
      <c r="D284" s="137"/>
      <c r="E284" s="137"/>
      <c r="F284" s="137"/>
      <c r="G284" s="137"/>
      <c r="H284" s="137"/>
      <c r="I284" s="137"/>
      <c r="J284" s="137"/>
      <c r="K284" s="137"/>
      <c r="L284" s="137"/>
      <c r="M284" s="137"/>
      <c r="N284" s="137"/>
      <c r="O284" s="137"/>
      <c r="P284" s="137"/>
      <c r="Q284" s="137"/>
      <c r="R284" s="137"/>
      <c r="S284" s="1"/>
      <c r="T284" s="1"/>
      <c r="U284" s="1"/>
      <c r="V284" s="1"/>
      <c r="W284" s="1"/>
      <c r="X284" s="1"/>
      <c r="Y284" s="1"/>
      <c r="Z284" s="1"/>
      <c r="AA284" s="1"/>
      <c r="AB284" s="1"/>
      <c r="AC284" s="1"/>
    </row>
    <row r="285" spans="1:29" ht="12.75">
      <c r="A285" s="1"/>
      <c r="B285" s="16"/>
      <c r="C285" s="3"/>
      <c r="D285" s="137"/>
      <c r="E285" s="137"/>
      <c r="F285" s="137"/>
      <c r="G285" s="137"/>
      <c r="H285" s="137"/>
      <c r="I285" s="137"/>
      <c r="J285" s="137"/>
      <c r="K285" s="137"/>
      <c r="L285" s="137"/>
      <c r="M285" s="137"/>
      <c r="N285" s="137"/>
      <c r="O285" s="137"/>
      <c r="P285" s="137"/>
      <c r="Q285" s="137"/>
      <c r="R285" s="137"/>
      <c r="S285" s="1"/>
      <c r="T285" s="1"/>
      <c r="U285" s="1"/>
      <c r="V285" s="1"/>
      <c r="W285" s="1"/>
      <c r="X285" s="1"/>
      <c r="Y285" s="1"/>
      <c r="Z285" s="1"/>
      <c r="AA285" s="1"/>
      <c r="AB285" s="1"/>
      <c r="AC285" s="1"/>
    </row>
    <row r="286" spans="1:29" ht="12.75">
      <c r="A286" s="1"/>
      <c r="B286" s="16"/>
      <c r="C286" s="3"/>
      <c r="D286" s="137"/>
      <c r="E286" s="137"/>
      <c r="F286" s="137"/>
      <c r="G286" s="137"/>
      <c r="H286" s="137"/>
      <c r="I286" s="137"/>
      <c r="J286" s="137"/>
      <c r="K286" s="137"/>
      <c r="L286" s="137"/>
      <c r="M286" s="137"/>
      <c r="N286" s="137"/>
      <c r="O286" s="137"/>
      <c r="P286" s="137"/>
      <c r="Q286" s="137"/>
      <c r="R286" s="137"/>
      <c r="S286" s="1"/>
      <c r="T286" s="1"/>
      <c r="U286" s="1"/>
      <c r="V286" s="1"/>
      <c r="W286" s="1"/>
      <c r="X286" s="1"/>
      <c r="Y286" s="1"/>
      <c r="Z286" s="1"/>
      <c r="AA286" s="1"/>
      <c r="AB286" s="1"/>
      <c r="AC286" s="1"/>
    </row>
    <row r="287" spans="1:29" ht="12.75">
      <c r="A287" s="1"/>
      <c r="B287" s="16"/>
      <c r="C287" s="3"/>
      <c r="D287" s="137"/>
      <c r="E287" s="137"/>
      <c r="F287" s="137"/>
      <c r="G287" s="137"/>
      <c r="H287" s="137"/>
      <c r="I287" s="137"/>
      <c r="J287" s="137"/>
      <c r="K287" s="137"/>
      <c r="L287" s="137"/>
      <c r="M287" s="137"/>
      <c r="N287" s="137"/>
      <c r="O287" s="137"/>
      <c r="P287" s="137"/>
      <c r="Q287" s="137"/>
      <c r="R287" s="137"/>
      <c r="S287" s="1"/>
      <c r="T287" s="1"/>
      <c r="U287" s="1"/>
      <c r="V287" s="1"/>
      <c r="W287" s="1"/>
      <c r="X287" s="1"/>
      <c r="Y287" s="1"/>
      <c r="Z287" s="1"/>
      <c r="AA287" s="1"/>
      <c r="AB287" s="1"/>
      <c r="AC287" s="1"/>
    </row>
    <row r="288" spans="1:29" ht="12.75">
      <c r="A288" s="1"/>
      <c r="B288" s="16"/>
      <c r="C288" s="3"/>
      <c r="D288" s="137"/>
      <c r="E288" s="137"/>
      <c r="F288" s="137"/>
      <c r="G288" s="137"/>
      <c r="H288" s="137"/>
      <c r="I288" s="137"/>
      <c r="J288" s="137"/>
      <c r="K288" s="137"/>
      <c r="L288" s="137"/>
      <c r="M288" s="137"/>
      <c r="N288" s="137"/>
      <c r="O288" s="137"/>
      <c r="P288" s="137"/>
      <c r="Q288" s="137"/>
      <c r="R288" s="137"/>
      <c r="S288" s="1"/>
      <c r="T288" s="1"/>
      <c r="U288" s="1"/>
      <c r="V288" s="1"/>
      <c r="W288" s="1"/>
      <c r="X288" s="1"/>
      <c r="Y288" s="1"/>
      <c r="Z288" s="1"/>
      <c r="AA288" s="1"/>
      <c r="AB288" s="1"/>
      <c r="AC288" s="1"/>
    </row>
    <row r="289" spans="1:29" ht="12.75">
      <c r="A289" s="1"/>
      <c r="B289" s="16"/>
      <c r="C289" s="3"/>
      <c r="D289" s="137"/>
      <c r="E289" s="137"/>
      <c r="F289" s="137"/>
      <c r="G289" s="137"/>
      <c r="H289" s="137"/>
      <c r="I289" s="137"/>
      <c r="J289" s="137"/>
      <c r="K289" s="137"/>
      <c r="L289" s="137"/>
      <c r="M289" s="137"/>
      <c r="N289" s="137"/>
      <c r="O289" s="137"/>
      <c r="P289" s="137"/>
      <c r="Q289" s="137"/>
      <c r="R289" s="137"/>
      <c r="S289" s="1"/>
      <c r="T289" s="1"/>
      <c r="U289" s="1"/>
      <c r="V289" s="1"/>
      <c r="W289" s="1"/>
      <c r="X289" s="1"/>
      <c r="Y289" s="1"/>
      <c r="Z289" s="1"/>
      <c r="AA289" s="1"/>
      <c r="AB289" s="1"/>
      <c r="AC289" s="1"/>
    </row>
    <row r="290" spans="1:29" ht="12.75">
      <c r="A290" s="1"/>
      <c r="B290" s="16"/>
      <c r="C290" s="3"/>
      <c r="D290" s="137"/>
      <c r="E290" s="137"/>
      <c r="F290" s="137"/>
      <c r="G290" s="137"/>
      <c r="H290" s="137"/>
      <c r="I290" s="137"/>
      <c r="J290" s="137"/>
      <c r="K290" s="137"/>
      <c r="L290" s="137"/>
      <c r="M290" s="137"/>
      <c r="N290" s="137"/>
      <c r="O290" s="137"/>
      <c r="P290" s="137"/>
      <c r="Q290" s="137"/>
      <c r="R290" s="137"/>
      <c r="S290" s="1"/>
      <c r="T290" s="1"/>
      <c r="U290" s="1"/>
      <c r="V290" s="1"/>
      <c r="W290" s="1"/>
      <c r="X290" s="1"/>
      <c r="Y290" s="1"/>
      <c r="Z290" s="1"/>
      <c r="AA290" s="1"/>
      <c r="AB290" s="1"/>
      <c r="AC290" s="1"/>
    </row>
    <row r="291" spans="1:29" ht="12.75">
      <c r="A291" s="1"/>
      <c r="B291" s="16"/>
      <c r="C291" s="3"/>
      <c r="D291" s="137"/>
      <c r="E291" s="137"/>
      <c r="F291" s="137"/>
      <c r="G291" s="137"/>
      <c r="H291" s="137"/>
      <c r="I291" s="137"/>
      <c r="J291" s="137"/>
      <c r="K291" s="137"/>
      <c r="L291" s="137"/>
      <c r="M291" s="137"/>
      <c r="N291" s="137"/>
      <c r="O291" s="137"/>
      <c r="P291" s="137"/>
      <c r="Q291" s="137"/>
      <c r="R291" s="137"/>
      <c r="S291" s="1"/>
      <c r="T291" s="1"/>
      <c r="U291" s="1"/>
      <c r="V291" s="1"/>
      <c r="W291" s="1"/>
      <c r="X291" s="1"/>
      <c r="Y291" s="1"/>
      <c r="Z291" s="1"/>
      <c r="AA291" s="1"/>
      <c r="AB291" s="1"/>
      <c r="AC291" s="1"/>
    </row>
    <row r="292" spans="1:29" ht="12.75">
      <c r="A292" s="1"/>
      <c r="B292" s="16"/>
      <c r="C292" s="3"/>
      <c r="D292" s="137"/>
      <c r="E292" s="137"/>
      <c r="F292" s="137"/>
      <c r="G292" s="137"/>
      <c r="H292" s="137"/>
      <c r="I292" s="137"/>
      <c r="J292" s="137"/>
      <c r="K292" s="137"/>
      <c r="L292" s="137"/>
      <c r="M292" s="137"/>
      <c r="N292" s="137"/>
      <c r="O292" s="137"/>
      <c r="P292" s="137"/>
      <c r="Q292" s="137"/>
      <c r="R292" s="137"/>
      <c r="S292" s="1"/>
      <c r="T292" s="1"/>
      <c r="U292" s="1"/>
      <c r="V292" s="1"/>
      <c r="W292" s="1"/>
      <c r="X292" s="1"/>
      <c r="Y292" s="1"/>
      <c r="Z292" s="1"/>
      <c r="AA292" s="1"/>
      <c r="AB292" s="1"/>
      <c r="AC292" s="1"/>
    </row>
    <row r="293" spans="1:29" ht="12.75">
      <c r="A293" s="1"/>
      <c r="B293" s="16"/>
      <c r="C293" s="3"/>
      <c r="D293" s="137"/>
      <c r="E293" s="137"/>
      <c r="F293" s="137"/>
      <c r="G293" s="137"/>
      <c r="H293" s="137"/>
      <c r="I293" s="137"/>
      <c r="J293" s="137"/>
      <c r="K293" s="137"/>
      <c r="L293" s="137"/>
      <c r="M293" s="137"/>
      <c r="N293" s="137"/>
      <c r="O293" s="137"/>
      <c r="P293" s="137"/>
      <c r="Q293" s="137"/>
      <c r="R293" s="137"/>
      <c r="S293" s="1"/>
      <c r="T293" s="1"/>
      <c r="U293" s="1"/>
      <c r="V293" s="1"/>
      <c r="W293" s="1"/>
      <c r="X293" s="1"/>
      <c r="Y293" s="1"/>
      <c r="Z293" s="1"/>
      <c r="AA293" s="1"/>
      <c r="AB293" s="1"/>
      <c r="AC293" s="1"/>
    </row>
    <row r="294" spans="1:29" ht="12.75">
      <c r="A294" s="1"/>
      <c r="B294" s="16"/>
      <c r="C294" s="3"/>
      <c r="D294" s="137"/>
      <c r="E294" s="137"/>
      <c r="F294" s="137"/>
      <c r="G294" s="137"/>
      <c r="H294" s="137"/>
      <c r="I294" s="137"/>
      <c r="J294" s="137"/>
      <c r="K294" s="137"/>
      <c r="L294" s="137"/>
      <c r="M294" s="137"/>
      <c r="N294" s="137"/>
      <c r="O294" s="137"/>
      <c r="P294" s="137"/>
      <c r="Q294" s="137"/>
      <c r="R294" s="137"/>
      <c r="S294" s="1"/>
      <c r="T294" s="1"/>
      <c r="U294" s="1"/>
      <c r="V294" s="1"/>
      <c r="W294" s="1"/>
      <c r="X294" s="1"/>
      <c r="Y294" s="1"/>
      <c r="Z294" s="1"/>
      <c r="AA294" s="1"/>
      <c r="AB294" s="1"/>
      <c r="AC294" s="1"/>
    </row>
    <row r="295" spans="1:29" ht="12.75">
      <c r="A295" s="1"/>
      <c r="B295" s="16"/>
      <c r="C295" s="3"/>
      <c r="D295" s="137"/>
      <c r="E295" s="137"/>
      <c r="F295" s="137"/>
      <c r="G295" s="137"/>
      <c r="H295" s="137"/>
      <c r="I295" s="137"/>
      <c r="J295" s="137"/>
      <c r="K295" s="137"/>
      <c r="L295" s="137"/>
      <c r="M295" s="137"/>
      <c r="N295" s="137"/>
      <c r="O295" s="137"/>
      <c r="P295" s="137"/>
      <c r="Q295" s="137"/>
      <c r="R295" s="137"/>
      <c r="S295" s="1"/>
      <c r="T295" s="1"/>
      <c r="U295" s="1"/>
      <c r="V295" s="1"/>
      <c r="W295" s="1"/>
      <c r="X295" s="1"/>
      <c r="Y295" s="1"/>
      <c r="Z295" s="1"/>
      <c r="AA295" s="1"/>
      <c r="AB295" s="1"/>
      <c r="AC295" s="1"/>
    </row>
    <row r="296" spans="1:29" ht="12.75">
      <c r="A296" s="1"/>
      <c r="B296" s="16"/>
      <c r="C296" s="3"/>
      <c r="D296" s="137"/>
      <c r="E296" s="137"/>
      <c r="F296" s="137"/>
      <c r="G296" s="137"/>
      <c r="H296" s="137"/>
      <c r="I296" s="137"/>
      <c r="J296" s="137"/>
      <c r="K296" s="137"/>
      <c r="L296" s="137"/>
      <c r="M296" s="137"/>
      <c r="N296" s="137"/>
      <c r="O296" s="137"/>
      <c r="P296" s="137"/>
      <c r="Q296" s="137"/>
      <c r="R296" s="137"/>
      <c r="S296" s="1"/>
      <c r="T296" s="1"/>
      <c r="U296" s="1"/>
      <c r="V296" s="1"/>
      <c r="W296" s="1"/>
      <c r="X296" s="1"/>
      <c r="Y296" s="1"/>
      <c r="Z296" s="1"/>
      <c r="AA296" s="1"/>
      <c r="AB296" s="1"/>
      <c r="AC296" s="1"/>
    </row>
    <row r="297" spans="1:29" ht="12.75">
      <c r="A297" s="1"/>
      <c r="B297" s="16"/>
      <c r="C297" s="3"/>
      <c r="D297" s="137"/>
      <c r="E297" s="137"/>
      <c r="F297" s="137"/>
      <c r="G297" s="137"/>
      <c r="H297" s="137"/>
      <c r="I297" s="137"/>
      <c r="J297" s="137"/>
      <c r="K297" s="137"/>
      <c r="L297" s="137"/>
      <c r="M297" s="137"/>
      <c r="N297" s="137"/>
      <c r="O297" s="137"/>
      <c r="P297" s="137"/>
      <c r="Q297" s="137"/>
      <c r="R297" s="137"/>
      <c r="S297" s="1"/>
      <c r="T297" s="1"/>
      <c r="U297" s="1"/>
      <c r="V297" s="1"/>
      <c r="W297" s="1"/>
      <c r="X297" s="1"/>
      <c r="Y297" s="1"/>
      <c r="Z297" s="1"/>
      <c r="AA297" s="1"/>
      <c r="AB297" s="1"/>
      <c r="AC297" s="1"/>
    </row>
    <row r="298" spans="1:29" ht="12.75">
      <c r="A298" s="1"/>
      <c r="B298" s="16"/>
      <c r="C298" s="3"/>
      <c r="D298" s="137"/>
      <c r="E298" s="137"/>
      <c r="F298" s="137"/>
      <c r="G298" s="137"/>
      <c r="H298" s="137"/>
      <c r="I298" s="137"/>
      <c r="J298" s="137"/>
      <c r="K298" s="137"/>
      <c r="L298" s="137"/>
      <c r="M298" s="137"/>
      <c r="N298" s="137"/>
      <c r="O298" s="137"/>
      <c r="P298" s="137"/>
      <c r="Q298" s="137"/>
      <c r="R298" s="137"/>
      <c r="S298" s="1"/>
      <c r="T298" s="1"/>
      <c r="U298" s="1"/>
      <c r="V298" s="1"/>
      <c r="W298" s="1"/>
      <c r="X298" s="1"/>
      <c r="Y298" s="1"/>
      <c r="Z298" s="1"/>
      <c r="AA298" s="1"/>
      <c r="AB298" s="1"/>
      <c r="AC298" s="1"/>
    </row>
    <row r="299" spans="1:29" ht="12.75">
      <c r="A299" s="1"/>
      <c r="B299" s="16"/>
      <c r="C299" s="3"/>
      <c r="D299" s="137"/>
      <c r="E299" s="137"/>
      <c r="F299" s="137"/>
      <c r="G299" s="137"/>
      <c r="H299" s="137"/>
      <c r="I299" s="137"/>
      <c r="J299" s="137"/>
      <c r="K299" s="137"/>
      <c r="L299" s="137"/>
      <c r="M299" s="137"/>
      <c r="N299" s="137"/>
      <c r="O299" s="137"/>
      <c r="P299" s="137"/>
      <c r="Q299" s="137"/>
      <c r="R299" s="137"/>
      <c r="S299" s="1"/>
      <c r="T299" s="1"/>
      <c r="U299" s="1"/>
      <c r="V299" s="1"/>
      <c r="W299" s="1"/>
      <c r="X299" s="1"/>
      <c r="Y299" s="1"/>
      <c r="Z299" s="1"/>
      <c r="AA299" s="1"/>
      <c r="AB299" s="1"/>
      <c r="AC299" s="1"/>
    </row>
    <row r="300" spans="1:29" ht="12.75">
      <c r="A300" s="1"/>
      <c r="B300" s="16"/>
      <c r="C300" s="3"/>
      <c r="D300" s="137"/>
      <c r="E300" s="137"/>
      <c r="F300" s="137"/>
      <c r="G300" s="137"/>
      <c r="H300" s="137"/>
      <c r="I300" s="137"/>
      <c r="J300" s="137"/>
      <c r="K300" s="137"/>
      <c r="L300" s="137"/>
      <c r="M300" s="137"/>
      <c r="N300" s="137"/>
      <c r="O300" s="137"/>
      <c r="P300" s="137"/>
      <c r="Q300" s="137"/>
      <c r="R300" s="137"/>
      <c r="S300" s="1"/>
      <c r="T300" s="1"/>
      <c r="U300" s="1"/>
      <c r="V300" s="1"/>
      <c r="W300" s="1"/>
      <c r="X300" s="1"/>
      <c r="Y300" s="1"/>
      <c r="Z300" s="1"/>
      <c r="AA300" s="1"/>
      <c r="AB300" s="1"/>
      <c r="AC300" s="1"/>
    </row>
    <row r="301" spans="1:29" ht="12.75">
      <c r="A301" s="1"/>
      <c r="B301" s="16"/>
      <c r="C301" s="3"/>
      <c r="D301" s="137"/>
      <c r="E301" s="137"/>
      <c r="F301" s="137"/>
      <c r="G301" s="137"/>
      <c r="H301" s="137"/>
      <c r="I301" s="137"/>
      <c r="J301" s="137"/>
      <c r="K301" s="137"/>
      <c r="L301" s="137"/>
      <c r="M301" s="137"/>
      <c r="N301" s="137"/>
      <c r="O301" s="137"/>
      <c r="P301" s="137"/>
      <c r="Q301" s="137"/>
      <c r="R301" s="137"/>
      <c r="S301" s="1"/>
      <c r="T301" s="1"/>
      <c r="U301" s="1"/>
      <c r="V301" s="1"/>
      <c r="W301" s="1"/>
      <c r="X301" s="1"/>
      <c r="Y301" s="1"/>
      <c r="Z301" s="1"/>
      <c r="AA301" s="1"/>
      <c r="AB301" s="1"/>
      <c r="AC301" s="1"/>
    </row>
    <row r="302" spans="1:29" ht="12.75">
      <c r="A302" s="1"/>
      <c r="B302" s="16"/>
      <c r="C302" s="3"/>
      <c r="D302" s="137"/>
      <c r="E302" s="137"/>
      <c r="F302" s="137"/>
      <c r="G302" s="137"/>
      <c r="H302" s="137"/>
      <c r="I302" s="137"/>
      <c r="J302" s="137"/>
      <c r="K302" s="137"/>
      <c r="L302" s="137"/>
      <c r="M302" s="137"/>
      <c r="N302" s="137"/>
      <c r="O302" s="137"/>
      <c r="P302" s="137"/>
      <c r="Q302" s="137"/>
      <c r="R302" s="137"/>
      <c r="S302" s="1"/>
      <c r="T302" s="1"/>
      <c r="U302" s="1"/>
      <c r="V302" s="1"/>
      <c r="W302" s="1"/>
      <c r="X302" s="1"/>
      <c r="Y302" s="1"/>
      <c r="Z302" s="1"/>
      <c r="AA302" s="1"/>
      <c r="AB302" s="1"/>
      <c r="AC302" s="1"/>
    </row>
    <row r="303" spans="1:29" ht="12.75">
      <c r="A303" s="1"/>
      <c r="B303" s="16"/>
      <c r="C303" s="3"/>
      <c r="D303" s="137"/>
      <c r="E303" s="137"/>
      <c r="F303" s="137"/>
      <c r="G303" s="137"/>
      <c r="H303" s="137"/>
      <c r="I303" s="137"/>
      <c r="J303" s="137"/>
      <c r="K303" s="137"/>
      <c r="L303" s="137"/>
      <c r="M303" s="137"/>
      <c r="N303" s="137"/>
      <c r="O303" s="137"/>
      <c r="P303" s="137"/>
      <c r="Q303" s="137"/>
      <c r="R303" s="137"/>
      <c r="S303" s="1"/>
      <c r="T303" s="1"/>
      <c r="U303" s="1"/>
      <c r="V303" s="1"/>
      <c r="W303" s="1"/>
      <c r="X303" s="1"/>
      <c r="Y303" s="1"/>
      <c r="Z303" s="1"/>
      <c r="AA303" s="1"/>
      <c r="AB303" s="1"/>
      <c r="AC303" s="1"/>
    </row>
    <row r="304" spans="1:29" ht="12.75">
      <c r="A304" s="1"/>
      <c r="B304" s="16"/>
      <c r="C304" s="3"/>
      <c r="D304" s="137"/>
      <c r="E304" s="137"/>
      <c r="F304" s="137"/>
      <c r="G304" s="137"/>
      <c r="H304" s="137"/>
      <c r="I304" s="137"/>
      <c r="J304" s="137"/>
      <c r="K304" s="137"/>
      <c r="L304" s="137"/>
      <c r="M304" s="137"/>
      <c r="N304" s="137"/>
      <c r="O304" s="137"/>
      <c r="P304" s="137"/>
      <c r="Q304" s="137"/>
      <c r="R304" s="137"/>
      <c r="S304" s="1"/>
      <c r="T304" s="1"/>
      <c r="U304" s="1"/>
      <c r="V304" s="1"/>
      <c r="W304" s="1"/>
      <c r="X304" s="1"/>
      <c r="Y304" s="1"/>
      <c r="Z304" s="1"/>
      <c r="AA304" s="1"/>
      <c r="AB304" s="1"/>
      <c r="AC304" s="1"/>
    </row>
    <row r="305" spans="1:29" ht="12.75">
      <c r="A305" s="1"/>
      <c r="B305" s="16"/>
      <c r="C305" s="3"/>
      <c r="D305" s="137"/>
      <c r="E305" s="137"/>
      <c r="F305" s="137"/>
      <c r="G305" s="137"/>
      <c r="H305" s="137"/>
      <c r="I305" s="137"/>
      <c r="J305" s="137"/>
      <c r="K305" s="137"/>
      <c r="L305" s="137"/>
      <c r="M305" s="137"/>
      <c r="N305" s="137"/>
      <c r="O305" s="137"/>
      <c r="P305" s="137"/>
      <c r="Q305" s="137"/>
      <c r="R305" s="137"/>
      <c r="S305" s="1"/>
      <c r="T305" s="1"/>
      <c r="U305" s="1"/>
      <c r="V305" s="1"/>
      <c r="W305" s="1"/>
      <c r="X305" s="1"/>
      <c r="Y305" s="1"/>
      <c r="Z305" s="1"/>
      <c r="AA305" s="1"/>
      <c r="AB305" s="1"/>
      <c r="AC305" s="1"/>
    </row>
    <row r="306" spans="1:29" ht="12.75">
      <c r="A306" s="1"/>
      <c r="B306" s="16"/>
      <c r="C306" s="3"/>
      <c r="D306" s="137"/>
      <c r="E306" s="137"/>
      <c r="F306" s="137"/>
      <c r="G306" s="137"/>
      <c r="H306" s="137"/>
      <c r="I306" s="137"/>
      <c r="J306" s="137"/>
      <c r="K306" s="137"/>
      <c r="L306" s="137"/>
      <c r="M306" s="137"/>
      <c r="N306" s="137"/>
      <c r="O306" s="137"/>
      <c r="P306" s="137"/>
      <c r="Q306" s="137"/>
      <c r="R306" s="137"/>
      <c r="S306" s="1"/>
      <c r="T306" s="1"/>
      <c r="U306" s="1"/>
      <c r="V306" s="1"/>
      <c r="W306" s="1"/>
      <c r="X306" s="1"/>
      <c r="Y306" s="1"/>
      <c r="Z306" s="1"/>
      <c r="AA306" s="1"/>
      <c r="AB306" s="1"/>
      <c r="AC306" s="1"/>
    </row>
    <row r="307" spans="1:29" ht="12.75">
      <c r="A307" s="1"/>
      <c r="B307" s="16"/>
      <c r="C307" s="3"/>
      <c r="D307" s="137"/>
      <c r="E307" s="137"/>
      <c r="F307" s="137"/>
      <c r="G307" s="137"/>
      <c r="H307" s="137"/>
      <c r="I307" s="137"/>
      <c r="J307" s="137"/>
      <c r="K307" s="137"/>
      <c r="L307" s="137"/>
      <c r="M307" s="137"/>
      <c r="N307" s="137"/>
      <c r="O307" s="137"/>
      <c r="P307" s="137"/>
      <c r="Q307" s="137"/>
      <c r="R307" s="137"/>
      <c r="S307" s="1"/>
      <c r="T307" s="1"/>
      <c r="U307" s="1"/>
      <c r="V307" s="1"/>
      <c r="W307" s="1"/>
      <c r="X307" s="1"/>
      <c r="Y307" s="1"/>
      <c r="Z307" s="1"/>
      <c r="AA307" s="1"/>
      <c r="AB307" s="1"/>
      <c r="AC307" s="1"/>
    </row>
    <row r="308" spans="1:29" ht="12.75">
      <c r="A308" s="1"/>
      <c r="B308" s="16"/>
      <c r="C308" s="3"/>
      <c r="D308" s="137"/>
      <c r="E308" s="137"/>
      <c r="F308" s="137"/>
      <c r="G308" s="137"/>
      <c r="H308" s="137"/>
      <c r="I308" s="137"/>
      <c r="J308" s="137"/>
      <c r="K308" s="137"/>
      <c r="L308" s="137"/>
      <c r="M308" s="137"/>
      <c r="N308" s="137"/>
      <c r="O308" s="137"/>
      <c r="P308" s="137"/>
      <c r="Q308" s="137"/>
      <c r="R308" s="137"/>
      <c r="S308" s="1"/>
      <c r="T308" s="1"/>
      <c r="U308" s="1"/>
      <c r="V308" s="1"/>
      <c r="W308" s="1"/>
      <c r="X308" s="1"/>
      <c r="Y308" s="1"/>
      <c r="Z308" s="1"/>
      <c r="AA308" s="1"/>
      <c r="AB308" s="1"/>
      <c r="AC308" s="1"/>
    </row>
    <row r="309" spans="1:29" ht="12.75">
      <c r="A309" s="1"/>
      <c r="B309" s="16"/>
      <c r="C309" s="3"/>
      <c r="D309" s="137"/>
      <c r="E309" s="137"/>
      <c r="F309" s="137"/>
      <c r="G309" s="137"/>
      <c r="H309" s="137"/>
      <c r="I309" s="137"/>
      <c r="J309" s="137"/>
      <c r="K309" s="137"/>
      <c r="L309" s="137"/>
      <c r="M309" s="137"/>
      <c r="N309" s="137"/>
      <c r="O309" s="137"/>
      <c r="P309" s="137"/>
      <c r="Q309" s="137"/>
      <c r="R309" s="137"/>
      <c r="S309" s="1"/>
      <c r="T309" s="1"/>
      <c r="U309" s="1"/>
      <c r="V309" s="1"/>
      <c r="W309" s="1"/>
      <c r="X309" s="1"/>
      <c r="Y309" s="1"/>
      <c r="Z309" s="1"/>
      <c r="AA309" s="1"/>
      <c r="AB309" s="1"/>
      <c r="AC309" s="1"/>
    </row>
    <row r="310" spans="1:29" ht="12.75">
      <c r="A310" s="1"/>
      <c r="B310" s="16"/>
      <c r="C310" s="3"/>
      <c r="D310" s="137"/>
      <c r="E310" s="137"/>
      <c r="F310" s="137"/>
      <c r="G310" s="137"/>
      <c r="H310" s="137"/>
      <c r="I310" s="137"/>
      <c r="J310" s="137"/>
      <c r="K310" s="137"/>
      <c r="L310" s="137"/>
      <c r="M310" s="137"/>
      <c r="N310" s="137"/>
      <c r="O310" s="137"/>
      <c r="P310" s="137"/>
      <c r="Q310" s="137"/>
      <c r="R310" s="137"/>
      <c r="S310" s="1"/>
      <c r="T310" s="1"/>
      <c r="U310" s="1"/>
      <c r="V310" s="1"/>
      <c r="W310" s="1"/>
      <c r="X310" s="1"/>
      <c r="Y310" s="1"/>
      <c r="Z310" s="1"/>
      <c r="AA310" s="1"/>
      <c r="AB310" s="1"/>
      <c r="AC310" s="1"/>
    </row>
    <row r="311" spans="1:29" ht="12.75">
      <c r="A311" s="1"/>
      <c r="B311" s="16"/>
      <c r="C311" s="3"/>
      <c r="D311" s="137"/>
      <c r="E311" s="137"/>
      <c r="F311" s="137"/>
      <c r="G311" s="137"/>
      <c r="H311" s="137"/>
      <c r="I311" s="137"/>
      <c r="J311" s="137"/>
      <c r="K311" s="137"/>
      <c r="L311" s="137"/>
      <c r="M311" s="137"/>
      <c r="N311" s="137"/>
      <c r="O311" s="137"/>
      <c r="P311" s="137"/>
      <c r="Q311" s="137"/>
      <c r="R311" s="137"/>
      <c r="S311" s="1"/>
      <c r="T311" s="1"/>
      <c r="U311" s="1"/>
      <c r="V311" s="1"/>
      <c r="W311" s="1"/>
      <c r="X311" s="1"/>
      <c r="Y311" s="1"/>
      <c r="Z311" s="1"/>
      <c r="AA311" s="1"/>
      <c r="AB311" s="1"/>
      <c r="AC311" s="1"/>
    </row>
    <row r="312" spans="1:29" ht="12.75">
      <c r="A312" s="1"/>
      <c r="B312" s="16"/>
      <c r="C312" s="3"/>
      <c r="D312" s="137"/>
      <c r="E312" s="137"/>
      <c r="F312" s="137"/>
      <c r="G312" s="137"/>
      <c r="H312" s="137"/>
      <c r="I312" s="137"/>
      <c r="J312" s="137"/>
      <c r="K312" s="137"/>
      <c r="L312" s="137"/>
      <c r="M312" s="137"/>
      <c r="N312" s="137"/>
      <c r="O312" s="137"/>
      <c r="P312" s="137"/>
      <c r="Q312" s="137"/>
      <c r="R312" s="137"/>
      <c r="S312" s="1"/>
      <c r="T312" s="1"/>
      <c r="U312" s="1"/>
      <c r="V312" s="1"/>
      <c r="W312" s="1"/>
      <c r="X312" s="1"/>
      <c r="Y312" s="1"/>
      <c r="Z312" s="1"/>
      <c r="AA312" s="1"/>
      <c r="AB312" s="1"/>
      <c r="AC312" s="1"/>
    </row>
    <row r="313" spans="1:29" ht="12.75">
      <c r="A313" s="1"/>
      <c r="B313" s="16"/>
      <c r="C313" s="3"/>
      <c r="D313" s="137"/>
      <c r="E313" s="137"/>
      <c r="F313" s="137"/>
      <c r="G313" s="137"/>
      <c r="H313" s="137"/>
      <c r="I313" s="137"/>
      <c r="J313" s="137"/>
      <c r="K313" s="137"/>
      <c r="L313" s="137"/>
      <c r="M313" s="137"/>
      <c r="N313" s="137"/>
      <c r="O313" s="137"/>
      <c r="P313" s="137"/>
      <c r="Q313" s="137"/>
      <c r="R313" s="137"/>
      <c r="S313" s="1"/>
      <c r="T313" s="1"/>
      <c r="U313" s="1"/>
      <c r="V313" s="1"/>
      <c r="W313" s="1"/>
      <c r="X313" s="1"/>
      <c r="Y313" s="1"/>
      <c r="Z313" s="1"/>
      <c r="AA313" s="1"/>
      <c r="AB313" s="1"/>
      <c r="AC313" s="1"/>
    </row>
    <row r="314" spans="1:29" ht="12.75">
      <c r="A314" s="1"/>
      <c r="B314" s="16"/>
      <c r="C314" s="3"/>
      <c r="D314" s="137"/>
      <c r="E314" s="137"/>
      <c r="F314" s="137"/>
      <c r="G314" s="137"/>
      <c r="H314" s="137"/>
      <c r="I314" s="137"/>
      <c r="J314" s="137"/>
      <c r="K314" s="137"/>
      <c r="L314" s="137"/>
      <c r="M314" s="137"/>
      <c r="N314" s="137"/>
      <c r="O314" s="137"/>
      <c r="P314" s="137"/>
      <c r="Q314" s="137"/>
      <c r="R314" s="137"/>
      <c r="S314" s="1"/>
      <c r="T314" s="1"/>
      <c r="U314" s="1"/>
      <c r="V314" s="1"/>
      <c r="W314" s="1"/>
      <c r="X314" s="1"/>
      <c r="Y314" s="1"/>
      <c r="Z314" s="1"/>
      <c r="AA314" s="1"/>
      <c r="AB314" s="1"/>
      <c r="AC314" s="1"/>
    </row>
    <row r="315" spans="1:29" ht="12.75">
      <c r="A315" s="1"/>
      <c r="B315" s="16"/>
      <c r="C315" s="3"/>
      <c r="D315" s="137"/>
      <c r="E315" s="137"/>
      <c r="F315" s="137"/>
      <c r="G315" s="137"/>
      <c r="H315" s="137"/>
      <c r="I315" s="137"/>
      <c r="J315" s="137"/>
      <c r="K315" s="137"/>
      <c r="L315" s="137"/>
      <c r="M315" s="137"/>
      <c r="N315" s="137"/>
      <c r="O315" s="137"/>
      <c r="P315" s="137"/>
      <c r="Q315" s="137"/>
      <c r="R315" s="137"/>
      <c r="S315" s="1"/>
      <c r="T315" s="1"/>
      <c r="U315" s="1"/>
      <c r="V315" s="1"/>
      <c r="W315" s="1"/>
      <c r="X315" s="1"/>
      <c r="Y315" s="1"/>
      <c r="Z315" s="1"/>
      <c r="AA315" s="1"/>
      <c r="AB315" s="1"/>
      <c r="AC315" s="1"/>
    </row>
    <row r="316" spans="1:29" ht="12.75">
      <c r="A316" s="1"/>
      <c r="B316" s="16"/>
      <c r="C316" s="3"/>
      <c r="D316" s="137"/>
      <c r="E316" s="137"/>
      <c r="F316" s="137"/>
      <c r="G316" s="137"/>
      <c r="H316" s="137"/>
      <c r="I316" s="137"/>
      <c r="J316" s="137"/>
      <c r="K316" s="137"/>
      <c r="L316" s="137"/>
      <c r="M316" s="137"/>
      <c r="N316" s="137"/>
      <c r="O316" s="137"/>
      <c r="P316" s="137"/>
      <c r="Q316" s="137"/>
      <c r="R316" s="137"/>
      <c r="S316" s="1"/>
      <c r="T316" s="1"/>
      <c r="U316" s="1"/>
      <c r="V316" s="1"/>
      <c r="W316" s="1"/>
      <c r="X316" s="1"/>
      <c r="Y316" s="1"/>
      <c r="Z316" s="1"/>
      <c r="AA316" s="1"/>
      <c r="AB316" s="1"/>
      <c r="AC316" s="1"/>
    </row>
    <row r="317" spans="1:29" ht="12.75">
      <c r="A317" s="1"/>
      <c r="B317" s="16"/>
      <c r="C317" s="3"/>
      <c r="D317" s="137"/>
      <c r="E317" s="137"/>
      <c r="F317" s="137"/>
      <c r="G317" s="137"/>
      <c r="H317" s="137"/>
      <c r="I317" s="137"/>
      <c r="J317" s="137"/>
      <c r="K317" s="137"/>
      <c r="L317" s="137"/>
      <c r="M317" s="137"/>
      <c r="N317" s="137"/>
      <c r="O317" s="137"/>
      <c r="P317" s="137"/>
      <c r="Q317" s="137"/>
      <c r="R317" s="137"/>
      <c r="S317" s="1"/>
      <c r="T317" s="1"/>
      <c r="U317" s="1"/>
      <c r="V317" s="1"/>
      <c r="W317" s="1"/>
      <c r="X317" s="1"/>
      <c r="Y317" s="1"/>
      <c r="Z317" s="1"/>
      <c r="AA317" s="1"/>
      <c r="AB317" s="1"/>
      <c r="AC317" s="1"/>
    </row>
    <row r="318" spans="1:29" ht="12.75">
      <c r="A318" s="1"/>
      <c r="B318" s="16"/>
      <c r="C318" s="3"/>
      <c r="D318" s="137"/>
      <c r="E318" s="137"/>
      <c r="F318" s="137"/>
      <c r="G318" s="137"/>
      <c r="H318" s="137"/>
      <c r="I318" s="137"/>
      <c r="J318" s="137"/>
      <c r="K318" s="137"/>
      <c r="L318" s="137"/>
      <c r="M318" s="137"/>
      <c r="N318" s="137"/>
      <c r="O318" s="137"/>
      <c r="P318" s="137"/>
      <c r="Q318" s="137"/>
      <c r="R318" s="137"/>
      <c r="S318" s="1"/>
      <c r="T318" s="1"/>
      <c r="U318" s="1"/>
      <c r="V318" s="1"/>
      <c r="W318" s="1"/>
      <c r="X318" s="1"/>
      <c r="Y318" s="1"/>
      <c r="Z318" s="1"/>
      <c r="AA318" s="1"/>
      <c r="AB318" s="1"/>
      <c r="AC318" s="1"/>
    </row>
    <row r="319" spans="1:29" ht="12.75">
      <c r="A319" s="1"/>
      <c r="B319" s="16"/>
      <c r="C319" s="3"/>
      <c r="D319" s="137"/>
      <c r="E319" s="137"/>
      <c r="F319" s="137"/>
      <c r="G319" s="137"/>
      <c r="H319" s="137"/>
      <c r="I319" s="137"/>
      <c r="J319" s="137"/>
      <c r="K319" s="137"/>
      <c r="L319" s="137"/>
      <c r="M319" s="137"/>
      <c r="N319" s="137"/>
      <c r="O319" s="137"/>
      <c r="P319" s="137"/>
      <c r="Q319" s="137"/>
      <c r="R319" s="137"/>
      <c r="S319" s="1"/>
      <c r="T319" s="1"/>
      <c r="U319" s="1"/>
      <c r="V319" s="1"/>
      <c r="W319" s="1"/>
      <c r="X319" s="1"/>
      <c r="Y319" s="1"/>
      <c r="Z319" s="1"/>
      <c r="AA319" s="1"/>
      <c r="AB319" s="1"/>
      <c r="AC319" s="1"/>
    </row>
    <row r="320" spans="1:29" ht="12.75">
      <c r="A320" s="1"/>
      <c r="B320" s="16"/>
      <c r="C320" s="3"/>
      <c r="D320" s="137"/>
      <c r="E320" s="137"/>
      <c r="F320" s="137"/>
      <c r="G320" s="137"/>
      <c r="H320" s="137"/>
      <c r="I320" s="137"/>
      <c r="J320" s="137"/>
      <c r="K320" s="137"/>
      <c r="L320" s="137"/>
      <c r="M320" s="137"/>
      <c r="N320" s="137"/>
      <c r="O320" s="137"/>
      <c r="P320" s="137"/>
      <c r="Q320" s="137"/>
      <c r="R320" s="137"/>
      <c r="S320" s="1"/>
      <c r="T320" s="1"/>
      <c r="U320" s="1"/>
      <c r="V320" s="1"/>
      <c r="W320" s="1"/>
      <c r="X320" s="1"/>
      <c r="Y320" s="1"/>
      <c r="Z320" s="1"/>
      <c r="AA320" s="1"/>
      <c r="AB320" s="1"/>
      <c r="AC320" s="1"/>
    </row>
    <row r="321" spans="1:29" ht="12.75">
      <c r="A321" s="1"/>
      <c r="B321" s="16"/>
      <c r="C321" s="3"/>
      <c r="D321" s="137"/>
      <c r="E321" s="137"/>
      <c r="F321" s="137"/>
      <c r="G321" s="137"/>
      <c r="H321" s="137"/>
      <c r="I321" s="137"/>
      <c r="J321" s="137"/>
      <c r="K321" s="137"/>
      <c r="L321" s="137"/>
      <c r="M321" s="137"/>
      <c r="N321" s="137"/>
      <c r="O321" s="137"/>
      <c r="P321" s="137"/>
      <c r="Q321" s="137"/>
      <c r="R321" s="137"/>
      <c r="S321" s="1"/>
      <c r="T321" s="1"/>
      <c r="U321" s="1"/>
      <c r="V321" s="1"/>
      <c r="W321" s="1"/>
      <c r="X321" s="1"/>
      <c r="Y321" s="1"/>
      <c r="Z321" s="1"/>
      <c r="AA321" s="1"/>
      <c r="AB321" s="1"/>
      <c r="AC321" s="1"/>
    </row>
    <row r="322" spans="1:29" ht="12.75">
      <c r="A322" s="1"/>
      <c r="B322" s="16"/>
      <c r="C322" s="3"/>
      <c r="D322" s="137"/>
      <c r="E322" s="137"/>
      <c r="F322" s="137"/>
      <c r="G322" s="137"/>
      <c r="H322" s="137"/>
      <c r="I322" s="137"/>
      <c r="J322" s="137"/>
      <c r="K322" s="137"/>
      <c r="L322" s="137"/>
      <c r="M322" s="137"/>
      <c r="N322" s="137"/>
      <c r="O322" s="137"/>
      <c r="P322" s="137"/>
      <c r="Q322" s="137"/>
      <c r="R322" s="137"/>
      <c r="S322" s="1"/>
      <c r="T322" s="1"/>
      <c r="U322" s="1"/>
      <c r="V322" s="1"/>
      <c r="W322" s="1"/>
      <c r="X322" s="1"/>
      <c r="Y322" s="1"/>
      <c r="Z322" s="1"/>
      <c r="AA322" s="1"/>
      <c r="AB322" s="1"/>
      <c r="AC322" s="1"/>
    </row>
    <row r="323" spans="1:29" ht="12.75">
      <c r="A323" s="1"/>
      <c r="B323" s="16"/>
      <c r="C323" s="3"/>
      <c r="D323" s="137"/>
      <c r="E323" s="137"/>
      <c r="F323" s="137"/>
      <c r="G323" s="137"/>
      <c r="H323" s="137"/>
      <c r="I323" s="137"/>
      <c r="J323" s="137"/>
      <c r="K323" s="137"/>
      <c r="L323" s="137"/>
      <c r="M323" s="137"/>
      <c r="N323" s="137"/>
      <c r="O323" s="137"/>
      <c r="P323" s="137"/>
      <c r="Q323" s="137"/>
      <c r="R323" s="137"/>
      <c r="S323" s="1"/>
      <c r="T323" s="1"/>
      <c r="U323" s="1"/>
      <c r="V323" s="1"/>
      <c r="W323" s="1"/>
      <c r="X323" s="1"/>
      <c r="Y323" s="1"/>
      <c r="Z323" s="1"/>
      <c r="AA323" s="1"/>
      <c r="AB323" s="1"/>
      <c r="AC323" s="1"/>
    </row>
    <row r="324" spans="1:29" ht="12.75">
      <c r="A324" s="1"/>
      <c r="B324" s="16"/>
      <c r="C324" s="3"/>
      <c r="D324" s="137"/>
      <c r="E324" s="137"/>
      <c r="F324" s="137"/>
      <c r="G324" s="137"/>
      <c r="H324" s="137"/>
      <c r="I324" s="137"/>
      <c r="J324" s="137"/>
      <c r="K324" s="137"/>
      <c r="L324" s="137"/>
      <c r="M324" s="137"/>
      <c r="N324" s="137"/>
      <c r="O324" s="137"/>
      <c r="P324" s="137"/>
      <c r="Q324" s="137"/>
      <c r="R324" s="137"/>
      <c r="S324" s="1"/>
      <c r="T324" s="1"/>
      <c r="U324" s="1"/>
      <c r="V324" s="1"/>
      <c r="W324" s="1"/>
      <c r="X324" s="1"/>
      <c r="Y324" s="1"/>
      <c r="Z324" s="1"/>
      <c r="AA324" s="1"/>
      <c r="AB324" s="1"/>
      <c r="AC324" s="1"/>
    </row>
    <row r="325" spans="1:29" ht="12.75">
      <c r="A325" s="1"/>
      <c r="B325" s="16"/>
      <c r="C325" s="3"/>
      <c r="D325" s="137"/>
      <c r="E325" s="137"/>
      <c r="F325" s="137"/>
      <c r="G325" s="137"/>
      <c r="H325" s="137"/>
      <c r="I325" s="137"/>
      <c r="J325" s="137"/>
      <c r="K325" s="137"/>
      <c r="L325" s="137"/>
      <c r="M325" s="137"/>
      <c r="N325" s="137"/>
      <c r="O325" s="137"/>
      <c r="P325" s="137"/>
      <c r="Q325" s="137"/>
      <c r="R325" s="137"/>
      <c r="S325" s="1"/>
      <c r="T325" s="1"/>
      <c r="U325" s="1"/>
      <c r="V325" s="1"/>
      <c r="W325" s="1"/>
      <c r="X325" s="1"/>
      <c r="Y325" s="1"/>
      <c r="Z325" s="1"/>
      <c r="AA325" s="1"/>
      <c r="AB325" s="1"/>
      <c r="AC325" s="1"/>
    </row>
    <row r="326" spans="1:29" ht="12.75">
      <c r="A326" s="1"/>
      <c r="B326" s="16"/>
      <c r="C326" s="3"/>
      <c r="D326" s="137"/>
      <c r="E326" s="137"/>
      <c r="F326" s="137"/>
      <c r="G326" s="137"/>
      <c r="H326" s="137"/>
      <c r="I326" s="137"/>
      <c r="J326" s="137"/>
      <c r="K326" s="137"/>
      <c r="L326" s="137"/>
      <c r="M326" s="137"/>
      <c r="N326" s="137"/>
      <c r="O326" s="137"/>
      <c r="P326" s="137"/>
      <c r="Q326" s="137"/>
      <c r="R326" s="137"/>
      <c r="S326" s="1"/>
      <c r="T326" s="1"/>
      <c r="U326" s="1"/>
      <c r="V326" s="1"/>
      <c r="W326" s="1"/>
      <c r="X326" s="1"/>
      <c r="Y326" s="1"/>
      <c r="Z326" s="1"/>
      <c r="AA326" s="1"/>
      <c r="AB326" s="1"/>
      <c r="AC326" s="1"/>
    </row>
    <row r="327" spans="1:29" ht="12.75">
      <c r="A327" s="1"/>
      <c r="B327" s="16"/>
      <c r="C327" s="3"/>
      <c r="D327" s="137"/>
      <c r="E327" s="137"/>
      <c r="F327" s="137"/>
      <c r="G327" s="137"/>
      <c r="H327" s="137"/>
      <c r="I327" s="137"/>
      <c r="J327" s="137"/>
      <c r="K327" s="137"/>
      <c r="L327" s="137"/>
      <c r="M327" s="137"/>
      <c r="N327" s="137"/>
      <c r="O327" s="137"/>
      <c r="P327" s="137"/>
      <c r="Q327" s="137"/>
      <c r="R327" s="137"/>
      <c r="S327" s="1"/>
      <c r="T327" s="1"/>
      <c r="U327" s="1"/>
      <c r="V327" s="1"/>
      <c r="W327" s="1"/>
      <c r="X327" s="1"/>
      <c r="Y327" s="1"/>
      <c r="Z327" s="1"/>
      <c r="AA327" s="1"/>
      <c r="AB327" s="1"/>
      <c r="AC327" s="1"/>
    </row>
    <row r="328" spans="1:29" ht="12.75">
      <c r="A328" s="1"/>
      <c r="B328" s="16"/>
      <c r="C328" s="3"/>
      <c r="D328" s="137"/>
      <c r="E328" s="137"/>
      <c r="F328" s="137"/>
      <c r="G328" s="137"/>
      <c r="H328" s="137"/>
      <c r="I328" s="137"/>
      <c r="J328" s="137"/>
      <c r="K328" s="137"/>
      <c r="L328" s="137"/>
      <c r="M328" s="137"/>
      <c r="N328" s="137"/>
      <c r="O328" s="137"/>
      <c r="P328" s="137"/>
      <c r="Q328" s="137"/>
      <c r="R328" s="137"/>
      <c r="S328" s="1"/>
      <c r="T328" s="1"/>
      <c r="U328" s="1"/>
      <c r="V328" s="1"/>
      <c r="W328" s="1"/>
      <c r="X328" s="1"/>
      <c r="Y328" s="1"/>
      <c r="Z328" s="1"/>
      <c r="AA328" s="1"/>
      <c r="AB328" s="1"/>
      <c r="AC328" s="1"/>
    </row>
    <row r="329" spans="1:29" ht="12.75">
      <c r="A329" s="1"/>
      <c r="B329" s="16"/>
      <c r="C329" s="3"/>
      <c r="D329" s="137"/>
      <c r="E329" s="137"/>
      <c r="F329" s="137"/>
      <c r="G329" s="137"/>
      <c r="H329" s="137"/>
      <c r="I329" s="137"/>
      <c r="J329" s="137"/>
      <c r="K329" s="137"/>
      <c r="L329" s="137"/>
      <c r="M329" s="137"/>
      <c r="N329" s="137"/>
      <c r="O329" s="137"/>
      <c r="P329" s="137"/>
      <c r="Q329" s="137"/>
      <c r="R329" s="137"/>
      <c r="S329" s="1"/>
      <c r="T329" s="1"/>
      <c r="U329" s="1"/>
      <c r="V329" s="1"/>
      <c r="W329" s="1"/>
      <c r="X329" s="1"/>
      <c r="Y329" s="1"/>
      <c r="Z329" s="1"/>
      <c r="AA329" s="1"/>
      <c r="AB329" s="1"/>
      <c r="AC329" s="1"/>
    </row>
    <row r="330" spans="1:29" ht="12.75">
      <c r="A330" s="1"/>
      <c r="B330" s="16"/>
      <c r="C330" s="3"/>
      <c r="D330" s="137"/>
      <c r="E330" s="137"/>
      <c r="F330" s="137"/>
      <c r="G330" s="137"/>
      <c r="H330" s="137"/>
      <c r="I330" s="137"/>
      <c r="J330" s="137"/>
      <c r="K330" s="137"/>
      <c r="L330" s="137"/>
      <c r="M330" s="137"/>
      <c r="N330" s="137"/>
      <c r="O330" s="137"/>
      <c r="P330" s="137"/>
      <c r="Q330" s="137"/>
      <c r="R330" s="137"/>
      <c r="S330" s="1"/>
      <c r="T330" s="1"/>
      <c r="U330" s="1"/>
      <c r="V330" s="1"/>
      <c r="W330" s="1"/>
      <c r="X330" s="1"/>
      <c r="Y330" s="1"/>
      <c r="Z330" s="1"/>
      <c r="AA330" s="1"/>
      <c r="AB330" s="1"/>
      <c r="AC330" s="1"/>
    </row>
    <row r="331" spans="1:29" ht="12.75">
      <c r="A331" s="1"/>
      <c r="B331" s="16"/>
      <c r="C331" s="3"/>
      <c r="D331" s="137"/>
      <c r="E331" s="137"/>
      <c r="F331" s="137"/>
      <c r="G331" s="137"/>
      <c r="H331" s="137"/>
      <c r="I331" s="137"/>
      <c r="J331" s="137"/>
      <c r="K331" s="137"/>
      <c r="L331" s="137"/>
      <c r="M331" s="137"/>
      <c r="N331" s="137"/>
      <c r="O331" s="137"/>
      <c r="P331" s="137"/>
      <c r="Q331" s="137"/>
      <c r="R331" s="137"/>
      <c r="S331" s="1"/>
      <c r="T331" s="1"/>
      <c r="U331" s="1"/>
      <c r="V331" s="1"/>
      <c r="W331" s="1"/>
      <c r="X331" s="1"/>
      <c r="Y331" s="1"/>
      <c r="Z331" s="1"/>
      <c r="AA331" s="1"/>
      <c r="AB331" s="1"/>
      <c r="AC331" s="1"/>
    </row>
    <row r="332" spans="1:29" ht="12.75">
      <c r="A332" s="1"/>
      <c r="B332" s="16"/>
      <c r="C332" s="3"/>
      <c r="D332" s="137"/>
      <c r="E332" s="137"/>
      <c r="F332" s="137"/>
      <c r="G332" s="137"/>
      <c r="H332" s="137"/>
      <c r="I332" s="137"/>
      <c r="J332" s="137"/>
      <c r="K332" s="137"/>
      <c r="L332" s="137"/>
      <c r="M332" s="137"/>
      <c r="N332" s="137"/>
      <c r="O332" s="137"/>
      <c r="P332" s="137"/>
      <c r="Q332" s="137"/>
      <c r="R332" s="137"/>
      <c r="S332" s="1"/>
      <c r="T332" s="1"/>
      <c r="U332" s="1"/>
      <c r="V332" s="1"/>
      <c r="W332" s="1"/>
      <c r="X332" s="1"/>
      <c r="Y332" s="1"/>
      <c r="Z332" s="1"/>
      <c r="AA332" s="1"/>
      <c r="AB332" s="1"/>
      <c r="AC332" s="1"/>
    </row>
    <row r="333" spans="1:29" ht="12.75">
      <c r="A333" s="1"/>
      <c r="B333" s="16"/>
      <c r="C333" s="3"/>
      <c r="D333" s="137"/>
      <c r="E333" s="137"/>
      <c r="F333" s="137"/>
      <c r="G333" s="137"/>
      <c r="H333" s="137"/>
      <c r="I333" s="137"/>
      <c r="J333" s="137"/>
      <c r="K333" s="137"/>
      <c r="L333" s="137"/>
      <c r="M333" s="137"/>
      <c r="N333" s="137"/>
      <c r="O333" s="137"/>
      <c r="P333" s="137"/>
      <c r="Q333" s="137"/>
      <c r="R333" s="137"/>
      <c r="S333" s="1"/>
      <c r="T333" s="1"/>
      <c r="U333" s="1"/>
      <c r="V333" s="1"/>
      <c r="W333" s="1"/>
      <c r="X333" s="1"/>
      <c r="Y333" s="1"/>
      <c r="Z333" s="1"/>
      <c r="AA333" s="1"/>
      <c r="AB333" s="1"/>
      <c r="AC333" s="1"/>
    </row>
    <row r="334" spans="1:29" ht="12.75">
      <c r="A334" s="1"/>
      <c r="B334" s="16"/>
      <c r="C334" s="3"/>
      <c r="D334" s="137"/>
      <c r="E334" s="137"/>
      <c r="F334" s="137"/>
      <c r="G334" s="137"/>
      <c r="H334" s="137"/>
      <c r="I334" s="137"/>
      <c r="J334" s="137"/>
      <c r="K334" s="137"/>
      <c r="L334" s="137"/>
      <c r="M334" s="137"/>
      <c r="N334" s="137"/>
      <c r="O334" s="137"/>
      <c r="P334" s="137"/>
      <c r="Q334" s="137"/>
      <c r="R334" s="137"/>
      <c r="S334" s="1"/>
      <c r="T334" s="1"/>
      <c r="U334" s="1"/>
      <c r="V334" s="1"/>
      <c r="W334" s="1"/>
      <c r="X334" s="1"/>
      <c r="Y334" s="1"/>
      <c r="Z334" s="1"/>
      <c r="AA334" s="1"/>
      <c r="AB334" s="1"/>
      <c r="AC334" s="1"/>
    </row>
    <row r="335" spans="1:29" ht="12.75">
      <c r="A335" s="1"/>
      <c r="B335" s="16"/>
      <c r="C335" s="3"/>
      <c r="D335" s="137"/>
      <c r="E335" s="137"/>
      <c r="F335" s="137"/>
      <c r="G335" s="137"/>
      <c r="H335" s="137"/>
      <c r="I335" s="137"/>
      <c r="J335" s="137"/>
      <c r="K335" s="137"/>
      <c r="L335" s="137"/>
      <c r="M335" s="137"/>
      <c r="N335" s="137"/>
      <c r="O335" s="137"/>
      <c r="P335" s="137"/>
      <c r="Q335" s="137"/>
      <c r="R335" s="137"/>
      <c r="S335" s="1"/>
      <c r="T335" s="1"/>
      <c r="U335" s="1"/>
      <c r="V335" s="1"/>
      <c r="W335" s="1"/>
      <c r="X335" s="1"/>
      <c r="Y335" s="1"/>
      <c r="Z335" s="1"/>
      <c r="AA335" s="1"/>
      <c r="AB335" s="1"/>
      <c r="AC335" s="1"/>
    </row>
    <row r="336" spans="1:29" ht="12.75">
      <c r="A336" s="1"/>
      <c r="B336" s="16"/>
      <c r="C336" s="3"/>
      <c r="D336" s="137"/>
      <c r="E336" s="137"/>
      <c r="F336" s="137"/>
      <c r="G336" s="137"/>
      <c r="H336" s="137"/>
      <c r="I336" s="137"/>
      <c r="J336" s="137"/>
      <c r="K336" s="137"/>
      <c r="L336" s="137"/>
      <c r="M336" s="137"/>
      <c r="N336" s="137"/>
      <c r="O336" s="137"/>
      <c r="P336" s="137"/>
      <c r="Q336" s="137"/>
      <c r="R336" s="137"/>
      <c r="S336" s="1"/>
      <c r="T336" s="1"/>
      <c r="U336" s="1"/>
      <c r="V336" s="1"/>
      <c r="W336" s="1"/>
      <c r="X336" s="1"/>
      <c r="Y336" s="1"/>
      <c r="Z336" s="1"/>
      <c r="AA336" s="1"/>
      <c r="AB336" s="1"/>
      <c r="AC336" s="1"/>
    </row>
    <row r="337" spans="1:29" ht="12.75">
      <c r="A337" s="1"/>
      <c r="B337" s="16"/>
      <c r="C337" s="3"/>
      <c r="D337" s="137"/>
      <c r="E337" s="137"/>
      <c r="F337" s="137"/>
      <c r="G337" s="137"/>
      <c r="H337" s="137"/>
      <c r="I337" s="137"/>
      <c r="J337" s="137"/>
      <c r="K337" s="137"/>
      <c r="L337" s="137"/>
      <c r="M337" s="137"/>
      <c r="N337" s="137"/>
      <c r="O337" s="137"/>
      <c r="P337" s="137"/>
      <c r="Q337" s="137"/>
      <c r="R337" s="137"/>
      <c r="S337" s="1"/>
      <c r="T337" s="1"/>
      <c r="U337" s="1"/>
      <c r="V337" s="1"/>
      <c r="W337" s="1"/>
      <c r="X337" s="1"/>
      <c r="Y337" s="1"/>
      <c r="Z337" s="1"/>
      <c r="AA337" s="1"/>
      <c r="AB337" s="1"/>
      <c r="AC337" s="1"/>
    </row>
    <row r="338" spans="1:29" ht="12.75">
      <c r="A338" s="1"/>
      <c r="B338" s="16"/>
      <c r="C338" s="3"/>
      <c r="D338" s="137"/>
      <c r="E338" s="137"/>
      <c r="F338" s="137"/>
      <c r="G338" s="137"/>
      <c r="H338" s="137"/>
      <c r="I338" s="137"/>
      <c r="J338" s="137"/>
      <c r="K338" s="137"/>
      <c r="L338" s="137"/>
      <c r="M338" s="137"/>
      <c r="N338" s="137"/>
      <c r="O338" s="137"/>
      <c r="P338" s="137"/>
      <c r="Q338" s="137"/>
      <c r="R338" s="137"/>
      <c r="S338" s="1"/>
      <c r="T338" s="1"/>
      <c r="U338" s="1"/>
      <c r="V338" s="1"/>
      <c r="W338" s="1"/>
      <c r="X338" s="1"/>
      <c r="Y338" s="1"/>
      <c r="Z338" s="1"/>
      <c r="AA338" s="1"/>
      <c r="AB338" s="1"/>
      <c r="AC338" s="1"/>
    </row>
    <row r="339" spans="1:29" ht="12.75">
      <c r="A339" s="1"/>
      <c r="B339" s="16"/>
      <c r="C339" s="3"/>
      <c r="D339" s="137"/>
      <c r="E339" s="137"/>
      <c r="F339" s="137"/>
      <c r="G339" s="137"/>
      <c r="H339" s="137"/>
      <c r="I339" s="137"/>
      <c r="J339" s="137"/>
      <c r="K339" s="137"/>
      <c r="L339" s="137"/>
      <c r="M339" s="137"/>
      <c r="N339" s="137"/>
      <c r="O339" s="137"/>
      <c r="P339" s="137"/>
      <c r="Q339" s="137"/>
      <c r="R339" s="137"/>
      <c r="S339" s="1"/>
      <c r="T339" s="1"/>
      <c r="U339" s="1"/>
      <c r="V339" s="1"/>
      <c r="W339" s="1"/>
      <c r="X339" s="1"/>
      <c r="Y339" s="1"/>
      <c r="Z339" s="1"/>
      <c r="AA339" s="1"/>
      <c r="AB339" s="1"/>
      <c r="AC339" s="1"/>
    </row>
    <row r="340" spans="1:29" ht="12.75">
      <c r="A340" s="1"/>
      <c r="B340" s="16"/>
      <c r="C340" s="3"/>
      <c r="D340" s="137"/>
      <c r="E340" s="137"/>
      <c r="F340" s="137"/>
      <c r="G340" s="137"/>
      <c r="H340" s="137"/>
      <c r="I340" s="137"/>
      <c r="J340" s="137"/>
      <c r="K340" s="137"/>
      <c r="L340" s="137"/>
      <c r="M340" s="137"/>
      <c r="N340" s="137"/>
      <c r="O340" s="137"/>
      <c r="P340" s="137"/>
      <c r="Q340" s="137"/>
      <c r="R340" s="137"/>
      <c r="S340" s="1"/>
      <c r="T340" s="1"/>
      <c r="U340" s="1"/>
      <c r="V340" s="1"/>
      <c r="W340" s="1"/>
      <c r="X340" s="1"/>
      <c r="Y340" s="1"/>
      <c r="Z340" s="1"/>
      <c r="AA340" s="1"/>
      <c r="AB340" s="1"/>
      <c r="AC340" s="1"/>
    </row>
    <row r="341" spans="1:29" ht="12.75">
      <c r="A341" s="1"/>
      <c r="B341" s="16"/>
      <c r="C341" s="3"/>
      <c r="D341" s="137"/>
      <c r="E341" s="137"/>
      <c r="F341" s="137"/>
      <c r="G341" s="137"/>
      <c r="H341" s="137"/>
      <c r="I341" s="137"/>
      <c r="J341" s="137"/>
      <c r="K341" s="137"/>
      <c r="L341" s="137"/>
      <c r="M341" s="137"/>
      <c r="N341" s="137"/>
      <c r="O341" s="137"/>
      <c r="P341" s="137"/>
      <c r="Q341" s="137"/>
      <c r="R341" s="137"/>
      <c r="S341" s="1"/>
      <c r="T341" s="1"/>
      <c r="U341" s="1"/>
      <c r="V341" s="1"/>
      <c r="W341" s="1"/>
      <c r="X341" s="1"/>
      <c r="Y341" s="1"/>
      <c r="Z341" s="1"/>
      <c r="AA341" s="1"/>
      <c r="AB341" s="1"/>
      <c r="AC341" s="1"/>
    </row>
    <row r="342" spans="1:29" ht="12.75">
      <c r="A342" s="1"/>
      <c r="B342" s="16"/>
      <c r="C342" s="3"/>
      <c r="D342" s="137"/>
      <c r="E342" s="137"/>
      <c r="F342" s="137"/>
      <c r="G342" s="137"/>
      <c r="H342" s="137"/>
      <c r="I342" s="137"/>
      <c r="J342" s="137"/>
      <c r="K342" s="137"/>
      <c r="L342" s="137"/>
      <c r="M342" s="137"/>
      <c r="N342" s="137"/>
      <c r="O342" s="137"/>
      <c r="P342" s="137"/>
      <c r="Q342" s="137"/>
      <c r="R342" s="137"/>
      <c r="S342" s="1"/>
      <c r="T342" s="1"/>
      <c r="U342" s="1"/>
      <c r="V342" s="1"/>
      <c r="W342" s="1"/>
      <c r="X342" s="1"/>
      <c r="Y342" s="1"/>
      <c r="Z342" s="1"/>
      <c r="AA342" s="1"/>
      <c r="AB342" s="1"/>
      <c r="AC342" s="1"/>
    </row>
  </sheetData>
  <mergeCells count="557">
    <mergeCell ref="T136:T139"/>
    <mergeCell ref="U136:U139"/>
    <mergeCell ref="V136:V139"/>
    <mergeCell ref="T140:T143"/>
    <mergeCell ref="U140:U143"/>
    <mergeCell ref="V140:V143"/>
    <mergeCell ref="T144:T147"/>
    <mergeCell ref="U144:U147"/>
    <mergeCell ref="V144:V147"/>
    <mergeCell ref="T124:T127"/>
    <mergeCell ref="U124:U127"/>
    <mergeCell ref="V124:V127"/>
    <mergeCell ref="T128:T131"/>
    <mergeCell ref="U128:U131"/>
    <mergeCell ref="V128:V131"/>
    <mergeCell ref="T132:T135"/>
    <mergeCell ref="U132:U135"/>
    <mergeCell ref="V132:V135"/>
    <mergeCell ref="T112:T115"/>
    <mergeCell ref="U112:U115"/>
    <mergeCell ref="V112:V115"/>
    <mergeCell ref="T116:T119"/>
    <mergeCell ref="U116:U119"/>
    <mergeCell ref="V116:V119"/>
    <mergeCell ref="T120:T123"/>
    <mergeCell ref="U120:U123"/>
    <mergeCell ref="V120:V123"/>
    <mergeCell ref="T100:T103"/>
    <mergeCell ref="U100:U103"/>
    <mergeCell ref="V100:V103"/>
    <mergeCell ref="T104:T107"/>
    <mergeCell ref="U104:U107"/>
    <mergeCell ref="V104:V107"/>
    <mergeCell ref="T108:T111"/>
    <mergeCell ref="U108:U111"/>
    <mergeCell ref="V108:V111"/>
    <mergeCell ref="T88:T91"/>
    <mergeCell ref="U88:U91"/>
    <mergeCell ref="V88:V91"/>
    <mergeCell ref="T92:T95"/>
    <mergeCell ref="U92:U95"/>
    <mergeCell ref="V92:V95"/>
    <mergeCell ref="T96:T99"/>
    <mergeCell ref="U96:U99"/>
    <mergeCell ref="V96:V99"/>
    <mergeCell ref="T76:T79"/>
    <mergeCell ref="U76:U79"/>
    <mergeCell ref="V76:V79"/>
    <mergeCell ref="T80:T83"/>
    <mergeCell ref="U80:U83"/>
    <mergeCell ref="V80:V83"/>
    <mergeCell ref="T84:T87"/>
    <mergeCell ref="U84:U87"/>
    <mergeCell ref="V84:V87"/>
    <mergeCell ref="T64:T67"/>
    <mergeCell ref="U64:U67"/>
    <mergeCell ref="V64:V67"/>
    <mergeCell ref="T68:T71"/>
    <mergeCell ref="U68:U71"/>
    <mergeCell ref="V68:V71"/>
    <mergeCell ref="T72:T75"/>
    <mergeCell ref="U72:U75"/>
    <mergeCell ref="V72:V75"/>
    <mergeCell ref="T52:T55"/>
    <mergeCell ref="U52:U55"/>
    <mergeCell ref="V52:V55"/>
    <mergeCell ref="T56:T59"/>
    <mergeCell ref="U56:U59"/>
    <mergeCell ref="V56:V59"/>
    <mergeCell ref="T60:T63"/>
    <mergeCell ref="U60:U63"/>
    <mergeCell ref="V60:V63"/>
    <mergeCell ref="T40:T43"/>
    <mergeCell ref="U40:U43"/>
    <mergeCell ref="V40:V43"/>
    <mergeCell ref="T44:T47"/>
    <mergeCell ref="U44:U47"/>
    <mergeCell ref="V44:V47"/>
    <mergeCell ref="T48:T51"/>
    <mergeCell ref="U48:U51"/>
    <mergeCell ref="V48:V51"/>
    <mergeCell ref="T28:T31"/>
    <mergeCell ref="U28:U31"/>
    <mergeCell ref="V28:V31"/>
    <mergeCell ref="T32:T35"/>
    <mergeCell ref="U32:U35"/>
    <mergeCell ref="V32:V35"/>
    <mergeCell ref="T36:T39"/>
    <mergeCell ref="U36:U39"/>
    <mergeCell ref="V36:V39"/>
    <mergeCell ref="T16:T19"/>
    <mergeCell ref="U16:U19"/>
    <mergeCell ref="V16:V19"/>
    <mergeCell ref="T20:T23"/>
    <mergeCell ref="U20:U23"/>
    <mergeCell ref="V20:V23"/>
    <mergeCell ref="T24:T27"/>
    <mergeCell ref="U24:U27"/>
    <mergeCell ref="V24:V27"/>
    <mergeCell ref="T4:T7"/>
    <mergeCell ref="U4:U7"/>
    <mergeCell ref="V4:V7"/>
    <mergeCell ref="T8:T11"/>
    <mergeCell ref="U8:U11"/>
    <mergeCell ref="V8:V11"/>
    <mergeCell ref="T12:T15"/>
    <mergeCell ref="U12:U15"/>
    <mergeCell ref="V12:V15"/>
    <mergeCell ref="B2:C2"/>
    <mergeCell ref="C124:C135"/>
    <mergeCell ref="D124:D135"/>
    <mergeCell ref="C136:C147"/>
    <mergeCell ref="B124:B147"/>
    <mergeCell ref="D136:D147"/>
    <mergeCell ref="C100:C111"/>
    <mergeCell ref="B88:B123"/>
    <mergeCell ref="D76:D87"/>
    <mergeCell ref="C76:C87"/>
    <mergeCell ref="C112:C123"/>
    <mergeCell ref="D112:D123"/>
    <mergeCell ref="D100:D111"/>
    <mergeCell ref="C88:C99"/>
    <mergeCell ref="D88:D99"/>
    <mergeCell ref="C4:C15"/>
    <mergeCell ref="D4:D15"/>
    <mergeCell ref="C28:C39"/>
    <mergeCell ref="C40:C51"/>
    <mergeCell ref="B4:B51"/>
    <mergeCell ref="D28:D39"/>
    <mergeCell ref="D40:D51"/>
    <mergeCell ref="B52:B87"/>
    <mergeCell ref="C64:C75"/>
    <mergeCell ref="D64:D75"/>
    <mergeCell ref="C52:C63"/>
    <mergeCell ref="D52:D63"/>
    <mergeCell ref="D16:D27"/>
    <mergeCell ref="C16:C27"/>
    <mergeCell ref="H24:H27"/>
    <mergeCell ref="I24:I27"/>
    <mergeCell ref="K24:K27"/>
    <mergeCell ref="L24:L27"/>
    <mergeCell ref="E32:E35"/>
    <mergeCell ref="F32:F35"/>
    <mergeCell ref="E36:E39"/>
    <mergeCell ref="F36:F39"/>
    <mergeCell ref="E28:E31"/>
    <mergeCell ref="F28:F31"/>
    <mergeCell ref="G28:G39"/>
    <mergeCell ref="E48:E51"/>
    <mergeCell ref="F48:F51"/>
    <mergeCell ref="H48:H51"/>
    <mergeCell ref="I48:I51"/>
    <mergeCell ref="K48:K51"/>
    <mergeCell ref="L48:L51"/>
    <mergeCell ref="E52:E55"/>
    <mergeCell ref="F52:F55"/>
    <mergeCell ref="N24:N27"/>
    <mergeCell ref="O24:O27"/>
    <mergeCell ref="M16:M27"/>
    <mergeCell ref="O20:O23"/>
    <mergeCell ref="H44:H47"/>
    <mergeCell ref="N28:N31"/>
    <mergeCell ref="O28:O31"/>
    <mergeCell ref="H28:H31"/>
    <mergeCell ref="I28:I31"/>
    <mergeCell ref="M28:M39"/>
    <mergeCell ref="H32:H35"/>
    <mergeCell ref="I32:I35"/>
    <mergeCell ref="K32:K35"/>
    <mergeCell ref="L32:L35"/>
    <mergeCell ref="H36:H39"/>
    <mergeCell ref="I36:I39"/>
    <mergeCell ref="K36:K39"/>
    <mergeCell ref="L36:L39"/>
    <mergeCell ref="J28:J39"/>
    <mergeCell ref="K28:K31"/>
    <mergeCell ref="L28:L31"/>
    <mergeCell ref="I44:I47"/>
    <mergeCell ref="K44:K47"/>
    <mergeCell ref="L44:L47"/>
    <mergeCell ref="N4:N7"/>
    <mergeCell ref="O4:O7"/>
    <mergeCell ref="P4:P15"/>
    <mergeCell ref="Q4:Q7"/>
    <mergeCell ref="R4:R7"/>
    <mergeCell ref="E8:E11"/>
    <mergeCell ref="F8:F11"/>
    <mergeCell ref="H8:H11"/>
    <mergeCell ref="N16:N19"/>
    <mergeCell ref="O16:O19"/>
    <mergeCell ref="E4:E7"/>
    <mergeCell ref="F4:F7"/>
    <mergeCell ref="G4:G15"/>
    <mergeCell ref="H4:H7"/>
    <mergeCell ref="I4:I7"/>
    <mergeCell ref="J4:J15"/>
    <mergeCell ref="K4:K7"/>
    <mergeCell ref="L4:L7"/>
    <mergeCell ref="M4:M15"/>
    <mergeCell ref="N12:N15"/>
    <mergeCell ref="O12:O15"/>
    <mergeCell ref="E12:E15"/>
    <mergeCell ref="F12:F15"/>
    <mergeCell ref="H12:H15"/>
    <mergeCell ref="I12:I15"/>
    <mergeCell ref="K12:K15"/>
    <mergeCell ref="L12:L15"/>
    <mergeCell ref="Q12:Q15"/>
    <mergeCell ref="R12:R15"/>
    <mergeCell ref="I8:I11"/>
    <mergeCell ref="K8:K11"/>
    <mergeCell ref="L8:L11"/>
    <mergeCell ref="N8:N11"/>
    <mergeCell ref="O8:O11"/>
    <mergeCell ref="Q8:Q11"/>
    <mergeCell ref="R8:R11"/>
    <mergeCell ref="Q20:Q23"/>
    <mergeCell ref="R20:R23"/>
    <mergeCell ref="E24:E27"/>
    <mergeCell ref="F24:F27"/>
    <mergeCell ref="Q24:Q27"/>
    <mergeCell ref="R24:R27"/>
    <mergeCell ref="P16:P27"/>
    <mergeCell ref="Q16:Q19"/>
    <mergeCell ref="R16:R19"/>
    <mergeCell ref="E16:E19"/>
    <mergeCell ref="F16:F19"/>
    <mergeCell ref="G16:G27"/>
    <mergeCell ref="H16:H19"/>
    <mergeCell ref="I16:I19"/>
    <mergeCell ref="J16:J27"/>
    <mergeCell ref="K16:K19"/>
    <mergeCell ref="L16:L19"/>
    <mergeCell ref="N20:N23"/>
    <mergeCell ref="E20:E23"/>
    <mergeCell ref="F20:F23"/>
    <mergeCell ref="H20:H23"/>
    <mergeCell ref="I20:I23"/>
    <mergeCell ref="K20:K23"/>
    <mergeCell ref="L20:L23"/>
    <mergeCell ref="P28:P39"/>
    <mergeCell ref="Q28:Q31"/>
    <mergeCell ref="R28:R31"/>
    <mergeCell ref="N32:N35"/>
    <mergeCell ref="O32:O35"/>
    <mergeCell ref="Q32:Q35"/>
    <mergeCell ref="R32:R35"/>
    <mergeCell ref="N36:N39"/>
    <mergeCell ref="O36:O39"/>
    <mergeCell ref="Q36:Q39"/>
    <mergeCell ref="R36:R39"/>
    <mergeCell ref="N44:N47"/>
    <mergeCell ref="O44:O47"/>
    <mergeCell ref="Q44:Q47"/>
    <mergeCell ref="R44:R47"/>
    <mergeCell ref="E40:E43"/>
    <mergeCell ref="F40:F43"/>
    <mergeCell ref="G40:G51"/>
    <mergeCell ref="H40:H43"/>
    <mergeCell ref="I40:I43"/>
    <mergeCell ref="J40:J51"/>
    <mergeCell ref="K40:K43"/>
    <mergeCell ref="L40:L43"/>
    <mergeCell ref="M40:M51"/>
    <mergeCell ref="N40:N43"/>
    <mergeCell ref="O40:O43"/>
    <mergeCell ref="P40:P51"/>
    <mergeCell ref="Q40:Q43"/>
    <mergeCell ref="R40:R43"/>
    <mergeCell ref="E44:E47"/>
    <mergeCell ref="F44:F47"/>
    <mergeCell ref="N48:N51"/>
    <mergeCell ref="O48:O51"/>
    <mergeCell ref="Q48:Q51"/>
    <mergeCell ref="Q52:Q55"/>
    <mergeCell ref="R52:R55"/>
    <mergeCell ref="Q56:Q59"/>
    <mergeCell ref="R56:R59"/>
    <mergeCell ref="Q60:Q63"/>
    <mergeCell ref="R60:R63"/>
    <mergeCell ref="R48:R51"/>
    <mergeCell ref="K52:K55"/>
    <mergeCell ref="L52:L55"/>
    <mergeCell ref="M52:M63"/>
    <mergeCell ref="E56:E59"/>
    <mergeCell ref="F56:F59"/>
    <mergeCell ref="H56:H59"/>
    <mergeCell ref="I56:I59"/>
    <mergeCell ref="K56:K59"/>
    <mergeCell ref="L56:L59"/>
    <mergeCell ref="E60:E63"/>
    <mergeCell ref="F60:F63"/>
    <mergeCell ref="H60:H63"/>
    <mergeCell ref="E68:E71"/>
    <mergeCell ref="F68:F71"/>
    <mergeCell ref="H68:H71"/>
    <mergeCell ref="I68:I71"/>
    <mergeCell ref="K68:K71"/>
    <mergeCell ref="L68:L71"/>
    <mergeCell ref="P52:P63"/>
    <mergeCell ref="I60:I63"/>
    <mergeCell ref="K60:K63"/>
    <mergeCell ref="L60:L63"/>
    <mergeCell ref="N68:N71"/>
    <mergeCell ref="O68:O71"/>
    <mergeCell ref="N52:N55"/>
    <mergeCell ref="O52:O55"/>
    <mergeCell ref="N56:N59"/>
    <mergeCell ref="O56:O59"/>
    <mergeCell ref="N60:N63"/>
    <mergeCell ref="O60:O63"/>
    <mergeCell ref="N64:N67"/>
    <mergeCell ref="O64:O67"/>
    <mergeCell ref="G52:G63"/>
    <mergeCell ref="H52:H55"/>
    <mergeCell ref="I52:I55"/>
    <mergeCell ref="J52:J63"/>
    <mergeCell ref="Q68:Q71"/>
    <mergeCell ref="R68:R71"/>
    <mergeCell ref="E72:E75"/>
    <mergeCell ref="F72:F75"/>
    <mergeCell ref="H72:H75"/>
    <mergeCell ref="I72:I75"/>
    <mergeCell ref="K72:K75"/>
    <mergeCell ref="L72:L75"/>
    <mergeCell ref="N72:N75"/>
    <mergeCell ref="O72:O75"/>
    <mergeCell ref="Q72:Q75"/>
    <mergeCell ref="R72:R75"/>
    <mergeCell ref="P64:P75"/>
    <mergeCell ref="Q64:Q67"/>
    <mergeCell ref="R64:R67"/>
    <mergeCell ref="E64:E67"/>
    <mergeCell ref="F64:F67"/>
    <mergeCell ref="G64:G75"/>
    <mergeCell ref="H64:H67"/>
    <mergeCell ref="I64:I67"/>
    <mergeCell ref="J64:J75"/>
    <mergeCell ref="K64:K67"/>
    <mergeCell ref="L64:L67"/>
    <mergeCell ref="M64:M75"/>
    <mergeCell ref="E76:E79"/>
    <mergeCell ref="F76:F79"/>
    <mergeCell ref="G76:G87"/>
    <mergeCell ref="H76:H79"/>
    <mergeCell ref="I76:I79"/>
    <mergeCell ref="J76:J87"/>
    <mergeCell ref="K76:K79"/>
    <mergeCell ref="L76:L79"/>
    <mergeCell ref="M76:M87"/>
    <mergeCell ref="E80:E83"/>
    <mergeCell ref="F80:F83"/>
    <mergeCell ref="H80:H83"/>
    <mergeCell ref="I80:I83"/>
    <mergeCell ref="K80:K83"/>
    <mergeCell ref="L80:L83"/>
    <mergeCell ref="E84:E87"/>
    <mergeCell ref="F84:F87"/>
    <mergeCell ref="H84:H87"/>
    <mergeCell ref="I84:I87"/>
    <mergeCell ref="K84:K87"/>
    <mergeCell ref="L84:L87"/>
    <mergeCell ref="H92:H95"/>
    <mergeCell ref="N76:N79"/>
    <mergeCell ref="O76:O79"/>
    <mergeCell ref="P76:P87"/>
    <mergeCell ref="Q76:Q79"/>
    <mergeCell ref="R76:R79"/>
    <mergeCell ref="N80:N83"/>
    <mergeCell ref="O80:O83"/>
    <mergeCell ref="Q80:Q83"/>
    <mergeCell ref="R80:R83"/>
    <mergeCell ref="N84:N87"/>
    <mergeCell ref="O84:O87"/>
    <mergeCell ref="Q84:Q87"/>
    <mergeCell ref="R84:R87"/>
    <mergeCell ref="R96:R99"/>
    <mergeCell ref="I92:I95"/>
    <mergeCell ref="K92:K95"/>
    <mergeCell ref="L92:L95"/>
    <mergeCell ref="N92:N95"/>
    <mergeCell ref="O92:O95"/>
    <mergeCell ref="Q92:Q95"/>
    <mergeCell ref="R92:R95"/>
    <mergeCell ref="E88:E91"/>
    <mergeCell ref="F88:F91"/>
    <mergeCell ref="G88:G99"/>
    <mergeCell ref="H88:H91"/>
    <mergeCell ref="I88:I91"/>
    <mergeCell ref="J88:J99"/>
    <mergeCell ref="K88:K91"/>
    <mergeCell ref="L88:L91"/>
    <mergeCell ref="M88:M99"/>
    <mergeCell ref="N88:N91"/>
    <mergeCell ref="O88:O91"/>
    <mergeCell ref="P88:P99"/>
    <mergeCell ref="Q88:Q91"/>
    <mergeCell ref="R88:R91"/>
    <mergeCell ref="E92:E95"/>
    <mergeCell ref="F92:F95"/>
    <mergeCell ref="E96:E99"/>
    <mergeCell ref="F96:F99"/>
    <mergeCell ref="H96:H99"/>
    <mergeCell ref="I96:I99"/>
    <mergeCell ref="K96:K99"/>
    <mergeCell ref="L96:L99"/>
    <mergeCell ref="N96:N99"/>
    <mergeCell ref="O96:O99"/>
    <mergeCell ref="Q96:Q99"/>
    <mergeCell ref="E100:E103"/>
    <mergeCell ref="F100:F103"/>
    <mergeCell ref="G100:G111"/>
    <mergeCell ref="H100:H103"/>
    <mergeCell ref="I100:I103"/>
    <mergeCell ref="J100:J111"/>
    <mergeCell ref="K100:K103"/>
    <mergeCell ref="L100:L103"/>
    <mergeCell ref="M100:M111"/>
    <mergeCell ref="E104:E107"/>
    <mergeCell ref="F104:F107"/>
    <mergeCell ref="H104:H107"/>
    <mergeCell ref="I104:I107"/>
    <mergeCell ref="K104:K107"/>
    <mergeCell ref="L104:L107"/>
    <mergeCell ref="E108:E111"/>
    <mergeCell ref="F108:F111"/>
    <mergeCell ref="H108:H111"/>
    <mergeCell ref="I108:I111"/>
    <mergeCell ref="K108:K111"/>
    <mergeCell ref="L108:L111"/>
    <mergeCell ref="H116:H119"/>
    <mergeCell ref="N100:N103"/>
    <mergeCell ref="O100:O103"/>
    <mergeCell ref="P100:P111"/>
    <mergeCell ref="Q100:Q103"/>
    <mergeCell ref="R100:R103"/>
    <mergeCell ref="N104:N107"/>
    <mergeCell ref="O104:O107"/>
    <mergeCell ref="Q104:Q107"/>
    <mergeCell ref="R104:R107"/>
    <mergeCell ref="N108:N111"/>
    <mergeCell ref="O108:O111"/>
    <mergeCell ref="Q108:Q111"/>
    <mergeCell ref="R108:R111"/>
    <mergeCell ref="R120:R123"/>
    <mergeCell ref="I116:I119"/>
    <mergeCell ref="K116:K119"/>
    <mergeCell ref="L116:L119"/>
    <mergeCell ref="N116:N119"/>
    <mergeCell ref="O116:O119"/>
    <mergeCell ref="Q116:Q119"/>
    <mergeCell ref="R116:R119"/>
    <mergeCell ref="E112:E115"/>
    <mergeCell ref="F112:F115"/>
    <mergeCell ref="G112:G123"/>
    <mergeCell ref="H112:H115"/>
    <mergeCell ref="I112:I115"/>
    <mergeCell ref="J112:J123"/>
    <mergeCell ref="K112:K115"/>
    <mergeCell ref="L112:L115"/>
    <mergeCell ref="M112:M123"/>
    <mergeCell ref="N112:N115"/>
    <mergeCell ref="O112:O115"/>
    <mergeCell ref="P112:P123"/>
    <mergeCell ref="Q112:Q115"/>
    <mergeCell ref="R112:R115"/>
    <mergeCell ref="E116:E119"/>
    <mergeCell ref="F116:F119"/>
    <mergeCell ref="E120:E123"/>
    <mergeCell ref="F120:F123"/>
    <mergeCell ref="H120:H123"/>
    <mergeCell ref="I120:I123"/>
    <mergeCell ref="K120:K123"/>
    <mergeCell ref="L120:L123"/>
    <mergeCell ref="N120:N123"/>
    <mergeCell ref="O120:O123"/>
    <mergeCell ref="Q120:Q123"/>
    <mergeCell ref="E124:E127"/>
    <mergeCell ref="F124:F127"/>
    <mergeCell ref="G124:G135"/>
    <mergeCell ref="H124:H127"/>
    <mergeCell ref="I124:I127"/>
    <mergeCell ref="J124:J135"/>
    <mergeCell ref="K124:K127"/>
    <mergeCell ref="L124:L127"/>
    <mergeCell ref="M124:M135"/>
    <mergeCell ref="E128:E131"/>
    <mergeCell ref="F128:F131"/>
    <mergeCell ref="H128:H131"/>
    <mergeCell ref="I128:I131"/>
    <mergeCell ref="K128:K131"/>
    <mergeCell ref="L128:L131"/>
    <mergeCell ref="E132:E135"/>
    <mergeCell ref="F132:F135"/>
    <mergeCell ref="H132:H135"/>
    <mergeCell ref="I132:I135"/>
    <mergeCell ref="K132:K135"/>
    <mergeCell ref="L132:L135"/>
    <mergeCell ref="H140:H143"/>
    <mergeCell ref="N124:N127"/>
    <mergeCell ref="O124:O127"/>
    <mergeCell ref="P124:P135"/>
    <mergeCell ref="Q124:Q127"/>
    <mergeCell ref="R124:R127"/>
    <mergeCell ref="N128:N131"/>
    <mergeCell ref="O128:O131"/>
    <mergeCell ref="Q128:Q131"/>
    <mergeCell ref="R128:R131"/>
    <mergeCell ref="N132:N135"/>
    <mergeCell ref="O132:O135"/>
    <mergeCell ref="Q132:Q135"/>
    <mergeCell ref="R132:R135"/>
    <mergeCell ref="R144:R147"/>
    <mergeCell ref="I140:I143"/>
    <mergeCell ref="K140:K143"/>
    <mergeCell ref="L140:L143"/>
    <mergeCell ref="N140:N143"/>
    <mergeCell ref="O140:O143"/>
    <mergeCell ref="Q140:Q143"/>
    <mergeCell ref="R140:R143"/>
    <mergeCell ref="E136:E139"/>
    <mergeCell ref="F136:F139"/>
    <mergeCell ref="G136:G147"/>
    <mergeCell ref="H136:H139"/>
    <mergeCell ref="I136:I139"/>
    <mergeCell ref="J136:J147"/>
    <mergeCell ref="K136:K139"/>
    <mergeCell ref="L136:L139"/>
    <mergeCell ref="M136:M147"/>
    <mergeCell ref="N136:N139"/>
    <mergeCell ref="O136:O139"/>
    <mergeCell ref="P136:P147"/>
    <mergeCell ref="Q136:Q139"/>
    <mergeCell ref="R136:R139"/>
    <mergeCell ref="E140:E143"/>
    <mergeCell ref="F140:F143"/>
    <mergeCell ref="E144:E147"/>
    <mergeCell ref="F144:F147"/>
    <mergeCell ref="H144:H147"/>
    <mergeCell ref="I144:I147"/>
    <mergeCell ref="K144:K147"/>
    <mergeCell ref="L144:L147"/>
    <mergeCell ref="N144:N147"/>
    <mergeCell ref="O144:O147"/>
    <mergeCell ref="Q144:Q147"/>
    <mergeCell ref="S112:S123"/>
    <mergeCell ref="S124:S135"/>
    <mergeCell ref="S136:S147"/>
    <mergeCell ref="S4:S15"/>
    <mergeCell ref="S16:S27"/>
    <mergeCell ref="S28:S39"/>
    <mergeCell ref="S40:S51"/>
    <mergeCell ref="S52:S63"/>
    <mergeCell ref="S64:S75"/>
    <mergeCell ref="S76:S87"/>
    <mergeCell ref="S88:S99"/>
    <mergeCell ref="S100:S111"/>
  </mergeCells>
  <dataValidations count="2">
    <dataValidation type="custom" allowBlank="1" showInputMessage="1" showErrorMessage="1" sqref="G4:G147 J4:J147 M4:M147 P4:P147 S4:S147">
      <formula1>""</formula1>
    </dataValidation>
    <dataValidation type="custom" allowBlank="1" showInputMessage="1" showErrorMessage="1" sqref="D4:D147">
      <formula1>" "</formula1>
    </dataValidation>
  </dataValidations>
  <hyperlinks>
    <hyperlink ref="V4" r:id="rId1" display="www.google.com"/>
  </hyperlink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C342"/>
  <sheetViews>
    <sheetView workbookViewId="0">
      <pane xSplit="3" ySplit="2" topLeftCell="D3" activePane="bottomRight" state="frozen"/>
      <selection pane="topRight" activeCell="D1" sqref="D1"/>
      <selection pane="bottomLeft" activeCell="A3" sqref="A3"/>
      <selection pane="bottomRight" activeCell="D4" sqref="D4:D15"/>
    </sheetView>
  </sheetViews>
  <sheetFormatPr defaultColWidth="14.42578125" defaultRowHeight="15.75" customHeight="1"/>
  <cols>
    <col min="1" max="1" width="1.7109375" style="136" customWidth="1"/>
    <col min="2" max="2" width="11.7109375" style="136" customWidth="1"/>
    <col min="3" max="3" width="16.42578125" style="136" customWidth="1"/>
    <col min="4" max="4" width="33.85546875" style="136" customWidth="1"/>
    <col min="5" max="5" width="6.85546875" style="136" customWidth="1"/>
    <col min="6" max="7" width="33.85546875" style="136" customWidth="1"/>
    <col min="8" max="8" width="5.85546875" style="136" customWidth="1"/>
    <col min="9" max="10" width="33.85546875" style="136" customWidth="1"/>
    <col min="11" max="11" width="6.140625" style="136" customWidth="1"/>
    <col min="12" max="13" width="33.85546875" style="136" customWidth="1"/>
    <col min="14" max="14" width="6" style="136" customWidth="1"/>
    <col min="15" max="16" width="33.85546875" style="136" customWidth="1"/>
    <col min="17" max="17" width="6.5703125" style="136" customWidth="1"/>
    <col min="18" max="18" width="33.85546875" style="136" customWidth="1"/>
    <col min="19" max="19" width="42.140625" style="136" customWidth="1"/>
    <col min="20" max="20" width="14.42578125" style="136"/>
    <col min="21" max="21" width="43" style="136" customWidth="1"/>
    <col min="22" max="16384" width="14.42578125" style="136"/>
  </cols>
  <sheetData>
    <row r="1" spans="1:29" ht="6" customHeight="1">
      <c r="A1" s="1"/>
      <c r="B1" s="16"/>
      <c r="C1" s="3"/>
      <c r="D1" s="137"/>
      <c r="E1" s="137"/>
      <c r="F1" s="137"/>
      <c r="G1" s="137"/>
      <c r="H1" s="137"/>
      <c r="I1" s="137"/>
      <c r="J1" s="137"/>
      <c r="K1" s="137"/>
      <c r="L1" s="137"/>
      <c r="M1" s="137"/>
      <c r="N1" s="137"/>
      <c r="O1" s="137"/>
      <c r="P1" s="137"/>
      <c r="Q1" s="137"/>
      <c r="R1" s="137"/>
      <c r="S1" s="1"/>
      <c r="T1" s="1"/>
      <c r="U1" s="1"/>
      <c r="V1" s="1"/>
      <c r="W1" s="1"/>
      <c r="X1" s="1"/>
      <c r="Y1" s="1"/>
      <c r="Z1" s="1"/>
      <c r="AA1" s="1"/>
      <c r="AB1" s="1"/>
      <c r="AC1" s="1"/>
    </row>
    <row r="2" spans="1:29" ht="18">
      <c r="A2" s="5"/>
      <c r="B2" s="296" t="str">
        <f>Refs!A7</f>
        <v xml:space="preserve">History </v>
      </c>
      <c r="C2" s="293"/>
      <c r="D2" s="178"/>
      <c r="E2" s="139"/>
      <c r="F2" s="139"/>
      <c r="G2" s="139"/>
      <c r="H2" s="139"/>
      <c r="I2" s="139"/>
      <c r="J2" s="139"/>
      <c r="K2" s="139"/>
      <c r="L2" s="139"/>
      <c r="M2" s="139"/>
      <c r="N2" s="139"/>
      <c r="O2" s="139"/>
      <c r="P2" s="139"/>
      <c r="Q2" s="139"/>
      <c r="R2" s="139"/>
      <c r="S2" s="1"/>
      <c r="T2" s="1"/>
      <c r="U2" s="1"/>
      <c r="V2" s="1"/>
      <c r="W2" s="1"/>
      <c r="X2" s="1"/>
      <c r="Y2" s="1"/>
      <c r="Z2" s="1"/>
      <c r="AA2" s="1"/>
      <c r="AB2" s="1"/>
      <c r="AC2" s="1"/>
    </row>
    <row r="3" spans="1:29" ht="14.25" customHeight="1">
      <c r="A3" s="1"/>
      <c r="B3" s="16"/>
      <c r="C3" s="3"/>
      <c r="D3" s="160" t="str">
        <f>IF(Refs!$B$29=1,"Datganiadau Blwyddyn 6", "Year 6 Descriptors")</f>
        <v>Year 6 Descriptors</v>
      </c>
      <c r="E3" s="160" t="str">
        <f>IF(Refs!$B$29=1,"Tymor", "Term")</f>
        <v>Term</v>
      </c>
      <c r="F3" s="176"/>
      <c r="G3" s="160" t="str">
        <f>IF(Refs!$B$29=1,"Blwyddyn 7", "Year 7")</f>
        <v>Year 7</v>
      </c>
      <c r="H3" s="160" t="str">
        <f>IF(Refs!$B$29=1,"Tymor", "Term")</f>
        <v>Term</v>
      </c>
      <c r="I3" s="176"/>
      <c r="J3" s="160" t="str">
        <f>IF(Refs!$B$29=1,"Blwyddyn 8", "Year 8")</f>
        <v>Year 8</v>
      </c>
      <c r="K3" s="160" t="str">
        <f>IF(Refs!$B$29=1,"Tymor", "Term")</f>
        <v>Term</v>
      </c>
      <c r="L3" s="176"/>
      <c r="M3" s="160" t="str">
        <f>IF(Refs!$B$29=1,"Blwyddyn 9", "Year 9")</f>
        <v>Year 9</v>
      </c>
      <c r="N3" s="160" t="str">
        <f>IF(Refs!$B$29=1,"Tymor", "Term")</f>
        <v>Term</v>
      </c>
      <c r="O3" s="176"/>
      <c r="P3" s="160" t="str">
        <f>IF(Refs!$B$29=1,"Blwyddyn 10", "Year 10")</f>
        <v>Year 10</v>
      </c>
      <c r="Q3" s="160" t="str">
        <f>IF(Refs!$B$29=1,"Tymor", "Term")</f>
        <v>Term</v>
      </c>
      <c r="R3" s="176"/>
      <c r="S3" s="160" t="str">
        <f>IF(Refs!$B$29=1,"Blwyddyn 11", "Year 11")</f>
        <v>Year 11</v>
      </c>
      <c r="T3" s="160" t="str">
        <f>IF(Refs!$B$29=1,"Tymor", "Term")</f>
        <v>Term</v>
      </c>
      <c r="U3" s="176"/>
      <c r="V3" s="177" t="s">
        <v>708</v>
      </c>
      <c r="W3" s="1"/>
      <c r="X3" s="1"/>
      <c r="Y3" s="1"/>
      <c r="Z3" s="1"/>
      <c r="AA3" s="1"/>
      <c r="AB3" s="1"/>
      <c r="AC3" s="1"/>
    </row>
    <row r="4" spans="1:29" ht="15" customHeight="1">
      <c r="A4" s="8"/>
      <c r="B4" s="288" t="str">
        <f ca="1">OFFSET(INDIRECT($B200),3,0)</f>
        <v>1. Citizenship</v>
      </c>
      <c r="C4" s="278" t="str">
        <f ca="1">OFFSET(INDIRECT($B200),4,2)</f>
        <v>Identity, image and reputation</v>
      </c>
      <c r="D4" s="289" t="str">
        <f ca="1">OFFSET(INDIRECT($B200),4,14)</f>
        <v xml:space="preserve">explain what metadata of a photograph can include, e.g. date, time and location
identify benefits and risks of mobile devices broadcasting the location of the user/device, e.g. apps accessing location 
identify secure sites by looking for privacy seals of approval, e.g. https, padlock icon
identify the benefits and risks of giving personal information and device access to different software
understand how and why people use their information and online presence to create a virtual image of themselves as a user.    
</v>
      </c>
      <c r="E4" s="241">
        <v>1</v>
      </c>
      <c r="F4" s="237"/>
      <c r="G4" s="268" t="str">
        <f ca="1">OFFSET(INDIRECT($B200),4,15)</f>
        <v>explain how their digital usage is tracked, e.g. know basic data protection laws and how organisations are responsible for the security of collected data
use strategies for guarding against identity theft and scams that try to access their private information online, e.g. safely manage browser history and cookies.</v>
      </c>
      <c r="H4" s="241">
        <v>1</v>
      </c>
      <c r="I4" s="237"/>
      <c r="J4" s="268" t="str">
        <f ca="1">OFFSET(INDIRECT($B200),4,16)</f>
        <v xml:space="preserve">discuss the benefits and risks of presenting themselves in different ways online, e.g. professionally and personally. 
</v>
      </c>
      <c r="K4" s="241">
        <v>1</v>
      </c>
      <c r="L4" s="237"/>
      <c r="M4" s="270" t="str">
        <f ca="1">OFFSET(INDIRECT($B200),4,17)</f>
        <v xml:space="preserve">understand that they have a digital footprint and that this information can be searched, copied and passed on, e.g. know how to check the security configurations of their devices and/or the software they use. 
</v>
      </c>
      <c r="N4" s="241">
        <v>1</v>
      </c>
      <c r="O4" s="267"/>
      <c r="P4" s="273" t="str">
        <f ca="1">OFFSET(INDIRECT($B200),4,18)</f>
        <v xml:space="preserve">build a positive reputation in the context of their employment prospects, e.g. use social media responsibly
understand the ways websites and companies collect data online and utilise it to personalise content for their users, e.g. personal data being shared
recognise the risks and the uses of data/services on personal devices within the terms and conditions of a range of software and web services.
</v>
      </c>
      <c r="Q4" s="241">
        <v>1</v>
      </c>
      <c r="R4" s="267"/>
      <c r="S4" s="276" t="str">
        <f ca="1">OFFSET(INDIRECT($B200),4,19)</f>
        <v xml:space="preserve">explain the ethical issues of corporate encryption, e.g building in a bypass system
identify and describe the data protection policies of a variety of organisations located in different countries, and how this affects the way that they work
identify how organisations become data compliant when using multi-national products.
</v>
      </c>
      <c r="T4" s="241">
        <v>1</v>
      </c>
      <c r="U4" s="267"/>
      <c r="V4" s="237"/>
      <c r="W4" s="1"/>
      <c r="X4" s="1"/>
      <c r="Y4" s="1"/>
      <c r="Z4" s="1"/>
      <c r="AA4" s="1"/>
      <c r="AB4" s="1"/>
      <c r="AC4" s="1"/>
    </row>
    <row r="5" spans="1:29" ht="15" customHeight="1">
      <c r="A5" s="8"/>
      <c r="B5" s="282"/>
      <c r="C5" s="222"/>
      <c r="D5" s="290"/>
      <c r="E5" s="242"/>
      <c r="F5" s="247"/>
      <c r="G5" s="269"/>
      <c r="H5" s="242"/>
      <c r="I5" s="247"/>
      <c r="J5" s="269"/>
      <c r="K5" s="242"/>
      <c r="L5" s="247"/>
      <c r="M5" s="271"/>
      <c r="N5" s="242"/>
      <c r="O5" s="240"/>
      <c r="P5" s="274"/>
      <c r="Q5" s="242"/>
      <c r="R5" s="240"/>
      <c r="S5" s="277"/>
      <c r="T5" s="242"/>
      <c r="U5" s="240"/>
      <c r="V5" s="238"/>
      <c r="W5" s="1"/>
      <c r="X5" s="1"/>
      <c r="Y5" s="1"/>
      <c r="Z5" s="1"/>
      <c r="AA5" s="1"/>
      <c r="AB5" s="1"/>
      <c r="AC5" s="1"/>
    </row>
    <row r="6" spans="1:29" ht="15" customHeight="1">
      <c r="A6" s="8"/>
      <c r="B6" s="282"/>
      <c r="C6" s="222"/>
      <c r="D6" s="290"/>
      <c r="E6" s="242"/>
      <c r="F6" s="247"/>
      <c r="G6" s="269"/>
      <c r="H6" s="242"/>
      <c r="I6" s="247"/>
      <c r="J6" s="269"/>
      <c r="K6" s="242"/>
      <c r="L6" s="247"/>
      <c r="M6" s="271"/>
      <c r="N6" s="242"/>
      <c r="O6" s="240"/>
      <c r="P6" s="274"/>
      <c r="Q6" s="242"/>
      <c r="R6" s="240"/>
      <c r="S6" s="277"/>
      <c r="T6" s="242"/>
      <c r="U6" s="240"/>
      <c r="V6" s="238"/>
      <c r="W6" s="1"/>
      <c r="X6" s="1"/>
      <c r="Y6" s="1"/>
      <c r="Z6" s="1"/>
      <c r="AA6" s="1"/>
      <c r="AB6" s="1"/>
      <c r="AC6" s="1"/>
    </row>
    <row r="7" spans="1:29" ht="15" customHeight="1">
      <c r="A7" s="8"/>
      <c r="B7" s="282"/>
      <c r="C7" s="222"/>
      <c r="D7" s="290"/>
      <c r="E7" s="243"/>
      <c r="F7" s="247"/>
      <c r="G7" s="269"/>
      <c r="H7" s="243"/>
      <c r="I7" s="247"/>
      <c r="J7" s="269"/>
      <c r="K7" s="243"/>
      <c r="L7" s="247"/>
      <c r="M7" s="271"/>
      <c r="N7" s="243"/>
      <c r="O7" s="240"/>
      <c r="P7" s="274"/>
      <c r="Q7" s="243"/>
      <c r="R7" s="240"/>
      <c r="S7" s="277"/>
      <c r="T7" s="243"/>
      <c r="U7" s="240"/>
      <c r="V7" s="238"/>
      <c r="W7" s="1"/>
      <c r="X7" s="1"/>
      <c r="Y7" s="1"/>
      <c r="Z7" s="1"/>
      <c r="AA7" s="1"/>
      <c r="AB7" s="1"/>
      <c r="AC7" s="1"/>
    </row>
    <row r="8" spans="1:29" ht="15" customHeight="1">
      <c r="A8" s="8"/>
      <c r="B8" s="282"/>
      <c r="C8" s="222"/>
      <c r="D8" s="290"/>
      <c r="E8" s="241">
        <v>2</v>
      </c>
      <c r="F8" s="266"/>
      <c r="G8" s="269"/>
      <c r="H8" s="241">
        <v>2</v>
      </c>
      <c r="I8" s="266"/>
      <c r="J8" s="269"/>
      <c r="K8" s="241">
        <v>2</v>
      </c>
      <c r="L8" s="247"/>
      <c r="M8" s="271"/>
      <c r="N8" s="241">
        <v>2</v>
      </c>
      <c r="O8" s="240"/>
      <c r="P8" s="274"/>
      <c r="Q8" s="241">
        <v>2</v>
      </c>
      <c r="R8" s="240"/>
      <c r="S8" s="277"/>
      <c r="T8" s="241">
        <v>2</v>
      </c>
      <c r="U8" s="240"/>
      <c r="V8" s="237"/>
      <c r="W8" s="1"/>
      <c r="X8" s="1"/>
      <c r="Y8" s="1"/>
      <c r="Z8" s="1"/>
      <c r="AA8" s="1"/>
      <c r="AB8" s="1"/>
      <c r="AC8" s="1"/>
    </row>
    <row r="9" spans="1:29" ht="15" customHeight="1">
      <c r="A9" s="8"/>
      <c r="B9" s="282"/>
      <c r="C9" s="222"/>
      <c r="D9" s="290"/>
      <c r="E9" s="242"/>
      <c r="F9" s="247"/>
      <c r="G9" s="269"/>
      <c r="H9" s="242"/>
      <c r="I9" s="247"/>
      <c r="J9" s="269"/>
      <c r="K9" s="242"/>
      <c r="L9" s="247"/>
      <c r="M9" s="271"/>
      <c r="N9" s="242"/>
      <c r="O9" s="240"/>
      <c r="P9" s="274"/>
      <c r="Q9" s="242"/>
      <c r="R9" s="240"/>
      <c r="S9" s="277"/>
      <c r="T9" s="242"/>
      <c r="U9" s="240"/>
      <c r="V9" s="238"/>
      <c r="W9" s="1"/>
      <c r="X9" s="1"/>
      <c r="Y9" s="1"/>
      <c r="Z9" s="1"/>
      <c r="AA9" s="1"/>
      <c r="AB9" s="1"/>
      <c r="AC9" s="1"/>
    </row>
    <row r="10" spans="1:29" ht="15" customHeight="1">
      <c r="A10" s="8"/>
      <c r="B10" s="282"/>
      <c r="C10" s="222"/>
      <c r="D10" s="290"/>
      <c r="E10" s="242"/>
      <c r="F10" s="247"/>
      <c r="G10" s="269"/>
      <c r="H10" s="242"/>
      <c r="I10" s="247"/>
      <c r="J10" s="269"/>
      <c r="K10" s="242"/>
      <c r="L10" s="247"/>
      <c r="M10" s="271"/>
      <c r="N10" s="242"/>
      <c r="O10" s="240"/>
      <c r="P10" s="274"/>
      <c r="Q10" s="242"/>
      <c r="R10" s="240"/>
      <c r="S10" s="277"/>
      <c r="T10" s="242"/>
      <c r="U10" s="240"/>
      <c r="V10" s="238"/>
      <c r="W10" s="1"/>
      <c r="X10" s="1"/>
      <c r="Y10" s="1"/>
      <c r="Z10" s="1"/>
      <c r="AA10" s="1"/>
      <c r="AB10" s="1"/>
      <c r="AC10" s="1"/>
    </row>
    <row r="11" spans="1:29" ht="15" customHeight="1">
      <c r="A11" s="8"/>
      <c r="B11" s="282"/>
      <c r="C11" s="222"/>
      <c r="D11" s="290"/>
      <c r="E11" s="243"/>
      <c r="F11" s="247"/>
      <c r="G11" s="269"/>
      <c r="H11" s="243"/>
      <c r="I11" s="247"/>
      <c r="J11" s="269"/>
      <c r="K11" s="243"/>
      <c r="L11" s="247"/>
      <c r="M11" s="271"/>
      <c r="N11" s="243"/>
      <c r="O11" s="240"/>
      <c r="P11" s="274"/>
      <c r="Q11" s="243"/>
      <c r="R11" s="240"/>
      <c r="S11" s="277"/>
      <c r="T11" s="243"/>
      <c r="U11" s="240"/>
      <c r="V11" s="238"/>
      <c r="W11" s="1"/>
      <c r="X11" s="1"/>
      <c r="Y11" s="1"/>
      <c r="Z11" s="1"/>
      <c r="AA11" s="1"/>
      <c r="AB11" s="1"/>
      <c r="AC11" s="1"/>
    </row>
    <row r="12" spans="1:29" ht="15" customHeight="1">
      <c r="A12" s="8"/>
      <c r="B12" s="282"/>
      <c r="C12" s="222"/>
      <c r="D12" s="290"/>
      <c r="E12" s="241">
        <v>3</v>
      </c>
      <c r="F12" s="266"/>
      <c r="G12" s="269"/>
      <c r="H12" s="241">
        <v>3</v>
      </c>
      <c r="I12" s="266"/>
      <c r="J12" s="269"/>
      <c r="K12" s="241">
        <v>3</v>
      </c>
      <c r="L12" s="247"/>
      <c r="M12" s="271"/>
      <c r="N12" s="241">
        <v>3</v>
      </c>
      <c r="O12" s="240"/>
      <c r="P12" s="274"/>
      <c r="Q12" s="241">
        <v>3</v>
      </c>
      <c r="R12" s="240"/>
      <c r="S12" s="277"/>
      <c r="T12" s="241">
        <v>3</v>
      </c>
      <c r="U12" s="240"/>
      <c r="V12" s="237"/>
      <c r="W12" s="1"/>
      <c r="X12" s="1"/>
      <c r="Y12" s="1"/>
      <c r="Z12" s="1"/>
      <c r="AA12" s="1"/>
      <c r="AB12" s="1"/>
      <c r="AC12" s="1"/>
    </row>
    <row r="13" spans="1:29" ht="15" customHeight="1">
      <c r="A13" s="8"/>
      <c r="B13" s="282"/>
      <c r="C13" s="222"/>
      <c r="D13" s="290"/>
      <c r="E13" s="242"/>
      <c r="F13" s="247"/>
      <c r="G13" s="269"/>
      <c r="H13" s="242"/>
      <c r="I13" s="247"/>
      <c r="J13" s="269"/>
      <c r="K13" s="242"/>
      <c r="L13" s="247"/>
      <c r="M13" s="271"/>
      <c r="N13" s="242"/>
      <c r="O13" s="240"/>
      <c r="P13" s="274"/>
      <c r="Q13" s="242"/>
      <c r="R13" s="240"/>
      <c r="S13" s="277"/>
      <c r="T13" s="242"/>
      <c r="U13" s="240"/>
      <c r="V13" s="238"/>
      <c r="W13" s="1"/>
      <c r="X13" s="1"/>
      <c r="Y13" s="1"/>
      <c r="Z13" s="1"/>
      <c r="AA13" s="1"/>
      <c r="AB13" s="1"/>
      <c r="AC13" s="1"/>
    </row>
    <row r="14" spans="1:29" ht="15" customHeight="1">
      <c r="A14" s="8"/>
      <c r="B14" s="282"/>
      <c r="C14" s="222"/>
      <c r="D14" s="290"/>
      <c r="E14" s="242"/>
      <c r="F14" s="247"/>
      <c r="G14" s="269"/>
      <c r="H14" s="242"/>
      <c r="I14" s="247"/>
      <c r="J14" s="269"/>
      <c r="K14" s="242"/>
      <c r="L14" s="247"/>
      <c r="M14" s="271"/>
      <c r="N14" s="242"/>
      <c r="O14" s="240"/>
      <c r="P14" s="274"/>
      <c r="Q14" s="242"/>
      <c r="R14" s="240"/>
      <c r="S14" s="277"/>
      <c r="T14" s="242"/>
      <c r="U14" s="240"/>
      <c r="V14" s="238"/>
      <c r="W14" s="1"/>
      <c r="X14" s="1"/>
      <c r="Y14" s="1"/>
      <c r="Z14" s="1"/>
      <c r="AA14" s="1"/>
      <c r="AB14" s="1"/>
      <c r="AC14" s="1"/>
    </row>
    <row r="15" spans="1:29" ht="15" customHeight="1">
      <c r="A15" s="8"/>
      <c r="B15" s="282"/>
      <c r="C15" s="220"/>
      <c r="D15" s="290"/>
      <c r="E15" s="243"/>
      <c r="F15" s="247"/>
      <c r="G15" s="269"/>
      <c r="H15" s="243"/>
      <c r="I15" s="247"/>
      <c r="J15" s="269"/>
      <c r="K15" s="243"/>
      <c r="L15" s="247"/>
      <c r="M15" s="272"/>
      <c r="N15" s="243"/>
      <c r="O15" s="240"/>
      <c r="P15" s="275"/>
      <c r="Q15" s="243"/>
      <c r="R15" s="240"/>
      <c r="S15" s="277"/>
      <c r="T15" s="243"/>
      <c r="U15" s="240"/>
      <c r="V15" s="238"/>
      <c r="W15" s="1"/>
      <c r="X15" s="1"/>
      <c r="Y15" s="1"/>
      <c r="Z15" s="1"/>
      <c r="AA15" s="1"/>
      <c r="AB15" s="1"/>
      <c r="AC15" s="1"/>
    </row>
    <row r="16" spans="1:29" ht="15" customHeight="1">
      <c r="A16" s="8"/>
      <c r="B16" s="282"/>
      <c r="C16" s="278" t="str">
        <f ca="1">OFFSET(INDIRECT($B200),6,2)</f>
        <v>Health and well-being</v>
      </c>
      <c r="D16" s="268" t="str">
        <f ca="1">OFFSET(INDIRECT($B200),6,14)</f>
        <v>understand the importance of balancing game and screen time with other parts of their lives, e.g. explore the reasons why they may be tempted to spend more time playing games or find it difficult to stop playing and the effect this has on their health.</v>
      </c>
      <c r="E16" s="241">
        <v>1</v>
      </c>
      <c r="F16" s="237"/>
      <c r="G16" s="244" t="str">
        <f ca="1">OFFSET(INDIRECT($B200),6,15)</f>
        <v>reflect on the role of digital media in their lives and their media habits, e.g. explore how the media can play a powerful role in shaping our ideas about stereotypes.</v>
      </c>
      <c r="H16" s="241">
        <v>1</v>
      </c>
      <c r="I16" s="246"/>
      <c r="J16" s="263" t="str">
        <f ca="1">OFFSET(INDIRECT($B200),6,16)</f>
        <v>demonstrate healthy online behaviours (physical and psychological) and identify unacceptable behaviour, e.g. in relation to cyberstalking, harassment, abuse of trust and radicalisation.</v>
      </c>
      <c r="K16" s="241">
        <v>1</v>
      </c>
      <c r="L16" s="246"/>
      <c r="M16" s="260" t="str">
        <f ca="1">OFFSET(INDIRECT($B200),6,17)</f>
        <v>identify stereotypes and their impact in a range of media forms, e.g. critically reflect upon stereotypes in mass media, social media and gaming.</v>
      </c>
      <c r="N16" s="241">
        <v>1</v>
      </c>
      <c r="O16" s="244"/>
      <c r="P16" s="244" t="str">
        <f ca="1">OFFSET(INDIRECT($B200),6,18)</f>
        <v>think critically about the different purposes and contexts of digital image editing, e.g. explore the benefits and negative points of photograph manipulation; evaluate digitally edited images in terms of context and purpose
take reasonable steps to avoid health problems (physical and psychological) caused by the use of technology
understand the legal responsibilities for disposal of technology and the environmental impact of doing so.</v>
      </c>
      <c r="Q16" s="241">
        <v>1</v>
      </c>
      <c r="R16" s="244"/>
      <c r="S16" s="244" t="str">
        <f ca="1">OFFSET(INDIRECT($B200),6,19)</f>
        <v>think critically about the different purposes and contexts of digital image editing
take reasonable steps to avoid health problems caused by the use of technology and suggest strategies to prevent or reduce the problems (physical and psychological) 
explain how to access support from professionals and organisations
understand the legal responsibilities for disposal of technology and the environmental impact of doing so.</v>
      </c>
      <c r="T16" s="241">
        <v>1</v>
      </c>
      <c r="U16" s="244"/>
      <c r="V16" s="237"/>
      <c r="W16" s="1"/>
      <c r="X16" s="1"/>
      <c r="Y16" s="1"/>
      <c r="Z16" s="1"/>
      <c r="AA16" s="1"/>
      <c r="AB16" s="1"/>
      <c r="AC16" s="1"/>
    </row>
    <row r="17" spans="1:29" ht="15" customHeight="1">
      <c r="A17" s="8"/>
      <c r="B17" s="282"/>
      <c r="C17" s="222"/>
      <c r="D17" s="291"/>
      <c r="E17" s="242"/>
      <c r="F17" s="247"/>
      <c r="G17" s="239"/>
      <c r="H17" s="242"/>
      <c r="I17" s="247"/>
      <c r="J17" s="264"/>
      <c r="K17" s="242"/>
      <c r="L17" s="247"/>
      <c r="M17" s="261"/>
      <c r="N17" s="242"/>
      <c r="O17" s="240"/>
      <c r="P17" s="240"/>
      <c r="Q17" s="242"/>
      <c r="R17" s="240"/>
      <c r="S17" s="240"/>
      <c r="T17" s="242"/>
      <c r="U17" s="240"/>
      <c r="V17" s="238"/>
      <c r="W17" s="1"/>
      <c r="X17" s="1"/>
      <c r="Y17" s="1"/>
      <c r="Z17" s="1"/>
      <c r="AA17" s="1"/>
      <c r="AB17" s="1"/>
      <c r="AC17" s="1"/>
    </row>
    <row r="18" spans="1:29" ht="15" customHeight="1">
      <c r="A18" s="8"/>
      <c r="B18" s="282"/>
      <c r="C18" s="222"/>
      <c r="D18" s="291"/>
      <c r="E18" s="242"/>
      <c r="F18" s="247"/>
      <c r="G18" s="239"/>
      <c r="H18" s="242"/>
      <c r="I18" s="247"/>
      <c r="J18" s="264"/>
      <c r="K18" s="242"/>
      <c r="L18" s="247"/>
      <c r="M18" s="261"/>
      <c r="N18" s="242"/>
      <c r="O18" s="240"/>
      <c r="P18" s="240"/>
      <c r="Q18" s="242"/>
      <c r="R18" s="240"/>
      <c r="S18" s="240"/>
      <c r="T18" s="242"/>
      <c r="U18" s="240"/>
      <c r="V18" s="238"/>
      <c r="W18" s="1"/>
      <c r="X18" s="1"/>
      <c r="Y18" s="1"/>
      <c r="Z18" s="1"/>
      <c r="AA18" s="1"/>
      <c r="AB18" s="1"/>
      <c r="AC18" s="1"/>
    </row>
    <row r="19" spans="1:29" ht="15" customHeight="1">
      <c r="A19" s="8"/>
      <c r="B19" s="282"/>
      <c r="C19" s="222"/>
      <c r="D19" s="291"/>
      <c r="E19" s="243"/>
      <c r="F19" s="247"/>
      <c r="G19" s="239"/>
      <c r="H19" s="243"/>
      <c r="I19" s="247"/>
      <c r="J19" s="264"/>
      <c r="K19" s="243"/>
      <c r="L19" s="247"/>
      <c r="M19" s="261"/>
      <c r="N19" s="243"/>
      <c r="O19" s="240"/>
      <c r="P19" s="240"/>
      <c r="Q19" s="243"/>
      <c r="R19" s="240"/>
      <c r="S19" s="240"/>
      <c r="T19" s="243"/>
      <c r="U19" s="240"/>
      <c r="V19" s="238"/>
      <c r="W19" s="1"/>
      <c r="X19" s="1"/>
      <c r="Y19" s="1"/>
      <c r="Z19" s="1"/>
      <c r="AA19" s="1"/>
      <c r="AB19" s="1"/>
      <c r="AC19" s="1"/>
    </row>
    <row r="20" spans="1:29" ht="15" customHeight="1">
      <c r="A20" s="8"/>
      <c r="B20" s="282"/>
      <c r="C20" s="222"/>
      <c r="D20" s="291"/>
      <c r="E20" s="241">
        <v>2</v>
      </c>
      <c r="F20" s="266"/>
      <c r="G20" s="239"/>
      <c r="H20" s="241">
        <v>2</v>
      </c>
      <c r="I20" s="248"/>
      <c r="J20" s="264"/>
      <c r="K20" s="241">
        <v>2</v>
      </c>
      <c r="L20" s="248"/>
      <c r="M20" s="261"/>
      <c r="N20" s="241">
        <v>2</v>
      </c>
      <c r="O20" s="239"/>
      <c r="P20" s="240"/>
      <c r="Q20" s="241">
        <v>2</v>
      </c>
      <c r="R20" s="239"/>
      <c r="S20" s="240"/>
      <c r="T20" s="241">
        <v>2</v>
      </c>
      <c r="U20" s="239"/>
      <c r="V20" s="237"/>
      <c r="W20" s="1"/>
      <c r="X20" s="1"/>
      <c r="Y20" s="1"/>
      <c r="Z20" s="1"/>
      <c r="AA20" s="1"/>
      <c r="AB20" s="1"/>
      <c r="AC20" s="1"/>
    </row>
    <row r="21" spans="1:29" ht="15" customHeight="1">
      <c r="A21" s="8"/>
      <c r="B21" s="282"/>
      <c r="C21" s="222"/>
      <c r="D21" s="291"/>
      <c r="E21" s="242"/>
      <c r="F21" s="247"/>
      <c r="G21" s="239"/>
      <c r="H21" s="242"/>
      <c r="I21" s="247"/>
      <c r="J21" s="264"/>
      <c r="K21" s="242"/>
      <c r="L21" s="247"/>
      <c r="M21" s="261"/>
      <c r="N21" s="242"/>
      <c r="O21" s="240"/>
      <c r="P21" s="240"/>
      <c r="Q21" s="242"/>
      <c r="R21" s="240"/>
      <c r="S21" s="240"/>
      <c r="T21" s="242"/>
      <c r="U21" s="240"/>
      <c r="V21" s="238"/>
      <c r="W21" s="1"/>
      <c r="X21" s="1"/>
      <c r="Y21" s="1"/>
      <c r="Z21" s="1"/>
      <c r="AA21" s="1"/>
      <c r="AB21" s="1"/>
      <c r="AC21" s="1"/>
    </row>
    <row r="22" spans="1:29" ht="15" customHeight="1">
      <c r="A22" s="8"/>
      <c r="B22" s="282"/>
      <c r="C22" s="222"/>
      <c r="D22" s="291"/>
      <c r="E22" s="242"/>
      <c r="F22" s="247"/>
      <c r="G22" s="239"/>
      <c r="H22" s="242"/>
      <c r="I22" s="247"/>
      <c r="J22" s="264"/>
      <c r="K22" s="242"/>
      <c r="L22" s="247"/>
      <c r="M22" s="261"/>
      <c r="N22" s="242"/>
      <c r="O22" s="240"/>
      <c r="P22" s="240"/>
      <c r="Q22" s="242"/>
      <c r="R22" s="240"/>
      <c r="S22" s="240"/>
      <c r="T22" s="242"/>
      <c r="U22" s="240"/>
      <c r="V22" s="238"/>
      <c r="W22" s="1"/>
      <c r="X22" s="1"/>
      <c r="Y22" s="1"/>
      <c r="Z22" s="1"/>
      <c r="AA22" s="1"/>
      <c r="AB22" s="1"/>
      <c r="AC22" s="1"/>
    </row>
    <row r="23" spans="1:29" ht="15" customHeight="1">
      <c r="A23" s="8"/>
      <c r="B23" s="282"/>
      <c r="C23" s="222"/>
      <c r="D23" s="291"/>
      <c r="E23" s="243"/>
      <c r="F23" s="247"/>
      <c r="G23" s="239"/>
      <c r="H23" s="243"/>
      <c r="I23" s="247"/>
      <c r="J23" s="264"/>
      <c r="K23" s="243"/>
      <c r="L23" s="247"/>
      <c r="M23" s="261"/>
      <c r="N23" s="243"/>
      <c r="O23" s="240"/>
      <c r="P23" s="240"/>
      <c r="Q23" s="243"/>
      <c r="R23" s="240"/>
      <c r="S23" s="240"/>
      <c r="T23" s="243"/>
      <c r="U23" s="240"/>
      <c r="V23" s="238"/>
      <c r="W23" s="1"/>
      <c r="X23" s="1"/>
      <c r="Y23" s="1"/>
      <c r="Z23" s="1"/>
      <c r="AA23" s="1"/>
      <c r="AB23" s="1"/>
      <c r="AC23" s="1"/>
    </row>
    <row r="24" spans="1:29" ht="15" customHeight="1">
      <c r="A24" s="8"/>
      <c r="B24" s="282"/>
      <c r="C24" s="222"/>
      <c r="D24" s="291"/>
      <c r="E24" s="241">
        <v>3</v>
      </c>
      <c r="F24" s="266"/>
      <c r="G24" s="239"/>
      <c r="H24" s="241">
        <v>3</v>
      </c>
      <c r="I24" s="248"/>
      <c r="J24" s="264"/>
      <c r="K24" s="241">
        <v>3</v>
      </c>
      <c r="L24" s="248"/>
      <c r="M24" s="261"/>
      <c r="N24" s="241">
        <v>3</v>
      </c>
      <c r="O24" s="239"/>
      <c r="P24" s="240"/>
      <c r="Q24" s="241">
        <v>3</v>
      </c>
      <c r="R24" s="239"/>
      <c r="S24" s="240"/>
      <c r="T24" s="241">
        <v>3</v>
      </c>
      <c r="U24" s="239"/>
      <c r="V24" s="237"/>
      <c r="W24" s="1"/>
      <c r="X24" s="1"/>
      <c r="Y24" s="1"/>
      <c r="Z24" s="1"/>
      <c r="AA24" s="1"/>
      <c r="AB24" s="1"/>
      <c r="AC24" s="1"/>
    </row>
    <row r="25" spans="1:29" ht="15" customHeight="1">
      <c r="A25" s="8"/>
      <c r="B25" s="282"/>
      <c r="C25" s="222"/>
      <c r="D25" s="291"/>
      <c r="E25" s="242"/>
      <c r="F25" s="247"/>
      <c r="G25" s="239"/>
      <c r="H25" s="242"/>
      <c r="I25" s="247"/>
      <c r="J25" s="264"/>
      <c r="K25" s="242"/>
      <c r="L25" s="247"/>
      <c r="M25" s="261"/>
      <c r="N25" s="242"/>
      <c r="O25" s="240"/>
      <c r="P25" s="240"/>
      <c r="Q25" s="242"/>
      <c r="R25" s="240"/>
      <c r="S25" s="240"/>
      <c r="T25" s="242"/>
      <c r="U25" s="240"/>
      <c r="V25" s="238"/>
      <c r="W25" s="1"/>
      <c r="X25" s="1"/>
      <c r="Y25" s="1"/>
      <c r="Z25" s="1"/>
      <c r="AA25" s="1"/>
      <c r="AB25" s="1"/>
      <c r="AC25" s="1"/>
    </row>
    <row r="26" spans="1:29" ht="15" customHeight="1">
      <c r="A26" s="8"/>
      <c r="B26" s="282"/>
      <c r="C26" s="222"/>
      <c r="D26" s="291"/>
      <c r="E26" s="242"/>
      <c r="F26" s="247"/>
      <c r="G26" s="239"/>
      <c r="H26" s="242"/>
      <c r="I26" s="247"/>
      <c r="J26" s="264"/>
      <c r="K26" s="242"/>
      <c r="L26" s="247"/>
      <c r="M26" s="261"/>
      <c r="N26" s="242"/>
      <c r="O26" s="240"/>
      <c r="P26" s="240"/>
      <c r="Q26" s="242"/>
      <c r="R26" s="240"/>
      <c r="S26" s="240"/>
      <c r="T26" s="242"/>
      <c r="U26" s="240"/>
      <c r="V26" s="238"/>
      <c r="W26" s="1"/>
      <c r="X26" s="1"/>
      <c r="Y26" s="1"/>
      <c r="Z26" s="1"/>
      <c r="AA26" s="1"/>
      <c r="AB26" s="1"/>
      <c r="AC26" s="1"/>
    </row>
    <row r="27" spans="1:29" ht="15" customHeight="1">
      <c r="A27" s="8"/>
      <c r="B27" s="282"/>
      <c r="C27" s="220"/>
      <c r="D27" s="291"/>
      <c r="E27" s="243"/>
      <c r="F27" s="247"/>
      <c r="G27" s="239"/>
      <c r="H27" s="243"/>
      <c r="I27" s="247"/>
      <c r="J27" s="265"/>
      <c r="K27" s="243"/>
      <c r="L27" s="247"/>
      <c r="M27" s="262"/>
      <c r="N27" s="243"/>
      <c r="O27" s="240"/>
      <c r="P27" s="240"/>
      <c r="Q27" s="243"/>
      <c r="R27" s="240"/>
      <c r="S27" s="240"/>
      <c r="T27" s="243"/>
      <c r="U27" s="240"/>
      <c r="V27" s="238"/>
      <c r="W27" s="1"/>
      <c r="X27" s="1"/>
      <c r="Y27" s="1"/>
      <c r="Z27" s="1"/>
      <c r="AA27" s="1"/>
      <c r="AB27" s="1"/>
      <c r="AC27" s="1"/>
    </row>
    <row r="28" spans="1:29" ht="15" customHeight="1">
      <c r="A28" s="8"/>
      <c r="B28" s="282"/>
      <c r="C28" s="233" t="str">
        <f ca="1">OFFSET(INDIRECT($B200),8,2)</f>
        <v>Digital rights, licensing and ownership</v>
      </c>
      <c r="D28" s="268" t="str">
        <f ca="1">OFFSET(INDIRECT($B200),8,14)</f>
        <v>cite all sources when researching and explain the importance of this, e.g. create simple lists for the referencing of digital and offline sources; discuss the rights and permissions associated with this
understand that photographs can be edited digitally and discuss rights and permissions associated with this.</v>
      </c>
      <c r="E28" s="241">
        <v>1</v>
      </c>
      <c r="F28" s="237"/>
      <c r="G28" s="257" t="str">
        <f ca="1">OFFSET(INDIRECT($B200),8,15)</f>
        <v xml:space="preserve">understand copyright, licensing, fair use, and the rights they have as creators, e.g. consider different ways people license their copyrighted work
explain basic copyright laws, e.g. learn that copyright is a legal system that protects their rights to creative work.
</v>
      </c>
      <c r="H28" s="241">
        <v>1</v>
      </c>
      <c r="I28" s="246"/>
      <c r="J28" s="249" t="str">
        <f ca="1">OFFSET(INDIRECT($B200),8,16)</f>
        <v>understand copyright, licensing, fair use, and the rights they have as creators
explain basic copyright laws, e.g. explore the ethical and legal ramifications of piracy and plagiarism, and know that they are irresponsible and disrespectful
act responsibly as creators and users of creative work, e.g. explore decisions that creators make when exercising their creative rights and responsibilities, giving consideration to ethical, real-life issues.  </v>
      </c>
      <c r="K28" s="241">
        <v>1</v>
      </c>
      <c r="L28" s="246"/>
      <c r="M28" s="245" t="str">
        <f ca="1">OFFSET(INDIRECT($B200),8,17)</f>
        <v xml:space="preserve">explain the legal and ethical dimensions of respecting creative work, e.g. explore the ethical and legal ramifications of piracy and plagiarism, and know that they are irresponsible and disrespectful; apply understanding of the rules to different scenarios.
</v>
      </c>
      <c r="N28" s="241">
        <v>1</v>
      </c>
      <c r="O28" s="244"/>
      <c r="P28" s="257" t="str">
        <f ca="1">OFFSET(INDIRECT($B200),8,18)</f>
        <v>identify the key points required for creative work to be considered fair use and comply with data protection laws, e.g. explore the legal and ethical considerations involved in using the creative work of others; understand individuals' rights and responsibilities as creators and consumers of content; think critically and make ethical decisions about the use of creative works in relation to fair use; reference using formal citation conventions, such as Harvard and Oxford.</v>
      </c>
      <c r="Q28" s="241">
        <v>1</v>
      </c>
      <c r="R28" s="244"/>
      <c r="S28" s="257" t="str">
        <f ca="1">OFFSET(INDIRECT($B200),8,19)</f>
        <v>understand and reflect on the differences between taking inspiration from the creative work of others and appropriating that work without permission, e.g. appreciate the key concepts of inspiration, appropriation, copyright and fair use, and examine how they apply to creative work; understand the legal and ethical debates that surround using other people’s creative work; consider the points of view of the original creator, potential audiences, and the broader community when using materials belonging to others.</v>
      </c>
      <c r="T28" s="241">
        <v>1</v>
      </c>
      <c r="U28" s="244"/>
      <c r="V28" s="237"/>
      <c r="W28" s="1"/>
      <c r="X28" s="1"/>
      <c r="Y28" s="1"/>
      <c r="Z28" s="1"/>
      <c r="AA28" s="1"/>
      <c r="AB28" s="1"/>
      <c r="AC28" s="1"/>
    </row>
    <row r="29" spans="1:29" ht="15" customHeight="1">
      <c r="A29" s="8"/>
      <c r="B29" s="282"/>
      <c r="C29" s="224"/>
      <c r="D29" s="291"/>
      <c r="E29" s="242"/>
      <c r="F29" s="247"/>
      <c r="G29" s="224"/>
      <c r="H29" s="242"/>
      <c r="I29" s="247"/>
      <c r="J29" s="250"/>
      <c r="K29" s="242"/>
      <c r="L29" s="247"/>
      <c r="M29" s="224"/>
      <c r="N29" s="242"/>
      <c r="O29" s="240"/>
      <c r="P29" s="224"/>
      <c r="Q29" s="242"/>
      <c r="R29" s="240"/>
      <c r="S29" s="258"/>
      <c r="T29" s="242"/>
      <c r="U29" s="240"/>
      <c r="V29" s="238"/>
      <c r="W29" s="1"/>
      <c r="X29" s="1"/>
      <c r="Y29" s="1"/>
      <c r="Z29" s="1"/>
      <c r="AA29" s="1"/>
      <c r="AB29" s="1"/>
      <c r="AC29" s="1"/>
    </row>
    <row r="30" spans="1:29" ht="15" customHeight="1">
      <c r="A30" s="8"/>
      <c r="B30" s="282"/>
      <c r="C30" s="224"/>
      <c r="D30" s="291"/>
      <c r="E30" s="242"/>
      <c r="F30" s="247"/>
      <c r="G30" s="224"/>
      <c r="H30" s="242"/>
      <c r="I30" s="247"/>
      <c r="J30" s="250"/>
      <c r="K30" s="242"/>
      <c r="L30" s="247"/>
      <c r="M30" s="224"/>
      <c r="N30" s="242"/>
      <c r="O30" s="240"/>
      <c r="P30" s="224"/>
      <c r="Q30" s="242"/>
      <c r="R30" s="240"/>
      <c r="S30" s="258"/>
      <c r="T30" s="242"/>
      <c r="U30" s="240"/>
      <c r="V30" s="238"/>
      <c r="W30" s="1"/>
      <c r="X30" s="1"/>
      <c r="Y30" s="1"/>
      <c r="Z30" s="1"/>
      <c r="AA30" s="1"/>
      <c r="AB30" s="1"/>
      <c r="AC30" s="1"/>
    </row>
    <row r="31" spans="1:29" ht="15" customHeight="1">
      <c r="A31" s="8"/>
      <c r="B31" s="282"/>
      <c r="C31" s="224"/>
      <c r="D31" s="291"/>
      <c r="E31" s="243"/>
      <c r="F31" s="247"/>
      <c r="G31" s="224"/>
      <c r="H31" s="243"/>
      <c r="I31" s="247"/>
      <c r="J31" s="250"/>
      <c r="K31" s="243"/>
      <c r="L31" s="247"/>
      <c r="M31" s="224"/>
      <c r="N31" s="243"/>
      <c r="O31" s="240"/>
      <c r="P31" s="224"/>
      <c r="Q31" s="243"/>
      <c r="R31" s="240"/>
      <c r="S31" s="258"/>
      <c r="T31" s="243"/>
      <c r="U31" s="240"/>
      <c r="V31" s="238"/>
      <c r="W31" s="1"/>
      <c r="X31" s="1"/>
      <c r="Y31" s="1"/>
      <c r="Z31" s="1"/>
      <c r="AA31" s="1"/>
      <c r="AB31" s="1"/>
      <c r="AC31" s="1"/>
    </row>
    <row r="32" spans="1:29" ht="15" customHeight="1">
      <c r="A32" s="8"/>
      <c r="B32" s="282"/>
      <c r="C32" s="224"/>
      <c r="D32" s="291"/>
      <c r="E32" s="241">
        <v>2</v>
      </c>
      <c r="F32" s="266"/>
      <c r="G32" s="224"/>
      <c r="H32" s="241">
        <v>2</v>
      </c>
      <c r="I32" s="248"/>
      <c r="J32" s="250"/>
      <c r="K32" s="241">
        <v>2</v>
      </c>
      <c r="L32" s="248"/>
      <c r="M32" s="224"/>
      <c r="N32" s="241">
        <v>2</v>
      </c>
      <c r="O32" s="239"/>
      <c r="P32" s="224"/>
      <c r="Q32" s="241">
        <v>2</v>
      </c>
      <c r="R32" s="239"/>
      <c r="S32" s="258"/>
      <c r="T32" s="241">
        <v>2</v>
      </c>
      <c r="U32" s="239"/>
      <c r="V32" s="237"/>
      <c r="W32" s="1"/>
      <c r="X32" s="1"/>
      <c r="Y32" s="1"/>
      <c r="Z32" s="1"/>
      <c r="AA32" s="1"/>
      <c r="AB32" s="1"/>
      <c r="AC32" s="1"/>
    </row>
    <row r="33" spans="1:29" ht="15" customHeight="1">
      <c r="A33" s="8"/>
      <c r="B33" s="282"/>
      <c r="C33" s="224"/>
      <c r="D33" s="291"/>
      <c r="E33" s="242"/>
      <c r="F33" s="247"/>
      <c r="G33" s="224"/>
      <c r="H33" s="242"/>
      <c r="I33" s="247"/>
      <c r="J33" s="250"/>
      <c r="K33" s="242"/>
      <c r="L33" s="247"/>
      <c r="M33" s="224"/>
      <c r="N33" s="242"/>
      <c r="O33" s="240"/>
      <c r="P33" s="224"/>
      <c r="Q33" s="242"/>
      <c r="R33" s="240"/>
      <c r="S33" s="258"/>
      <c r="T33" s="242"/>
      <c r="U33" s="240"/>
      <c r="V33" s="238"/>
      <c r="W33" s="1"/>
      <c r="X33" s="1"/>
      <c r="Y33" s="1"/>
      <c r="Z33" s="1"/>
      <c r="AA33" s="1"/>
      <c r="AB33" s="1"/>
      <c r="AC33" s="1"/>
    </row>
    <row r="34" spans="1:29" ht="15" customHeight="1">
      <c r="A34" s="8"/>
      <c r="B34" s="282"/>
      <c r="C34" s="224"/>
      <c r="D34" s="291"/>
      <c r="E34" s="242"/>
      <c r="F34" s="247"/>
      <c r="G34" s="224"/>
      <c r="H34" s="242"/>
      <c r="I34" s="247"/>
      <c r="J34" s="250"/>
      <c r="K34" s="242"/>
      <c r="L34" s="247"/>
      <c r="M34" s="224"/>
      <c r="N34" s="242"/>
      <c r="O34" s="240"/>
      <c r="P34" s="224"/>
      <c r="Q34" s="242"/>
      <c r="R34" s="240"/>
      <c r="S34" s="258"/>
      <c r="T34" s="242"/>
      <c r="U34" s="240"/>
      <c r="V34" s="238"/>
      <c r="W34" s="1"/>
      <c r="X34" s="1"/>
      <c r="Y34" s="1"/>
      <c r="Z34" s="1"/>
      <c r="AA34" s="1"/>
      <c r="AB34" s="1"/>
      <c r="AC34" s="1"/>
    </row>
    <row r="35" spans="1:29" ht="15" customHeight="1">
      <c r="A35" s="8"/>
      <c r="B35" s="282"/>
      <c r="C35" s="224"/>
      <c r="D35" s="291"/>
      <c r="E35" s="243"/>
      <c r="F35" s="247"/>
      <c r="G35" s="224"/>
      <c r="H35" s="243"/>
      <c r="I35" s="247"/>
      <c r="J35" s="250"/>
      <c r="K35" s="243"/>
      <c r="L35" s="247"/>
      <c r="M35" s="224"/>
      <c r="N35" s="243"/>
      <c r="O35" s="240"/>
      <c r="P35" s="224"/>
      <c r="Q35" s="243"/>
      <c r="R35" s="240"/>
      <c r="S35" s="258"/>
      <c r="T35" s="243"/>
      <c r="U35" s="240"/>
      <c r="V35" s="238"/>
      <c r="W35" s="1"/>
      <c r="X35" s="1"/>
      <c r="Y35" s="1"/>
      <c r="Z35" s="1"/>
      <c r="AA35" s="1"/>
      <c r="AB35" s="1"/>
      <c r="AC35" s="1"/>
    </row>
    <row r="36" spans="1:29" ht="15" customHeight="1">
      <c r="A36" s="8"/>
      <c r="B36" s="282"/>
      <c r="C36" s="224"/>
      <c r="D36" s="291"/>
      <c r="E36" s="241">
        <v>3</v>
      </c>
      <c r="F36" s="266"/>
      <c r="G36" s="224"/>
      <c r="H36" s="241">
        <v>3</v>
      </c>
      <c r="I36" s="248"/>
      <c r="J36" s="250"/>
      <c r="K36" s="241">
        <v>3</v>
      </c>
      <c r="L36" s="248"/>
      <c r="M36" s="224"/>
      <c r="N36" s="241">
        <v>3</v>
      </c>
      <c r="O36" s="239"/>
      <c r="P36" s="224"/>
      <c r="Q36" s="241">
        <v>3</v>
      </c>
      <c r="R36" s="239"/>
      <c r="S36" s="258"/>
      <c r="T36" s="241">
        <v>3</v>
      </c>
      <c r="U36" s="239"/>
      <c r="V36" s="237"/>
      <c r="W36" s="1"/>
      <c r="X36" s="1"/>
      <c r="Y36" s="1"/>
      <c r="Z36" s="1"/>
      <c r="AA36" s="1"/>
      <c r="AB36" s="1"/>
      <c r="AC36" s="1"/>
    </row>
    <row r="37" spans="1:29" ht="15" customHeight="1">
      <c r="A37" s="8"/>
      <c r="B37" s="282"/>
      <c r="C37" s="224"/>
      <c r="D37" s="291"/>
      <c r="E37" s="242"/>
      <c r="F37" s="247"/>
      <c r="G37" s="224"/>
      <c r="H37" s="242"/>
      <c r="I37" s="247"/>
      <c r="J37" s="250"/>
      <c r="K37" s="242"/>
      <c r="L37" s="247"/>
      <c r="M37" s="224"/>
      <c r="N37" s="242"/>
      <c r="O37" s="240"/>
      <c r="P37" s="224"/>
      <c r="Q37" s="242"/>
      <c r="R37" s="240"/>
      <c r="S37" s="258"/>
      <c r="T37" s="242"/>
      <c r="U37" s="240"/>
      <c r="V37" s="238"/>
      <c r="W37" s="1"/>
      <c r="X37" s="1"/>
      <c r="Y37" s="1"/>
      <c r="Z37" s="1"/>
      <c r="AA37" s="1"/>
      <c r="AB37" s="1"/>
      <c r="AC37" s="1"/>
    </row>
    <row r="38" spans="1:29" ht="15" customHeight="1">
      <c r="A38" s="8"/>
      <c r="B38" s="282"/>
      <c r="C38" s="224"/>
      <c r="D38" s="291"/>
      <c r="E38" s="242"/>
      <c r="F38" s="247"/>
      <c r="G38" s="224"/>
      <c r="H38" s="242"/>
      <c r="I38" s="247"/>
      <c r="J38" s="250"/>
      <c r="K38" s="242"/>
      <c r="L38" s="247"/>
      <c r="M38" s="224"/>
      <c r="N38" s="242"/>
      <c r="O38" s="240"/>
      <c r="P38" s="224"/>
      <c r="Q38" s="242"/>
      <c r="R38" s="240"/>
      <c r="S38" s="258"/>
      <c r="T38" s="242"/>
      <c r="U38" s="240"/>
      <c r="V38" s="238"/>
      <c r="W38" s="1"/>
      <c r="X38" s="1"/>
      <c r="Y38" s="1"/>
      <c r="Z38" s="1"/>
      <c r="AA38" s="1"/>
      <c r="AB38" s="1"/>
      <c r="AC38" s="1"/>
    </row>
    <row r="39" spans="1:29" ht="15" customHeight="1">
      <c r="A39" s="8"/>
      <c r="B39" s="282"/>
      <c r="C39" s="225"/>
      <c r="D39" s="291"/>
      <c r="E39" s="243"/>
      <c r="F39" s="247"/>
      <c r="G39" s="225"/>
      <c r="H39" s="243"/>
      <c r="I39" s="247"/>
      <c r="J39" s="251"/>
      <c r="K39" s="243"/>
      <c r="L39" s="247"/>
      <c r="M39" s="225"/>
      <c r="N39" s="243"/>
      <c r="O39" s="240"/>
      <c r="P39" s="225"/>
      <c r="Q39" s="243"/>
      <c r="R39" s="240"/>
      <c r="S39" s="259"/>
      <c r="T39" s="243"/>
      <c r="U39" s="240"/>
      <c r="V39" s="238"/>
      <c r="W39" s="1"/>
      <c r="X39" s="1"/>
      <c r="Y39" s="1"/>
      <c r="Z39" s="1"/>
      <c r="AA39" s="1"/>
      <c r="AB39" s="1"/>
      <c r="AC39" s="1"/>
    </row>
    <row r="40" spans="1:29" ht="15" customHeight="1">
      <c r="A40" s="8"/>
      <c r="B40" s="282"/>
      <c r="C40" s="233" t="str">
        <f ca="1">OFFSET(INDIRECT($B200),10,2)</f>
        <v>Online behaviour and cyberbullying</v>
      </c>
      <c r="D40" s="268" t="str">
        <f ca="1">OFFSET(INDIRECT($B200),10,14)</f>
        <v xml:space="preserve">demonstrate appropriate online behaviour and apply a range of strategies to protect themselves and others from possible online dangers, bullying and inappropriate behaviour, e.g. turn off comments on digital media, block users; identify the risks and legal consequences of sending intimate images and content/sexting; recognise language that could be deemed to be offensive (including racist, sexist, homophobic, transphobic) in online activities.  
</v>
      </c>
      <c r="E40" s="241">
        <v>1</v>
      </c>
      <c r="F40" s="237"/>
      <c r="G40" s="255" t="str">
        <f ca="1">OFFSET(INDIRECT($B200),10,15)</f>
        <v>refine strategies to protect themselves and others from possible online dangers, e.g. when communicating online show an active ability to deal with inappropriate behaviour/misuse while actively minimising risks
filter the communication received, e.g. sorting out e-mails, deciding whom to follow on social media, etc.; responsibly use digital tools to interact with others using more advanced features
demonstrate a basic knowledge of the legal aspects linked to online behaviour, e.g. cyberbullying, harassment, false statements and publishing inappropriate content/images without consent.</v>
      </c>
      <c r="H40" s="241">
        <v>1</v>
      </c>
      <c r="I40" s="246"/>
      <c r="J40" s="256" t="str">
        <f ca="1">OFFSET(INDIRECT($B200),10,16)</f>
        <v>identify high-risk situations and active strategies to avoid them, e.g. critically evaluate behaviour to limit exposure to high-risk situations         
define and identify advanced forms of cyberbullying, how to avoid it and the consequences of such actions  
critically evaluate the behaviours of others online and identify how they could be beneficial or damaging.</v>
      </c>
      <c r="K40" s="241">
        <v>1</v>
      </c>
      <c r="L40" s="246"/>
      <c r="M40" s="255" t="str">
        <f ca="1">OFFSET(INDIRECT($B200),10,17)</f>
        <v xml:space="preserve">adapt online behaviour and interactions for different audiences, considering global cultural values, e.g. critically evaluate behaviour and interactions taking into account global cultural values; consider how behaviour is perceived by others. </v>
      </c>
      <c r="N40" s="241">
        <v>1</v>
      </c>
      <c r="O40" s="244"/>
      <c r="P40" s="255" t="str">
        <f ca="1">OFFSET(INDIRECT($B200),10,18)</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Q40" s="241">
        <v>1</v>
      </c>
      <c r="R40" s="244"/>
      <c r="S40" s="255" t="str">
        <f ca="1">OFFSET(INDIRECT($B200),10,19)</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T40" s="241">
        <v>1</v>
      </c>
      <c r="U40" s="244"/>
      <c r="V40" s="237"/>
      <c r="W40" s="1"/>
      <c r="X40" s="1"/>
      <c r="Y40" s="1"/>
      <c r="Z40" s="1"/>
      <c r="AA40" s="1"/>
      <c r="AB40" s="1"/>
      <c r="AC40" s="1"/>
    </row>
    <row r="41" spans="1:29" ht="15" customHeight="1">
      <c r="A41" s="8"/>
      <c r="B41" s="282"/>
      <c r="C41" s="224"/>
      <c r="D41" s="291"/>
      <c r="E41" s="242"/>
      <c r="F41" s="247"/>
      <c r="G41" s="224"/>
      <c r="H41" s="242"/>
      <c r="I41" s="247"/>
      <c r="J41" s="250"/>
      <c r="K41" s="242"/>
      <c r="L41" s="247"/>
      <c r="M41" s="224"/>
      <c r="N41" s="242"/>
      <c r="O41" s="240"/>
      <c r="P41" s="224"/>
      <c r="Q41" s="242"/>
      <c r="R41" s="240"/>
      <c r="S41" s="224"/>
      <c r="T41" s="242"/>
      <c r="U41" s="240"/>
      <c r="V41" s="238"/>
      <c r="W41" s="1"/>
      <c r="X41" s="1"/>
      <c r="Y41" s="1"/>
      <c r="Z41" s="1"/>
      <c r="AA41" s="1"/>
      <c r="AB41" s="1"/>
      <c r="AC41" s="1"/>
    </row>
    <row r="42" spans="1:29" ht="15" customHeight="1">
      <c r="A42" s="8"/>
      <c r="B42" s="282"/>
      <c r="C42" s="224"/>
      <c r="D42" s="291"/>
      <c r="E42" s="242"/>
      <c r="F42" s="247"/>
      <c r="G42" s="224"/>
      <c r="H42" s="242"/>
      <c r="I42" s="247"/>
      <c r="J42" s="250"/>
      <c r="K42" s="242"/>
      <c r="L42" s="247"/>
      <c r="M42" s="224"/>
      <c r="N42" s="242"/>
      <c r="O42" s="240"/>
      <c r="P42" s="224"/>
      <c r="Q42" s="242"/>
      <c r="R42" s="240"/>
      <c r="S42" s="224"/>
      <c r="T42" s="242"/>
      <c r="U42" s="240"/>
      <c r="V42" s="238"/>
      <c r="W42" s="1"/>
      <c r="X42" s="1"/>
      <c r="Y42" s="1"/>
      <c r="Z42" s="1"/>
      <c r="AA42" s="1"/>
      <c r="AB42" s="1"/>
      <c r="AC42" s="1"/>
    </row>
    <row r="43" spans="1:29" ht="15" customHeight="1">
      <c r="A43" s="8"/>
      <c r="B43" s="282"/>
      <c r="C43" s="224"/>
      <c r="D43" s="291"/>
      <c r="E43" s="243"/>
      <c r="F43" s="247"/>
      <c r="G43" s="224"/>
      <c r="H43" s="243"/>
      <c r="I43" s="247"/>
      <c r="J43" s="250"/>
      <c r="K43" s="243"/>
      <c r="L43" s="247"/>
      <c r="M43" s="224"/>
      <c r="N43" s="243"/>
      <c r="O43" s="240"/>
      <c r="P43" s="224"/>
      <c r="Q43" s="243"/>
      <c r="R43" s="240"/>
      <c r="S43" s="224"/>
      <c r="T43" s="243"/>
      <c r="U43" s="240"/>
      <c r="V43" s="238"/>
      <c r="W43" s="1"/>
      <c r="X43" s="1"/>
      <c r="Y43" s="1"/>
      <c r="Z43" s="1"/>
      <c r="AA43" s="1"/>
      <c r="AB43" s="1"/>
      <c r="AC43" s="1"/>
    </row>
    <row r="44" spans="1:29" ht="15" customHeight="1">
      <c r="A44" s="8"/>
      <c r="B44" s="282"/>
      <c r="C44" s="224"/>
      <c r="D44" s="291"/>
      <c r="E44" s="241">
        <v>2</v>
      </c>
      <c r="F44" s="266"/>
      <c r="G44" s="224"/>
      <c r="H44" s="241">
        <v>2</v>
      </c>
      <c r="I44" s="248"/>
      <c r="J44" s="250"/>
      <c r="K44" s="241">
        <v>2</v>
      </c>
      <c r="L44" s="248"/>
      <c r="M44" s="224"/>
      <c r="N44" s="241">
        <v>2</v>
      </c>
      <c r="O44" s="239"/>
      <c r="P44" s="224"/>
      <c r="Q44" s="241">
        <v>2</v>
      </c>
      <c r="R44" s="239"/>
      <c r="S44" s="224"/>
      <c r="T44" s="241">
        <v>2</v>
      </c>
      <c r="U44" s="239"/>
      <c r="V44" s="237"/>
      <c r="W44" s="1"/>
      <c r="X44" s="1"/>
      <c r="Y44" s="1"/>
      <c r="Z44" s="1"/>
      <c r="AA44" s="1"/>
      <c r="AB44" s="1"/>
      <c r="AC44" s="1"/>
    </row>
    <row r="45" spans="1:29" ht="15" customHeight="1">
      <c r="A45" s="8"/>
      <c r="B45" s="282"/>
      <c r="C45" s="224"/>
      <c r="D45" s="291"/>
      <c r="E45" s="242"/>
      <c r="F45" s="247"/>
      <c r="G45" s="224"/>
      <c r="H45" s="242"/>
      <c r="I45" s="247"/>
      <c r="J45" s="250"/>
      <c r="K45" s="242"/>
      <c r="L45" s="247"/>
      <c r="M45" s="224"/>
      <c r="N45" s="242"/>
      <c r="O45" s="240"/>
      <c r="P45" s="224"/>
      <c r="Q45" s="242"/>
      <c r="R45" s="240"/>
      <c r="S45" s="224"/>
      <c r="T45" s="242"/>
      <c r="U45" s="240"/>
      <c r="V45" s="238"/>
      <c r="W45" s="1"/>
      <c r="X45" s="1"/>
      <c r="Y45" s="1"/>
      <c r="Z45" s="1"/>
      <c r="AA45" s="1"/>
      <c r="AB45" s="1"/>
      <c r="AC45" s="1"/>
    </row>
    <row r="46" spans="1:29" ht="15" customHeight="1">
      <c r="A46" s="8"/>
      <c r="B46" s="282"/>
      <c r="C46" s="224"/>
      <c r="D46" s="291"/>
      <c r="E46" s="242"/>
      <c r="F46" s="247"/>
      <c r="G46" s="224"/>
      <c r="H46" s="242"/>
      <c r="I46" s="247"/>
      <c r="J46" s="250"/>
      <c r="K46" s="242"/>
      <c r="L46" s="247"/>
      <c r="M46" s="224"/>
      <c r="N46" s="242"/>
      <c r="O46" s="240"/>
      <c r="P46" s="224"/>
      <c r="Q46" s="242"/>
      <c r="R46" s="240"/>
      <c r="S46" s="224"/>
      <c r="T46" s="242"/>
      <c r="U46" s="240"/>
      <c r="V46" s="238"/>
      <c r="W46" s="1"/>
      <c r="X46" s="1"/>
      <c r="Y46" s="1"/>
      <c r="Z46" s="1"/>
      <c r="AA46" s="1"/>
      <c r="AB46" s="1"/>
      <c r="AC46" s="1"/>
    </row>
    <row r="47" spans="1:29" ht="15" customHeight="1">
      <c r="A47" s="8"/>
      <c r="B47" s="282"/>
      <c r="C47" s="224"/>
      <c r="D47" s="291"/>
      <c r="E47" s="243"/>
      <c r="F47" s="247"/>
      <c r="G47" s="224"/>
      <c r="H47" s="243"/>
      <c r="I47" s="247"/>
      <c r="J47" s="250"/>
      <c r="K47" s="243"/>
      <c r="L47" s="247"/>
      <c r="M47" s="224"/>
      <c r="N47" s="243"/>
      <c r="O47" s="240"/>
      <c r="P47" s="224"/>
      <c r="Q47" s="243"/>
      <c r="R47" s="240"/>
      <c r="S47" s="224"/>
      <c r="T47" s="243"/>
      <c r="U47" s="240"/>
      <c r="V47" s="238"/>
      <c r="W47" s="1"/>
      <c r="X47" s="1"/>
      <c r="Y47" s="1"/>
      <c r="Z47" s="1"/>
      <c r="AA47" s="1"/>
      <c r="AB47" s="1"/>
      <c r="AC47" s="1"/>
    </row>
    <row r="48" spans="1:29" ht="15" customHeight="1">
      <c r="A48" s="8"/>
      <c r="B48" s="282"/>
      <c r="C48" s="224"/>
      <c r="D48" s="291"/>
      <c r="E48" s="241">
        <v>3</v>
      </c>
      <c r="F48" s="266"/>
      <c r="G48" s="224"/>
      <c r="H48" s="241">
        <v>3</v>
      </c>
      <c r="I48" s="248"/>
      <c r="J48" s="250"/>
      <c r="K48" s="241">
        <v>3</v>
      </c>
      <c r="L48" s="248"/>
      <c r="M48" s="224"/>
      <c r="N48" s="241">
        <v>3</v>
      </c>
      <c r="O48" s="239"/>
      <c r="P48" s="224"/>
      <c r="Q48" s="241">
        <v>3</v>
      </c>
      <c r="R48" s="239"/>
      <c r="S48" s="224"/>
      <c r="T48" s="241">
        <v>3</v>
      </c>
      <c r="U48" s="239"/>
      <c r="V48" s="237"/>
      <c r="W48" s="1"/>
      <c r="X48" s="1"/>
      <c r="Y48" s="1"/>
      <c r="Z48" s="1"/>
      <c r="AA48" s="1"/>
      <c r="AB48" s="1"/>
      <c r="AC48" s="1"/>
    </row>
    <row r="49" spans="1:29" ht="15" customHeight="1">
      <c r="A49" s="8"/>
      <c r="B49" s="282"/>
      <c r="C49" s="224"/>
      <c r="D49" s="291"/>
      <c r="E49" s="242"/>
      <c r="F49" s="247"/>
      <c r="G49" s="224"/>
      <c r="H49" s="242"/>
      <c r="I49" s="247"/>
      <c r="J49" s="250"/>
      <c r="K49" s="242"/>
      <c r="L49" s="247"/>
      <c r="M49" s="224"/>
      <c r="N49" s="242"/>
      <c r="O49" s="240"/>
      <c r="P49" s="224"/>
      <c r="Q49" s="242"/>
      <c r="R49" s="240"/>
      <c r="S49" s="224"/>
      <c r="T49" s="242"/>
      <c r="U49" s="240"/>
      <c r="V49" s="238"/>
      <c r="W49" s="1"/>
      <c r="X49" s="1"/>
      <c r="Y49" s="1"/>
      <c r="Z49" s="1"/>
      <c r="AA49" s="1"/>
      <c r="AB49" s="1"/>
      <c r="AC49" s="1"/>
    </row>
    <row r="50" spans="1:29" ht="15" customHeight="1">
      <c r="A50" s="8"/>
      <c r="B50" s="282"/>
      <c r="C50" s="224"/>
      <c r="D50" s="291"/>
      <c r="E50" s="242"/>
      <c r="F50" s="247"/>
      <c r="G50" s="224"/>
      <c r="H50" s="242"/>
      <c r="I50" s="247"/>
      <c r="J50" s="250"/>
      <c r="K50" s="242"/>
      <c r="L50" s="247"/>
      <c r="M50" s="224"/>
      <c r="N50" s="242"/>
      <c r="O50" s="240"/>
      <c r="P50" s="224"/>
      <c r="Q50" s="242"/>
      <c r="R50" s="240"/>
      <c r="S50" s="224"/>
      <c r="T50" s="242"/>
      <c r="U50" s="240"/>
      <c r="V50" s="238"/>
      <c r="W50" s="1"/>
      <c r="X50" s="1"/>
      <c r="Y50" s="1"/>
      <c r="Z50" s="1"/>
      <c r="AA50" s="1"/>
      <c r="AB50" s="1"/>
      <c r="AC50" s="1"/>
    </row>
    <row r="51" spans="1:29" ht="31.5" customHeight="1">
      <c r="A51" s="8"/>
      <c r="B51" s="283"/>
      <c r="C51" s="225"/>
      <c r="D51" s="291"/>
      <c r="E51" s="243"/>
      <c r="F51" s="247"/>
      <c r="G51" s="225"/>
      <c r="H51" s="243"/>
      <c r="I51" s="247"/>
      <c r="J51" s="251"/>
      <c r="K51" s="243"/>
      <c r="L51" s="247"/>
      <c r="M51" s="225"/>
      <c r="N51" s="243"/>
      <c r="O51" s="240"/>
      <c r="P51" s="225"/>
      <c r="Q51" s="243"/>
      <c r="R51" s="240"/>
      <c r="S51" s="225"/>
      <c r="T51" s="243"/>
      <c r="U51" s="240"/>
      <c r="V51" s="238"/>
      <c r="W51" s="1"/>
      <c r="X51" s="1"/>
      <c r="Y51" s="1"/>
      <c r="Z51" s="1"/>
      <c r="AA51" s="1"/>
      <c r="AB51" s="1"/>
      <c r="AC51" s="1"/>
    </row>
    <row r="52" spans="1:29" ht="15" customHeight="1">
      <c r="A52" s="8"/>
      <c r="B52" s="281" t="str">
        <f ca="1">OFFSET(INDIRECT($B200),11,0)</f>
        <v>2. Interacting and collaborating</v>
      </c>
      <c r="C52" s="229" t="str">
        <f ca="1">OFFSET(INDIRECT($B200),13,2)</f>
        <v>Communication</v>
      </c>
      <c r="D52" s="268" t="str">
        <f ca="1">OFFSET(INDIRECT($B200),13,14)</f>
        <v>exchange online communication, making use of a growing range of available features, e.g. manage folders within e-mail including using reporting features to filter spam and make use of webcams to facilitate video calls 
show an understanding of the advantages and disadvantages of different forms of communication and when it is appropriate to use each, e.g. explain when video conferencing may be more appropriate than e-mail, and vice versa; explain the pros and cons of using instant messaging in social contexts; talk about purpose and audience.</v>
      </c>
      <c r="E52" s="241">
        <v>1</v>
      </c>
      <c r="F52" s="237"/>
      <c r="G52" s="245" t="str">
        <f ca="1">OFFSET(INDIRECT($B200),13,15)</f>
        <v>manage and use a growing range of online communication accounts and the features offered within each, e.g. e-mail accounts, messaging accounts, etc.</v>
      </c>
      <c r="H52" s="241">
        <v>1</v>
      </c>
      <c r="I52" s="246"/>
      <c r="J52" s="249" t="str">
        <f ca="1">OFFSET(INDIRECT($B200),13,16)</f>
        <v>select and use different online communication tools for specific purposes with higher levels of competence, e.g. set up and manage an address book and organise contacts on appropriate mailing lists; independently carry out a video call for a specific purpose including screen sharing where appropriate.</v>
      </c>
      <c r="K52" s="241">
        <v>1</v>
      </c>
      <c r="L52" s="246"/>
      <c r="M52" s="245" t="str">
        <f ca="1">OFFSET(INDIRECT($B200),13,17)</f>
        <v>select and use different online communication tools for specific purposes with higher levels of competence, e.g. set up relevant mail merge using word processing and spreadsheet software; use advanced features of e-mail provider (signature, auto-reply, read receipt, widgets).</v>
      </c>
      <c r="N52" s="241">
        <v>1</v>
      </c>
      <c r="O52" s="244"/>
      <c r="P52" s="245" t="str">
        <f ca="1">OFFSET(INDIRECT($B200),13,18)</f>
        <v>make use of available online communication services for specific purposes, justifying selections made based on their appropriateness for delivery of information.</v>
      </c>
      <c r="Q52" s="241">
        <v>1</v>
      </c>
      <c r="R52" s="244"/>
      <c r="S52" s="245" t="str">
        <f ca="1">OFFSET(INDIRECT($B200),13,19)</f>
        <v>reflect on choices of online communication solution and comment on how this could be improved to meet aims of tasks.</v>
      </c>
      <c r="T52" s="241">
        <v>1</v>
      </c>
      <c r="U52" s="244"/>
      <c r="V52" s="237"/>
      <c r="W52" s="1"/>
      <c r="X52" s="1"/>
      <c r="Y52" s="1"/>
      <c r="Z52" s="1"/>
      <c r="AA52" s="1"/>
      <c r="AB52" s="1"/>
      <c r="AC52" s="1"/>
    </row>
    <row r="53" spans="1:29" ht="15" customHeight="1">
      <c r="A53" s="8"/>
      <c r="B53" s="282"/>
      <c r="C53" s="224"/>
      <c r="D53" s="291"/>
      <c r="E53" s="242"/>
      <c r="F53" s="247"/>
      <c r="G53" s="224"/>
      <c r="H53" s="242"/>
      <c r="I53" s="247"/>
      <c r="J53" s="250"/>
      <c r="K53" s="242"/>
      <c r="L53" s="247"/>
      <c r="M53" s="224"/>
      <c r="N53" s="242"/>
      <c r="O53" s="240"/>
      <c r="P53" s="224"/>
      <c r="Q53" s="242"/>
      <c r="R53" s="240"/>
      <c r="S53" s="224"/>
      <c r="T53" s="242"/>
      <c r="U53" s="240"/>
      <c r="V53" s="238"/>
      <c r="W53" s="1"/>
      <c r="X53" s="1"/>
      <c r="Y53" s="1"/>
      <c r="Z53" s="1"/>
      <c r="AA53" s="1"/>
      <c r="AB53" s="1"/>
      <c r="AC53" s="1"/>
    </row>
    <row r="54" spans="1:29" ht="15" customHeight="1">
      <c r="A54" s="8"/>
      <c r="B54" s="282"/>
      <c r="C54" s="224"/>
      <c r="D54" s="291"/>
      <c r="E54" s="242"/>
      <c r="F54" s="247"/>
      <c r="G54" s="224"/>
      <c r="H54" s="242"/>
      <c r="I54" s="247"/>
      <c r="J54" s="250"/>
      <c r="K54" s="242"/>
      <c r="L54" s="247"/>
      <c r="M54" s="224"/>
      <c r="N54" s="242"/>
      <c r="O54" s="240"/>
      <c r="P54" s="224"/>
      <c r="Q54" s="242"/>
      <c r="R54" s="240"/>
      <c r="S54" s="224"/>
      <c r="T54" s="242"/>
      <c r="U54" s="240"/>
      <c r="V54" s="238"/>
      <c r="W54" s="1"/>
      <c r="X54" s="1"/>
      <c r="Y54" s="1"/>
      <c r="Z54" s="1"/>
      <c r="AA54" s="1"/>
      <c r="AB54" s="1"/>
      <c r="AC54" s="1"/>
    </row>
    <row r="55" spans="1:29" ht="15" customHeight="1">
      <c r="A55" s="8"/>
      <c r="B55" s="282"/>
      <c r="C55" s="224"/>
      <c r="D55" s="291"/>
      <c r="E55" s="243"/>
      <c r="F55" s="247"/>
      <c r="G55" s="224"/>
      <c r="H55" s="243"/>
      <c r="I55" s="247"/>
      <c r="J55" s="250"/>
      <c r="K55" s="243"/>
      <c r="L55" s="247"/>
      <c r="M55" s="224"/>
      <c r="N55" s="243"/>
      <c r="O55" s="240"/>
      <c r="P55" s="224"/>
      <c r="Q55" s="243"/>
      <c r="R55" s="240"/>
      <c r="S55" s="224"/>
      <c r="T55" s="243"/>
      <c r="U55" s="240"/>
      <c r="V55" s="238"/>
      <c r="W55" s="1"/>
      <c r="X55" s="1"/>
      <c r="Y55" s="1"/>
      <c r="Z55" s="1"/>
      <c r="AA55" s="1"/>
      <c r="AB55" s="1"/>
      <c r="AC55" s="1"/>
    </row>
    <row r="56" spans="1:29" ht="15" customHeight="1">
      <c r="A56" s="8"/>
      <c r="B56" s="282"/>
      <c r="C56" s="224"/>
      <c r="D56" s="291"/>
      <c r="E56" s="241">
        <v>2</v>
      </c>
      <c r="F56" s="266"/>
      <c r="G56" s="224"/>
      <c r="H56" s="241">
        <v>2</v>
      </c>
      <c r="I56" s="248"/>
      <c r="J56" s="250"/>
      <c r="K56" s="241">
        <v>2</v>
      </c>
      <c r="L56" s="248"/>
      <c r="M56" s="224"/>
      <c r="N56" s="241">
        <v>2</v>
      </c>
      <c r="O56" s="239"/>
      <c r="P56" s="224"/>
      <c r="Q56" s="241">
        <v>2</v>
      </c>
      <c r="R56" s="239"/>
      <c r="S56" s="224"/>
      <c r="T56" s="241">
        <v>2</v>
      </c>
      <c r="U56" s="239"/>
      <c r="V56" s="237"/>
      <c r="W56" s="1"/>
      <c r="X56" s="1"/>
      <c r="Y56" s="1"/>
      <c r="Z56" s="1"/>
      <c r="AA56" s="1"/>
      <c r="AB56" s="1"/>
      <c r="AC56" s="1"/>
    </row>
    <row r="57" spans="1:29" ht="15" customHeight="1">
      <c r="A57" s="8"/>
      <c r="B57" s="282"/>
      <c r="C57" s="224"/>
      <c r="D57" s="291"/>
      <c r="E57" s="242"/>
      <c r="F57" s="247"/>
      <c r="G57" s="224"/>
      <c r="H57" s="242"/>
      <c r="I57" s="247"/>
      <c r="J57" s="250"/>
      <c r="K57" s="242"/>
      <c r="L57" s="247"/>
      <c r="M57" s="224"/>
      <c r="N57" s="242"/>
      <c r="O57" s="240"/>
      <c r="P57" s="224"/>
      <c r="Q57" s="242"/>
      <c r="R57" s="240"/>
      <c r="S57" s="224"/>
      <c r="T57" s="242"/>
      <c r="U57" s="240"/>
      <c r="V57" s="238"/>
      <c r="W57" s="1"/>
      <c r="X57" s="1"/>
      <c r="Y57" s="1"/>
      <c r="Z57" s="1"/>
      <c r="AA57" s="1"/>
      <c r="AB57" s="1"/>
      <c r="AC57" s="1"/>
    </row>
    <row r="58" spans="1:29" ht="15" customHeight="1">
      <c r="A58" s="8"/>
      <c r="B58" s="282"/>
      <c r="C58" s="224"/>
      <c r="D58" s="291"/>
      <c r="E58" s="242"/>
      <c r="F58" s="247"/>
      <c r="G58" s="224"/>
      <c r="H58" s="242"/>
      <c r="I58" s="247"/>
      <c r="J58" s="250"/>
      <c r="K58" s="242"/>
      <c r="L58" s="247"/>
      <c r="M58" s="224"/>
      <c r="N58" s="242"/>
      <c r="O58" s="240"/>
      <c r="P58" s="224"/>
      <c r="Q58" s="242"/>
      <c r="R58" s="240"/>
      <c r="S58" s="224"/>
      <c r="T58" s="242"/>
      <c r="U58" s="240"/>
      <c r="V58" s="238"/>
      <c r="W58" s="1"/>
      <c r="X58" s="1"/>
      <c r="Y58" s="1"/>
      <c r="Z58" s="1"/>
      <c r="AA58" s="1"/>
      <c r="AB58" s="1"/>
      <c r="AC58" s="1"/>
    </row>
    <row r="59" spans="1:29" ht="15" customHeight="1">
      <c r="A59" s="8"/>
      <c r="B59" s="282"/>
      <c r="C59" s="224"/>
      <c r="D59" s="291"/>
      <c r="E59" s="243"/>
      <c r="F59" s="247"/>
      <c r="G59" s="224"/>
      <c r="H59" s="243"/>
      <c r="I59" s="247"/>
      <c r="J59" s="250"/>
      <c r="K59" s="243"/>
      <c r="L59" s="247"/>
      <c r="M59" s="224"/>
      <c r="N59" s="243"/>
      <c r="O59" s="240"/>
      <c r="P59" s="224"/>
      <c r="Q59" s="243"/>
      <c r="R59" s="240"/>
      <c r="S59" s="224"/>
      <c r="T59" s="243"/>
      <c r="U59" s="240"/>
      <c r="V59" s="238"/>
      <c r="W59" s="1"/>
      <c r="X59" s="1"/>
      <c r="Y59" s="1"/>
      <c r="Z59" s="1"/>
      <c r="AA59" s="1"/>
      <c r="AB59" s="1"/>
      <c r="AC59" s="1"/>
    </row>
    <row r="60" spans="1:29" ht="15" customHeight="1">
      <c r="A60" s="8"/>
      <c r="B60" s="282"/>
      <c r="C60" s="224"/>
      <c r="D60" s="291"/>
      <c r="E60" s="241">
        <v>3</v>
      </c>
      <c r="F60" s="266"/>
      <c r="G60" s="224"/>
      <c r="H60" s="241">
        <v>3</v>
      </c>
      <c r="I60" s="248"/>
      <c r="J60" s="250"/>
      <c r="K60" s="241">
        <v>3</v>
      </c>
      <c r="L60" s="248"/>
      <c r="M60" s="224"/>
      <c r="N60" s="241">
        <v>3</v>
      </c>
      <c r="O60" s="239"/>
      <c r="P60" s="224"/>
      <c r="Q60" s="241">
        <v>3</v>
      </c>
      <c r="R60" s="239"/>
      <c r="S60" s="224"/>
      <c r="T60" s="241">
        <v>3</v>
      </c>
      <c r="U60" s="239"/>
      <c r="V60" s="237"/>
      <c r="W60" s="1"/>
      <c r="X60" s="1"/>
      <c r="Y60" s="1"/>
      <c r="Z60" s="1"/>
      <c r="AA60" s="1"/>
      <c r="AB60" s="1"/>
      <c r="AC60" s="1"/>
    </row>
    <row r="61" spans="1:29" ht="15" customHeight="1">
      <c r="A61" s="8"/>
      <c r="B61" s="282"/>
      <c r="C61" s="224"/>
      <c r="D61" s="291"/>
      <c r="E61" s="242"/>
      <c r="F61" s="247"/>
      <c r="G61" s="224"/>
      <c r="H61" s="242"/>
      <c r="I61" s="247"/>
      <c r="J61" s="250"/>
      <c r="K61" s="242"/>
      <c r="L61" s="247"/>
      <c r="M61" s="224"/>
      <c r="N61" s="242"/>
      <c r="O61" s="240"/>
      <c r="P61" s="224"/>
      <c r="Q61" s="242"/>
      <c r="R61" s="240"/>
      <c r="S61" s="224"/>
      <c r="T61" s="242"/>
      <c r="U61" s="240"/>
      <c r="V61" s="238"/>
      <c r="W61" s="1"/>
      <c r="X61" s="1"/>
      <c r="Y61" s="1"/>
      <c r="Z61" s="1"/>
      <c r="AA61" s="1"/>
      <c r="AB61" s="1"/>
      <c r="AC61" s="1"/>
    </row>
    <row r="62" spans="1:29" ht="15" customHeight="1">
      <c r="A62" s="8"/>
      <c r="B62" s="282"/>
      <c r="C62" s="224"/>
      <c r="D62" s="291"/>
      <c r="E62" s="242"/>
      <c r="F62" s="247"/>
      <c r="G62" s="224"/>
      <c r="H62" s="242"/>
      <c r="I62" s="247"/>
      <c r="J62" s="250"/>
      <c r="K62" s="242"/>
      <c r="L62" s="247"/>
      <c r="M62" s="224"/>
      <c r="N62" s="242"/>
      <c r="O62" s="240"/>
      <c r="P62" s="224"/>
      <c r="Q62" s="242"/>
      <c r="R62" s="240"/>
      <c r="S62" s="224"/>
      <c r="T62" s="242"/>
      <c r="U62" s="240"/>
      <c r="V62" s="238"/>
      <c r="W62" s="1"/>
      <c r="X62" s="1"/>
      <c r="Y62" s="1"/>
      <c r="Z62" s="1"/>
      <c r="AA62" s="1"/>
      <c r="AB62" s="1"/>
      <c r="AC62" s="1"/>
    </row>
    <row r="63" spans="1:29" ht="15" customHeight="1">
      <c r="A63" s="8"/>
      <c r="B63" s="282"/>
      <c r="C63" s="225"/>
      <c r="D63" s="291"/>
      <c r="E63" s="243"/>
      <c r="F63" s="247"/>
      <c r="G63" s="225"/>
      <c r="H63" s="243"/>
      <c r="I63" s="247"/>
      <c r="J63" s="251"/>
      <c r="K63" s="243"/>
      <c r="L63" s="247"/>
      <c r="M63" s="225"/>
      <c r="N63" s="243"/>
      <c r="O63" s="240"/>
      <c r="P63" s="225"/>
      <c r="Q63" s="243"/>
      <c r="R63" s="240"/>
      <c r="S63" s="225"/>
      <c r="T63" s="243"/>
      <c r="U63" s="240"/>
      <c r="V63" s="238"/>
      <c r="W63" s="1"/>
      <c r="X63" s="1"/>
      <c r="Y63" s="1"/>
      <c r="Z63" s="1"/>
      <c r="AA63" s="1"/>
      <c r="AB63" s="1"/>
      <c r="AC63" s="1"/>
    </row>
    <row r="64" spans="1:29" ht="15" customHeight="1">
      <c r="A64" s="8"/>
      <c r="B64" s="282"/>
      <c r="C64" s="229" t="str">
        <f ca="1">OFFSET(INDIRECT($B200),15,2)</f>
        <v>Collaboration</v>
      </c>
      <c r="D64" s="268" t="str">
        <f ca="1">OFFSET(INDIRECT($B200),15,14)</f>
        <v xml:space="preserve">work with others to create an online collaborative project for a specific purpose, sharing and appropriately setting permissions for other group members, e.g. editing, commenting, viewing.
</v>
      </c>
      <c r="E64" s="241">
        <v>1</v>
      </c>
      <c r="F64" s="237"/>
      <c r="G64" s="255" t="str">
        <f ca="1">OFFSET(INDIRECT($B200),15,15)</f>
        <v>take account of chronological changes made to a file and choose appropriate restore points if needed.</v>
      </c>
      <c r="H64" s="241">
        <v>1</v>
      </c>
      <c r="I64" s="246"/>
      <c r="J64" s="256" t="str">
        <f ca="1">OFFSET(INDIRECT($B200),15,16)</f>
        <v>independently select and use online collaboration tools to create a project with others.</v>
      </c>
      <c r="K64" s="241">
        <v>1</v>
      </c>
      <c r="L64" s="246"/>
      <c r="M64" s="255" t="str">
        <f ca="1">OFFSET(INDIRECT($B200),15,17)</f>
        <v xml:space="preserve">independently select and use a range of online collaboration tools to create a project with others, e.g. make use of online technology to share and present ideas to others.
</v>
      </c>
      <c r="N64" s="241">
        <v>1</v>
      </c>
      <c r="O64" s="244"/>
      <c r="P64" s="255" t="str">
        <f ca="1">OFFSET(INDIRECT($B200),15,18)</f>
        <v>reflect on choices of collaboration solutions and comment on how this could be improved to meet aims of tasks.</v>
      </c>
      <c r="Q64" s="241">
        <v>1</v>
      </c>
      <c r="R64" s="244"/>
      <c r="S64" s="255" t="str">
        <f ca="1">OFFSET(INDIRECT($B200),15,19)</f>
        <v xml:space="preserve">reflect on choices of collaboration solutions and comment on how this could be improved to meet aims of tasks.
</v>
      </c>
      <c r="T64" s="241">
        <v>1</v>
      </c>
      <c r="U64" s="244"/>
      <c r="V64" s="237"/>
      <c r="W64" s="1"/>
      <c r="X64" s="1"/>
      <c r="Y64" s="1"/>
      <c r="Z64" s="1"/>
      <c r="AA64" s="1"/>
      <c r="AB64" s="1"/>
      <c r="AC64" s="1"/>
    </row>
    <row r="65" spans="1:29" ht="15" customHeight="1">
      <c r="A65" s="8"/>
      <c r="B65" s="282"/>
      <c r="C65" s="224"/>
      <c r="D65" s="291"/>
      <c r="E65" s="242"/>
      <c r="F65" s="247"/>
      <c r="G65" s="224"/>
      <c r="H65" s="242"/>
      <c r="I65" s="247"/>
      <c r="J65" s="250"/>
      <c r="K65" s="242"/>
      <c r="L65" s="247"/>
      <c r="M65" s="224"/>
      <c r="N65" s="242"/>
      <c r="O65" s="240"/>
      <c r="P65" s="224"/>
      <c r="Q65" s="242"/>
      <c r="R65" s="240"/>
      <c r="S65" s="224"/>
      <c r="T65" s="242"/>
      <c r="U65" s="240"/>
      <c r="V65" s="238"/>
      <c r="W65" s="1"/>
      <c r="X65" s="1"/>
      <c r="Y65" s="1"/>
      <c r="Z65" s="1"/>
      <c r="AA65" s="1"/>
      <c r="AB65" s="1"/>
      <c r="AC65" s="1"/>
    </row>
    <row r="66" spans="1:29" ht="15" customHeight="1">
      <c r="A66" s="8"/>
      <c r="B66" s="282"/>
      <c r="C66" s="224"/>
      <c r="D66" s="291"/>
      <c r="E66" s="242"/>
      <c r="F66" s="247"/>
      <c r="G66" s="224"/>
      <c r="H66" s="242"/>
      <c r="I66" s="247"/>
      <c r="J66" s="250"/>
      <c r="K66" s="242"/>
      <c r="L66" s="247"/>
      <c r="M66" s="224"/>
      <c r="N66" s="242"/>
      <c r="O66" s="240"/>
      <c r="P66" s="224"/>
      <c r="Q66" s="242"/>
      <c r="R66" s="240"/>
      <c r="S66" s="224"/>
      <c r="T66" s="242"/>
      <c r="U66" s="240"/>
      <c r="V66" s="238"/>
      <c r="W66" s="1"/>
      <c r="X66" s="1"/>
      <c r="Y66" s="1"/>
      <c r="Z66" s="1"/>
      <c r="AA66" s="1"/>
      <c r="AB66" s="1"/>
      <c r="AC66" s="1"/>
    </row>
    <row r="67" spans="1:29" ht="15" customHeight="1">
      <c r="A67" s="8"/>
      <c r="B67" s="282"/>
      <c r="C67" s="224"/>
      <c r="D67" s="291"/>
      <c r="E67" s="243"/>
      <c r="F67" s="247"/>
      <c r="G67" s="224"/>
      <c r="H67" s="243"/>
      <c r="I67" s="247"/>
      <c r="J67" s="250"/>
      <c r="K67" s="243"/>
      <c r="L67" s="247"/>
      <c r="M67" s="224"/>
      <c r="N67" s="243"/>
      <c r="O67" s="240"/>
      <c r="P67" s="224"/>
      <c r="Q67" s="243"/>
      <c r="R67" s="240"/>
      <c r="S67" s="224"/>
      <c r="T67" s="243"/>
      <c r="U67" s="240"/>
      <c r="V67" s="238"/>
      <c r="W67" s="1"/>
      <c r="X67" s="1"/>
      <c r="Y67" s="1"/>
      <c r="Z67" s="1"/>
      <c r="AA67" s="1"/>
      <c r="AB67" s="1"/>
      <c r="AC67" s="1"/>
    </row>
    <row r="68" spans="1:29" ht="15" customHeight="1">
      <c r="A68" s="8"/>
      <c r="B68" s="282"/>
      <c r="C68" s="224"/>
      <c r="D68" s="291"/>
      <c r="E68" s="241">
        <v>2</v>
      </c>
      <c r="F68" s="266"/>
      <c r="G68" s="224"/>
      <c r="H68" s="241">
        <v>2</v>
      </c>
      <c r="I68" s="248"/>
      <c r="J68" s="250"/>
      <c r="K68" s="241">
        <v>2</v>
      </c>
      <c r="L68" s="248"/>
      <c r="M68" s="224"/>
      <c r="N68" s="241">
        <v>2</v>
      </c>
      <c r="O68" s="239"/>
      <c r="P68" s="224"/>
      <c r="Q68" s="241">
        <v>2</v>
      </c>
      <c r="R68" s="239"/>
      <c r="S68" s="224"/>
      <c r="T68" s="241">
        <v>2</v>
      </c>
      <c r="U68" s="239"/>
      <c r="V68" s="237"/>
      <c r="W68" s="1"/>
      <c r="X68" s="1"/>
      <c r="Y68" s="1"/>
      <c r="Z68" s="1"/>
      <c r="AA68" s="1"/>
      <c r="AB68" s="1"/>
      <c r="AC68" s="1"/>
    </row>
    <row r="69" spans="1:29" ht="15" customHeight="1">
      <c r="A69" s="8"/>
      <c r="B69" s="282"/>
      <c r="C69" s="224"/>
      <c r="D69" s="291"/>
      <c r="E69" s="242"/>
      <c r="F69" s="247"/>
      <c r="G69" s="224"/>
      <c r="H69" s="242"/>
      <c r="I69" s="247"/>
      <c r="J69" s="250"/>
      <c r="K69" s="242"/>
      <c r="L69" s="247"/>
      <c r="M69" s="224"/>
      <c r="N69" s="242"/>
      <c r="O69" s="240"/>
      <c r="P69" s="224"/>
      <c r="Q69" s="242"/>
      <c r="R69" s="240"/>
      <c r="S69" s="224"/>
      <c r="T69" s="242"/>
      <c r="U69" s="240"/>
      <c r="V69" s="238"/>
      <c r="W69" s="1"/>
      <c r="X69" s="1"/>
      <c r="Y69" s="1"/>
      <c r="Z69" s="1"/>
      <c r="AA69" s="1"/>
      <c r="AB69" s="1"/>
      <c r="AC69" s="1"/>
    </row>
    <row r="70" spans="1:29" ht="15" customHeight="1">
      <c r="A70" s="8"/>
      <c r="B70" s="282"/>
      <c r="C70" s="224"/>
      <c r="D70" s="291"/>
      <c r="E70" s="242"/>
      <c r="F70" s="247"/>
      <c r="G70" s="224"/>
      <c r="H70" s="242"/>
      <c r="I70" s="247"/>
      <c r="J70" s="250"/>
      <c r="K70" s="242"/>
      <c r="L70" s="247"/>
      <c r="M70" s="224"/>
      <c r="N70" s="242"/>
      <c r="O70" s="240"/>
      <c r="P70" s="224"/>
      <c r="Q70" s="242"/>
      <c r="R70" s="240"/>
      <c r="S70" s="224"/>
      <c r="T70" s="242"/>
      <c r="U70" s="240"/>
      <c r="V70" s="238"/>
      <c r="W70" s="1"/>
      <c r="X70" s="1"/>
      <c r="Y70" s="1"/>
      <c r="Z70" s="1"/>
      <c r="AA70" s="1"/>
      <c r="AB70" s="1"/>
      <c r="AC70" s="1"/>
    </row>
    <row r="71" spans="1:29" ht="15" customHeight="1">
      <c r="A71" s="8"/>
      <c r="B71" s="282"/>
      <c r="C71" s="224"/>
      <c r="D71" s="291"/>
      <c r="E71" s="243"/>
      <c r="F71" s="247"/>
      <c r="G71" s="224"/>
      <c r="H71" s="243"/>
      <c r="I71" s="247"/>
      <c r="J71" s="250"/>
      <c r="K71" s="243"/>
      <c r="L71" s="247"/>
      <c r="M71" s="224"/>
      <c r="N71" s="243"/>
      <c r="O71" s="240"/>
      <c r="P71" s="224"/>
      <c r="Q71" s="243"/>
      <c r="R71" s="240"/>
      <c r="S71" s="224"/>
      <c r="T71" s="243"/>
      <c r="U71" s="240"/>
      <c r="V71" s="238"/>
      <c r="W71" s="1"/>
      <c r="X71" s="1"/>
      <c r="Y71" s="1"/>
      <c r="Z71" s="1"/>
      <c r="AA71" s="1"/>
      <c r="AB71" s="1"/>
      <c r="AC71" s="1"/>
    </row>
    <row r="72" spans="1:29" ht="15" customHeight="1">
      <c r="A72" s="8"/>
      <c r="B72" s="282"/>
      <c r="C72" s="224"/>
      <c r="D72" s="291"/>
      <c r="E72" s="241">
        <v>3</v>
      </c>
      <c r="F72" s="266"/>
      <c r="G72" s="224"/>
      <c r="H72" s="241">
        <v>3</v>
      </c>
      <c r="I72" s="248"/>
      <c r="J72" s="250"/>
      <c r="K72" s="241">
        <v>3</v>
      </c>
      <c r="L72" s="248"/>
      <c r="M72" s="224"/>
      <c r="N72" s="241">
        <v>3</v>
      </c>
      <c r="O72" s="239"/>
      <c r="P72" s="224"/>
      <c r="Q72" s="241">
        <v>3</v>
      </c>
      <c r="R72" s="239"/>
      <c r="S72" s="224"/>
      <c r="T72" s="241">
        <v>3</v>
      </c>
      <c r="U72" s="239"/>
      <c r="V72" s="237"/>
      <c r="W72" s="1"/>
      <c r="X72" s="1"/>
      <c r="Y72" s="1"/>
      <c r="Z72" s="1"/>
      <c r="AA72" s="1"/>
      <c r="AB72" s="1"/>
      <c r="AC72" s="1"/>
    </row>
    <row r="73" spans="1:29" ht="15" customHeight="1">
      <c r="A73" s="8"/>
      <c r="B73" s="282"/>
      <c r="C73" s="224"/>
      <c r="D73" s="291"/>
      <c r="E73" s="242"/>
      <c r="F73" s="247"/>
      <c r="G73" s="224"/>
      <c r="H73" s="242"/>
      <c r="I73" s="247"/>
      <c r="J73" s="250"/>
      <c r="K73" s="242"/>
      <c r="L73" s="247"/>
      <c r="M73" s="224"/>
      <c r="N73" s="242"/>
      <c r="O73" s="240"/>
      <c r="P73" s="224"/>
      <c r="Q73" s="242"/>
      <c r="R73" s="240"/>
      <c r="S73" s="224"/>
      <c r="T73" s="242"/>
      <c r="U73" s="240"/>
      <c r="V73" s="238"/>
      <c r="W73" s="1"/>
      <c r="X73" s="1"/>
      <c r="Y73" s="1"/>
      <c r="Z73" s="1"/>
      <c r="AA73" s="1"/>
      <c r="AB73" s="1"/>
      <c r="AC73" s="1"/>
    </row>
    <row r="74" spans="1:29" ht="15" customHeight="1">
      <c r="A74" s="8"/>
      <c r="B74" s="282"/>
      <c r="C74" s="224"/>
      <c r="D74" s="291"/>
      <c r="E74" s="242"/>
      <c r="F74" s="247"/>
      <c r="G74" s="224"/>
      <c r="H74" s="242"/>
      <c r="I74" s="247"/>
      <c r="J74" s="250"/>
      <c r="K74" s="242"/>
      <c r="L74" s="247"/>
      <c r="M74" s="224"/>
      <c r="N74" s="242"/>
      <c r="O74" s="240"/>
      <c r="P74" s="224"/>
      <c r="Q74" s="242"/>
      <c r="R74" s="240"/>
      <c r="S74" s="224"/>
      <c r="T74" s="242"/>
      <c r="U74" s="240"/>
      <c r="V74" s="238"/>
      <c r="W74" s="1"/>
      <c r="X74" s="1"/>
      <c r="Y74" s="1"/>
      <c r="Z74" s="1"/>
      <c r="AA74" s="1"/>
      <c r="AB74" s="1"/>
      <c r="AC74" s="1"/>
    </row>
    <row r="75" spans="1:29" ht="15" customHeight="1">
      <c r="A75" s="8"/>
      <c r="B75" s="282"/>
      <c r="C75" s="225"/>
      <c r="D75" s="291"/>
      <c r="E75" s="243"/>
      <c r="F75" s="247"/>
      <c r="G75" s="225"/>
      <c r="H75" s="243"/>
      <c r="I75" s="247"/>
      <c r="J75" s="251"/>
      <c r="K75" s="243"/>
      <c r="L75" s="247"/>
      <c r="M75" s="225"/>
      <c r="N75" s="243"/>
      <c r="O75" s="240"/>
      <c r="P75" s="225"/>
      <c r="Q75" s="243"/>
      <c r="R75" s="240"/>
      <c r="S75" s="225"/>
      <c r="T75" s="243"/>
      <c r="U75" s="240"/>
      <c r="V75" s="238"/>
      <c r="W75" s="1"/>
      <c r="X75" s="1"/>
      <c r="Y75" s="1"/>
      <c r="Z75" s="1"/>
      <c r="AA75" s="1"/>
      <c r="AB75" s="1"/>
      <c r="AC75" s="1"/>
    </row>
    <row r="76" spans="1:29" ht="15" customHeight="1">
      <c r="A76" s="8"/>
      <c r="B76" s="282"/>
      <c r="C76" s="229" t="str">
        <f ca="1">OFFSET(INDIRECT($B200),17,2)</f>
        <v>Storing and sharing</v>
      </c>
      <c r="D76" s="268" t="str">
        <f ca="1">OFFSET(INDIRECT($B$200),17,14)</f>
        <v>create and share hyperlinks to local, network and online files
password-protect a file.</v>
      </c>
      <c r="E76" s="241">
        <v>1</v>
      </c>
      <c r="F76" s="237"/>
      <c r="G76" s="255" t="str">
        <f ca="1">OFFSET(INDIRECT($B200),17,15)</f>
        <v xml:space="preserve">track the changes of a document/view the revision history and restore a previous version where appropriate
take account of file size and type, and understand that storage drives may have a limited storage space.
</v>
      </c>
      <c r="H76" s="241">
        <v>1</v>
      </c>
      <c r="I76" s="246"/>
      <c r="J76" s="256" t="str">
        <f ca="1">OFFSET(INDIRECT($B200),17,16)</f>
        <v>use appropriate advanced file-management techniques, e.g. tagging, compression.</v>
      </c>
      <c r="K76" s="241">
        <v>1</v>
      </c>
      <c r="L76" s="246"/>
      <c r="M76" s="255" t="str">
        <f ca="1">OFFSET(INDIRECT($B200),17,17)</f>
        <v>understand simple encryption and the purpose of encryption, e.g. to send sensitive data more securely
use relevant hyperlinks and account for the appropriate file management technique, e.g. some file storage systems will utilise dynamic hyperlinks so that if a file location is changed, the link remains intact, whereas changing file location in other systems could result in a broken hyperlink.</v>
      </c>
      <c r="N76" s="241">
        <v>1</v>
      </c>
      <c r="O76" s="244"/>
      <c r="P76" s="245" t="str">
        <f ca="1">OFFSET(INDIRECT($B200),17,18)</f>
        <v>use online services to share appropriate content with a global audience, e.g. uploading content to public websites to share with specific audiences.</v>
      </c>
      <c r="Q76" s="241">
        <v>1</v>
      </c>
      <c r="R76" s="244"/>
      <c r="S76" s="255" t="str">
        <f ca="1">OFFSET(INDIRECT($B200),17,19)</f>
        <v>use online services to share appropriate content with a global audience, e.g. uploading content to public websites to share with specific audiences.</v>
      </c>
      <c r="T76" s="241">
        <v>1</v>
      </c>
      <c r="U76" s="244"/>
      <c r="V76" s="237"/>
      <c r="W76" s="1"/>
      <c r="X76" s="1"/>
      <c r="Y76" s="1"/>
      <c r="Z76" s="1"/>
      <c r="AA76" s="1"/>
      <c r="AB76" s="1"/>
      <c r="AC76" s="1"/>
    </row>
    <row r="77" spans="1:29" ht="15" customHeight="1">
      <c r="A77" s="8"/>
      <c r="B77" s="282"/>
      <c r="C77" s="224"/>
      <c r="D77" s="291"/>
      <c r="E77" s="242"/>
      <c r="F77" s="247"/>
      <c r="G77" s="224"/>
      <c r="H77" s="242"/>
      <c r="I77" s="247"/>
      <c r="J77" s="250"/>
      <c r="K77" s="242"/>
      <c r="L77" s="247"/>
      <c r="M77" s="224"/>
      <c r="N77" s="242"/>
      <c r="O77" s="240"/>
      <c r="P77" s="224"/>
      <c r="Q77" s="242"/>
      <c r="R77" s="240"/>
      <c r="S77" s="224"/>
      <c r="T77" s="242"/>
      <c r="U77" s="240"/>
      <c r="V77" s="238"/>
      <c r="W77" s="1"/>
      <c r="X77" s="1"/>
      <c r="Y77" s="1"/>
      <c r="Z77" s="1"/>
      <c r="AA77" s="1"/>
      <c r="AB77" s="1"/>
      <c r="AC77" s="1"/>
    </row>
    <row r="78" spans="1:29" ht="15" customHeight="1">
      <c r="A78" s="8"/>
      <c r="B78" s="282"/>
      <c r="C78" s="224"/>
      <c r="D78" s="291"/>
      <c r="E78" s="242"/>
      <c r="F78" s="247"/>
      <c r="G78" s="224"/>
      <c r="H78" s="242"/>
      <c r="I78" s="247"/>
      <c r="J78" s="250"/>
      <c r="K78" s="242"/>
      <c r="L78" s="247"/>
      <c r="M78" s="224"/>
      <c r="N78" s="242"/>
      <c r="O78" s="240"/>
      <c r="P78" s="224"/>
      <c r="Q78" s="242"/>
      <c r="R78" s="240"/>
      <c r="S78" s="224"/>
      <c r="T78" s="242"/>
      <c r="U78" s="240"/>
      <c r="V78" s="238"/>
      <c r="W78" s="1"/>
      <c r="X78" s="1"/>
      <c r="Y78" s="1"/>
      <c r="Z78" s="1"/>
      <c r="AA78" s="1"/>
      <c r="AB78" s="1"/>
      <c r="AC78" s="1"/>
    </row>
    <row r="79" spans="1:29" ht="15" customHeight="1">
      <c r="A79" s="8"/>
      <c r="B79" s="282"/>
      <c r="C79" s="224"/>
      <c r="D79" s="291"/>
      <c r="E79" s="243"/>
      <c r="F79" s="247"/>
      <c r="G79" s="224"/>
      <c r="H79" s="243"/>
      <c r="I79" s="247"/>
      <c r="J79" s="250"/>
      <c r="K79" s="243"/>
      <c r="L79" s="247"/>
      <c r="M79" s="224"/>
      <c r="N79" s="243"/>
      <c r="O79" s="240"/>
      <c r="P79" s="224"/>
      <c r="Q79" s="243"/>
      <c r="R79" s="240"/>
      <c r="S79" s="224"/>
      <c r="T79" s="243"/>
      <c r="U79" s="240"/>
      <c r="V79" s="238"/>
      <c r="W79" s="1"/>
      <c r="X79" s="1"/>
      <c r="Y79" s="1"/>
      <c r="Z79" s="1"/>
      <c r="AA79" s="1"/>
      <c r="AB79" s="1"/>
      <c r="AC79" s="1"/>
    </row>
    <row r="80" spans="1:29" ht="15" customHeight="1">
      <c r="A80" s="8"/>
      <c r="B80" s="282"/>
      <c r="C80" s="224"/>
      <c r="D80" s="291"/>
      <c r="E80" s="241">
        <v>2</v>
      </c>
      <c r="F80" s="266"/>
      <c r="G80" s="224"/>
      <c r="H80" s="241">
        <v>2</v>
      </c>
      <c r="I80" s="248"/>
      <c r="J80" s="250"/>
      <c r="K80" s="241">
        <v>2</v>
      </c>
      <c r="L80" s="248"/>
      <c r="M80" s="224"/>
      <c r="N80" s="241">
        <v>2</v>
      </c>
      <c r="O80" s="239"/>
      <c r="P80" s="224"/>
      <c r="Q80" s="241">
        <v>2</v>
      </c>
      <c r="R80" s="239"/>
      <c r="S80" s="224"/>
      <c r="T80" s="241">
        <v>2</v>
      </c>
      <c r="U80" s="239"/>
      <c r="V80" s="237"/>
      <c r="W80" s="1"/>
      <c r="X80" s="1"/>
      <c r="Y80" s="1"/>
      <c r="Z80" s="1"/>
      <c r="AA80" s="1"/>
      <c r="AB80" s="1"/>
      <c r="AC80" s="1"/>
    </row>
    <row r="81" spans="1:29" ht="15" customHeight="1">
      <c r="A81" s="8"/>
      <c r="B81" s="282"/>
      <c r="C81" s="224"/>
      <c r="D81" s="291"/>
      <c r="E81" s="242"/>
      <c r="F81" s="247"/>
      <c r="G81" s="224"/>
      <c r="H81" s="242"/>
      <c r="I81" s="247"/>
      <c r="J81" s="250"/>
      <c r="K81" s="242"/>
      <c r="L81" s="247"/>
      <c r="M81" s="224"/>
      <c r="N81" s="242"/>
      <c r="O81" s="240"/>
      <c r="P81" s="224"/>
      <c r="Q81" s="242"/>
      <c r="R81" s="240"/>
      <c r="S81" s="224"/>
      <c r="T81" s="242"/>
      <c r="U81" s="240"/>
      <c r="V81" s="238"/>
      <c r="W81" s="1"/>
      <c r="X81" s="1"/>
      <c r="Y81" s="1"/>
      <c r="Z81" s="1"/>
      <c r="AA81" s="1"/>
      <c r="AB81" s="1"/>
      <c r="AC81" s="1"/>
    </row>
    <row r="82" spans="1:29" ht="15" customHeight="1">
      <c r="A82" s="8"/>
      <c r="B82" s="282"/>
      <c r="C82" s="224"/>
      <c r="D82" s="291"/>
      <c r="E82" s="242"/>
      <c r="F82" s="247"/>
      <c r="G82" s="224"/>
      <c r="H82" s="242"/>
      <c r="I82" s="247"/>
      <c r="J82" s="250"/>
      <c r="K82" s="242"/>
      <c r="L82" s="247"/>
      <c r="M82" s="224"/>
      <c r="N82" s="242"/>
      <c r="O82" s="240"/>
      <c r="P82" s="224"/>
      <c r="Q82" s="242"/>
      <c r="R82" s="240"/>
      <c r="S82" s="224"/>
      <c r="T82" s="242"/>
      <c r="U82" s="240"/>
      <c r="V82" s="238"/>
      <c r="W82" s="1"/>
      <c r="X82" s="1"/>
      <c r="Y82" s="1"/>
      <c r="Z82" s="1"/>
      <c r="AA82" s="1"/>
      <c r="AB82" s="1"/>
      <c r="AC82" s="1"/>
    </row>
    <row r="83" spans="1:29" ht="15" customHeight="1">
      <c r="A83" s="8"/>
      <c r="B83" s="282"/>
      <c r="C83" s="224"/>
      <c r="D83" s="291"/>
      <c r="E83" s="243"/>
      <c r="F83" s="247"/>
      <c r="G83" s="224"/>
      <c r="H83" s="243"/>
      <c r="I83" s="247"/>
      <c r="J83" s="250"/>
      <c r="K83" s="243"/>
      <c r="L83" s="247"/>
      <c r="M83" s="224"/>
      <c r="N83" s="243"/>
      <c r="O83" s="240"/>
      <c r="P83" s="224"/>
      <c r="Q83" s="243"/>
      <c r="R83" s="240"/>
      <c r="S83" s="224"/>
      <c r="T83" s="243"/>
      <c r="U83" s="240"/>
      <c r="V83" s="238"/>
      <c r="W83" s="1"/>
      <c r="X83" s="1"/>
      <c r="Y83" s="1"/>
      <c r="Z83" s="1"/>
      <c r="AA83" s="1"/>
      <c r="AB83" s="1"/>
      <c r="AC83" s="1"/>
    </row>
    <row r="84" spans="1:29" ht="15" customHeight="1">
      <c r="A84" s="8"/>
      <c r="B84" s="282"/>
      <c r="C84" s="224"/>
      <c r="D84" s="291"/>
      <c r="E84" s="241">
        <v>3</v>
      </c>
      <c r="F84" s="266"/>
      <c r="G84" s="224"/>
      <c r="H84" s="241">
        <v>3</v>
      </c>
      <c r="I84" s="248"/>
      <c r="J84" s="250"/>
      <c r="K84" s="241">
        <v>3</v>
      </c>
      <c r="L84" s="248"/>
      <c r="M84" s="224"/>
      <c r="N84" s="241">
        <v>3</v>
      </c>
      <c r="O84" s="239"/>
      <c r="P84" s="224"/>
      <c r="Q84" s="241">
        <v>3</v>
      </c>
      <c r="R84" s="239"/>
      <c r="S84" s="224"/>
      <c r="T84" s="241">
        <v>3</v>
      </c>
      <c r="U84" s="239"/>
      <c r="V84" s="237"/>
      <c r="W84" s="1"/>
      <c r="X84" s="1"/>
      <c r="Y84" s="1"/>
      <c r="Z84" s="1"/>
      <c r="AA84" s="1"/>
      <c r="AB84" s="1"/>
      <c r="AC84" s="1"/>
    </row>
    <row r="85" spans="1:29" ht="15" customHeight="1">
      <c r="A85" s="8"/>
      <c r="B85" s="282"/>
      <c r="C85" s="224"/>
      <c r="D85" s="291"/>
      <c r="E85" s="242"/>
      <c r="F85" s="247"/>
      <c r="G85" s="224"/>
      <c r="H85" s="242"/>
      <c r="I85" s="247"/>
      <c r="J85" s="250"/>
      <c r="K85" s="242"/>
      <c r="L85" s="247"/>
      <c r="M85" s="224"/>
      <c r="N85" s="242"/>
      <c r="O85" s="240"/>
      <c r="P85" s="224"/>
      <c r="Q85" s="242"/>
      <c r="R85" s="240"/>
      <c r="S85" s="224"/>
      <c r="T85" s="242"/>
      <c r="U85" s="240"/>
      <c r="V85" s="238"/>
      <c r="W85" s="1"/>
      <c r="X85" s="1"/>
      <c r="Y85" s="1"/>
      <c r="Z85" s="1"/>
      <c r="AA85" s="1"/>
      <c r="AB85" s="1"/>
      <c r="AC85" s="1"/>
    </row>
    <row r="86" spans="1:29" ht="15" customHeight="1">
      <c r="A86" s="8"/>
      <c r="B86" s="282"/>
      <c r="C86" s="224"/>
      <c r="D86" s="291"/>
      <c r="E86" s="242"/>
      <c r="F86" s="247"/>
      <c r="G86" s="224"/>
      <c r="H86" s="242"/>
      <c r="I86" s="247"/>
      <c r="J86" s="250"/>
      <c r="K86" s="242"/>
      <c r="L86" s="247"/>
      <c r="M86" s="224"/>
      <c r="N86" s="242"/>
      <c r="O86" s="240"/>
      <c r="P86" s="224"/>
      <c r="Q86" s="242"/>
      <c r="R86" s="240"/>
      <c r="S86" s="224"/>
      <c r="T86" s="242"/>
      <c r="U86" s="240"/>
      <c r="V86" s="238"/>
      <c r="W86" s="1"/>
      <c r="X86" s="1"/>
      <c r="Y86" s="1"/>
      <c r="Z86" s="1"/>
      <c r="AA86" s="1"/>
      <c r="AB86" s="1"/>
      <c r="AC86" s="1"/>
    </row>
    <row r="87" spans="1:29" ht="15" customHeight="1">
      <c r="A87" s="8"/>
      <c r="B87" s="283"/>
      <c r="C87" s="225"/>
      <c r="D87" s="291"/>
      <c r="E87" s="243"/>
      <c r="F87" s="247"/>
      <c r="G87" s="225"/>
      <c r="H87" s="243"/>
      <c r="I87" s="247"/>
      <c r="J87" s="251"/>
      <c r="K87" s="243"/>
      <c r="L87" s="247"/>
      <c r="M87" s="225"/>
      <c r="N87" s="243"/>
      <c r="O87" s="240"/>
      <c r="P87" s="225"/>
      <c r="Q87" s="243"/>
      <c r="R87" s="240"/>
      <c r="S87" s="225"/>
      <c r="T87" s="243"/>
      <c r="U87" s="240"/>
      <c r="V87" s="238"/>
      <c r="W87" s="1"/>
      <c r="X87" s="1"/>
      <c r="Y87" s="1"/>
      <c r="Z87" s="1"/>
      <c r="AA87" s="1"/>
      <c r="AB87" s="1"/>
      <c r="AC87" s="1"/>
    </row>
    <row r="88" spans="1:29" ht="15" customHeight="1">
      <c r="A88" s="8"/>
      <c r="B88" s="284" t="str">
        <f ca="1">OFFSET(INDIRECT($B200),18,0)</f>
        <v>3. Producing</v>
      </c>
      <c r="C88" s="230" t="str">
        <f ca="1">OFFSET(INDIRECT($B200),20,2)</f>
        <v>Planning, sourcing and searching</v>
      </c>
      <c r="D88" s="268" t="str">
        <f ca="1">OFFSET(INDIRECT($B$200),20,14)</f>
        <v>plan work independently before beginning the digital task
extend strategies for finding information; store previous searches and results for future use, e.g. reference through hyperlinks and bookmark a website.</v>
      </c>
      <c r="E88" s="241">
        <v>1</v>
      </c>
      <c r="F88" s="237"/>
      <c r="G88" s="245" t="str">
        <f ca="1">OFFSET(INDIRECT($B200),20,15)</f>
        <v xml:space="preserve">select and use effective planning techniques
search for necessary information and assess the quality of the information found; assess sources of information to determine if they are reliable and reference valid sources, e.g. search a range of sources and critically evaluate search findings. 
</v>
      </c>
      <c r="H88" s="241">
        <v>1</v>
      </c>
      <c r="I88" s="246"/>
      <c r="J88" s="249" t="str">
        <f ca="1">OFFSET(INDIRECT($B200),20,16)</f>
        <v xml:space="preserve">select and use a variety of effective planning techniques
search a variety of sources using relevant search techniques with increased complexity; organise previous searches and information for improved functionality and reference using appropriate methods, e.g. begin to categorise and group searches to make information handling more efficient; ensure that information sources are current, reliable and valid.
</v>
      </c>
      <c r="K88" s="241">
        <v>1</v>
      </c>
      <c r="L88" s="246"/>
      <c r="M88" s="245" t="str">
        <f ca="1">OFFSET(INDIRECT($B200),20,17)</f>
        <v>select and use a variety of effective planning techniques
evaluate the reliability of sources of information, justify opinions and reasons for choices and reference using appropriate methods
use a range of complex searches independently, e.g. and/or/+/-/not.</v>
      </c>
      <c r="N88" s="241">
        <v>1</v>
      </c>
      <c r="O88" s="244"/>
      <c r="P88" s="245" t="str">
        <f ca="1">OFFSET(INDIRECT($B200),20,18)</f>
        <v>effectively plan with increasing complexity
search efficiently for information and evaluate the reliability of sources of information, justifying opinions and reasons for choices; reference work using appropriate methods.</v>
      </c>
      <c r="Q88" s="241">
        <v>1</v>
      </c>
      <c r="R88" s="244"/>
      <c r="S88" s="245" t="str">
        <f ca="1">OFFSET(INDIRECT($B200),20,19)</f>
        <v>effectively plan with increasing complexity
consider the benefits and limitations of digital tools and information sources, and of the results they produce, and use these results to inform future judgements about the quality of their work
search efficiently for information and evaluate the reliability of sources of information, justifying opinions and reasons for choices; reference work using appropriate methods.</v>
      </c>
      <c r="T88" s="241">
        <v>1</v>
      </c>
      <c r="U88" s="244"/>
      <c r="V88" s="237"/>
      <c r="W88" s="1"/>
      <c r="X88" s="1"/>
      <c r="Y88" s="1"/>
      <c r="Z88" s="1"/>
      <c r="AA88" s="1"/>
      <c r="AB88" s="1"/>
      <c r="AC88" s="1"/>
    </row>
    <row r="89" spans="1:29" ht="15" customHeight="1">
      <c r="A89" s="8"/>
      <c r="B89" s="282"/>
      <c r="C89" s="224"/>
      <c r="D89" s="291"/>
      <c r="E89" s="242"/>
      <c r="F89" s="247"/>
      <c r="G89" s="224"/>
      <c r="H89" s="242"/>
      <c r="I89" s="247"/>
      <c r="J89" s="250"/>
      <c r="K89" s="242"/>
      <c r="L89" s="247"/>
      <c r="M89" s="224"/>
      <c r="N89" s="242"/>
      <c r="O89" s="240"/>
      <c r="P89" s="224"/>
      <c r="Q89" s="242"/>
      <c r="R89" s="240"/>
      <c r="S89" s="224"/>
      <c r="T89" s="242"/>
      <c r="U89" s="240"/>
      <c r="V89" s="238"/>
      <c r="W89" s="1"/>
      <c r="X89" s="1"/>
      <c r="Y89" s="1"/>
      <c r="Z89" s="1"/>
      <c r="AA89" s="1"/>
      <c r="AB89" s="1"/>
      <c r="AC89" s="1"/>
    </row>
    <row r="90" spans="1:29" ht="15" customHeight="1">
      <c r="A90" s="8"/>
      <c r="B90" s="282"/>
      <c r="C90" s="224"/>
      <c r="D90" s="291"/>
      <c r="E90" s="242"/>
      <c r="F90" s="247"/>
      <c r="G90" s="224"/>
      <c r="H90" s="242"/>
      <c r="I90" s="247"/>
      <c r="J90" s="250"/>
      <c r="K90" s="242"/>
      <c r="L90" s="247"/>
      <c r="M90" s="224"/>
      <c r="N90" s="242"/>
      <c r="O90" s="240"/>
      <c r="P90" s="224"/>
      <c r="Q90" s="242"/>
      <c r="R90" s="240"/>
      <c r="S90" s="224"/>
      <c r="T90" s="242"/>
      <c r="U90" s="240"/>
      <c r="V90" s="238"/>
      <c r="W90" s="1"/>
      <c r="X90" s="1"/>
      <c r="Y90" s="1"/>
      <c r="Z90" s="1"/>
      <c r="AA90" s="1"/>
      <c r="AB90" s="1"/>
      <c r="AC90" s="1"/>
    </row>
    <row r="91" spans="1:29" ht="15" customHeight="1">
      <c r="A91" s="8"/>
      <c r="B91" s="282"/>
      <c r="C91" s="224"/>
      <c r="D91" s="291"/>
      <c r="E91" s="243"/>
      <c r="F91" s="247"/>
      <c r="G91" s="224"/>
      <c r="H91" s="243"/>
      <c r="I91" s="247"/>
      <c r="J91" s="250"/>
      <c r="K91" s="243"/>
      <c r="L91" s="247"/>
      <c r="M91" s="224"/>
      <c r="N91" s="243"/>
      <c r="O91" s="240"/>
      <c r="P91" s="224"/>
      <c r="Q91" s="243"/>
      <c r="R91" s="240"/>
      <c r="S91" s="224"/>
      <c r="T91" s="243"/>
      <c r="U91" s="240"/>
      <c r="V91" s="238"/>
      <c r="W91" s="1"/>
      <c r="X91" s="1"/>
      <c r="Y91" s="1"/>
      <c r="Z91" s="1"/>
      <c r="AA91" s="1"/>
      <c r="AB91" s="1"/>
      <c r="AC91" s="1"/>
    </row>
    <row r="92" spans="1:29" ht="15" customHeight="1">
      <c r="A92" s="8"/>
      <c r="B92" s="282"/>
      <c r="C92" s="224"/>
      <c r="D92" s="291"/>
      <c r="E92" s="241">
        <v>2</v>
      </c>
      <c r="F92" s="266"/>
      <c r="G92" s="224"/>
      <c r="H92" s="241">
        <v>2</v>
      </c>
      <c r="I92" s="248"/>
      <c r="J92" s="250"/>
      <c r="K92" s="241">
        <v>2</v>
      </c>
      <c r="L92" s="248"/>
      <c r="M92" s="224"/>
      <c r="N92" s="241">
        <v>2</v>
      </c>
      <c r="O92" s="239"/>
      <c r="P92" s="224"/>
      <c r="Q92" s="241">
        <v>2</v>
      </c>
      <c r="R92" s="239"/>
      <c r="S92" s="224"/>
      <c r="T92" s="241">
        <v>2</v>
      </c>
      <c r="U92" s="239"/>
      <c r="V92" s="237"/>
      <c r="W92" s="1"/>
      <c r="X92" s="1"/>
      <c r="Y92" s="1"/>
      <c r="Z92" s="1"/>
      <c r="AA92" s="1"/>
      <c r="AB92" s="1"/>
      <c r="AC92" s="1"/>
    </row>
    <row r="93" spans="1:29" ht="15" customHeight="1">
      <c r="A93" s="8"/>
      <c r="B93" s="282"/>
      <c r="C93" s="224"/>
      <c r="D93" s="291"/>
      <c r="E93" s="242"/>
      <c r="F93" s="247"/>
      <c r="G93" s="224"/>
      <c r="H93" s="242"/>
      <c r="I93" s="247"/>
      <c r="J93" s="250"/>
      <c r="K93" s="242"/>
      <c r="L93" s="247"/>
      <c r="M93" s="224"/>
      <c r="N93" s="242"/>
      <c r="O93" s="240"/>
      <c r="P93" s="224"/>
      <c r="Q93" s="242"/>
      <c r="R93" s="240"/>
      <c r="S93" s="224"/>
      <c r="T93" s="242"/>
      <c r="U93" s="240"/>
      <c r="V93" s="238"/>
      <c r="W93" s="1"/>
      <c r="X93" s="1"/>
      <c r="Y93" s="1"/>
      <c r="Z93" s="1"/>
      <c r="AA93" s="1"/>
      <c r="AB93" s="1"/>
      <c r="AC93" s="1"/>
    </row>
    <row r="94" spans="1:29" ht="15" customHeight="1">
      <c r="A94" s="8"/>
      <c r="B94" s="282"/>
      <c r="C94" s="224"/>
      <c r="D94" s="291"/>
      <c r="E94" s="242"/>
      <c r="F94" s="247"/>
      <c r="G94" s="224"/>
      <c r="H94" s="242"/>
      <c r="I94" s="247"/>
      <c r="J94" s="250"/>
      <c r="K94" s="242"/>
      <c r="L94" s="247"/>
      <c r="M94" s="224"/>
      <c r="N94" s="242"/>
      <c r="O94" s="240"/>
      <c r="P94" s="224"/>
      <c r="Q94" s="242"/>
      <c r="R94" s="240"/>
      <c r="S94" s="224"/>
      <c r="T94" s="242"/>
      <c r="U94" s="240"/>
      <c r="V94" s="238"/>
      <c r="W94" s="1"/>
      <c r="X94" s="1"/>
      <c r="Y94" s="1"/>
      <c r="Z94" s="1"/>
      <c r="AA94" s="1"/>
      <c r="AB94" s="1"/>
      <c r="AC94" s="1"/>
    </row>
    <row r="95" spans="1:29" ht="15" customHeight="1">
      <c r="A95" s="8"/>
      <c r="B95" s="282"/>
      <c r="C95" s="224"/>
      <c r="D95" s="291"/>
      <c r="E95" s="243"/>
      <c r="F95" s="247"/>
      <c r="G95" s="224"/>
      <c r="H95" s="243"/>
      <c r="I95" s="247"/>
      <c r="J95" s="250"/>
      <c r="K95" s="243"/>
      <c r="L95" s="247"/>
      <c r="M95" s="224"/>
      <c r="N95" s="243"/>
      <c r="O95" s="240"/>
      <c r="P95" s="224"/>
      <c r="Q95" s="243"/>
      <c r="R95" s="240"/>
      <c r="S95" s="224"/>
      <c r="T95" s="243"/>
      <c r="U95" s="240"/>
      <c r="V95" s="238"/>
      <c r="W95" s="1"/>
      <c r="X95" s="1"/>
      <c r="Y95" s="1"/>
      <c r="Z95" s="1"/>
      <c r="AA95" s="1"/>
      <c r="AB95" s="1"/>
      <c r="AC95" s="1"/>
    </row>
    <row r="96" spans="1:29" ht="15" customHeight="1">
      <c r="A96" s="8"/>
      <c r="B96" s="282"/>
      <c r="C96" s="224"/>
      <c r="D96" s="291"/>
      <c r="E96" s="241">
        <v>3</v>
      </c>
      <c r="F96" s="266"/>
      <c r="G96" s="224"/>
      <c r="H96" s="241">
        <v>3</v>
      </c>
      <c r="I96" s="248"/>
      <c r="J96" s="250"/>
      <c r="K96" s="241">
        <v>3</v>
      </c>
      <c r="L96" s="248"/>
      <c r="M96" s="224"/>
      <c r="N96" s="241">
        <v>3</v>
      </c>
      <c r="O96" s="239"/>
      <c r="P96" s="224"/>
      <c r="Q96" s="241">
        <v>3</v>
      </c>
      <c r="R96" s="239"/>
      <c r="S96" s="224"/>
      <c r="T96" s="241">
        <v>3</v>
      </c>
      <c r="U96" s="239"/>
      <c r="V96" s="237"/>
      <c r="W96" s="1"/>
      <c r="X96" s="1"/>
      <c r="Y96" s="1"/>
      <c r="Z96" s="1"/>
      <c r="AA96" s="1"/>
      <c r="AB96" s="1"/>
      <c r="AC96" s="1"/>
    </row>
    <row r="97" spans="1:29" ht="15" customHeight="1">
      <c r="A97" s="8"/>
      <c r="B97" s="282"/>
      <c r="C97" s="224"/>
      <c r="D97" s="291"/>
      <c r="E97" s="242"/>
      <c r="F97" s="247"/>
      <c r="G97" s="224"/>
      <c r="H97" s="242"/>
      <c r="I97" s="247"/>
      <c r="J97" s="250"/>
      <c r="K97" s="242"/>
      <c r="L97" s="247"/>
      <c r="M97" s="224"/>
      <c r="N97" s="242"/>
      <c r="O97" s="240"/>
      <c r="P97" s="224"/>
      <c r="Q97" s="242"/>
      <c r="R97" s="240"/>
      <c r="S97" s="224"/>
      <c r="T97" s="242"/>
      <c r="U97" s="240"/>
      <c r="V97" s="238"/>
      <c r="W97" s="1"/>
      <c r="X97" s="1"/>
      <c r="Y97" s="1"/>
      <c r="Z97" s="1"/>
      <c r="AA97" s="1"/>
      <c r="AB97" s="1"/>
      <c r="AC97" s="1"/>
    </row>
    <row r="98" spans="1:29" ht="15" customHeight="1">
      <c r="A98" s="8"/>
      <c r="B98" s="282"/>
      <c r="C98" s="224"/>
      <c r="D98" s="291"/>
      <c r="E98" s="242"/>
      <c r="F98" s="247"/>
      <c r="G98" s="224"/>
      <c r="H98" s="242"/>
      <c r="I98" s="247"/>
      <c r="J98" s="250"/>
      <c r="K98" s="242"/>
      <c r="L98" s="247"/>
      <c r="M98" s="224"/>
      <c r="N98" s="242"/>
      <c r="O98" s="240"/>
      <c r="P98" s="224"/>
      <c r="Q98" s="242"/>
      <c r="R98" s="240"/>
      <c r="S98" s="224"/>
      <c r="T98" s="242"/>
      <c r="U98" s="240"/>
      <c r="V98" s="238"/>
      <c r="W98" s="1"/>
      <c r="X98" s="1"/>
      <c r="Y98" s="1"/>
      <c r="Z98" s="1"/>
      <c r="AA98" s="1"/>
      <c r="AB98" s="1"/>
      <c r="AC98" s="1"/>
    </row>
    <row r="99" spans="1:29" ht="15" customHeight="1">
      <c r="A99" s="8"/>
      <c r="B99" s="282"/>
      <c r="C99" s="225"/>
      <c r="D99" s="291"/>
      <c r="E99" s="243"/>
      <c r="F99" s="247"/>
      <c r="G99" s="225"/>
      <c r="H99" s="243"/>
      <c r="I99" s="247"/>
      <c r="J99" s="251"/>
      <c r="K99" s="243"/>
      <c r="L99" s="247"/>
      <c r="M99" s="225"/>
      <c r="N99" s="243"/>
      <c r="O99" s="240"/>
      <c r="P99" s="225"/>
      <c r="Q99" s="243"/>
      <c r="R99" s="240"/>
      <c r="S99" s="225"/>
      <c r="T99" s="243"/>
      <c r="U99" s="240"/>
      <c r="V99" s="238"/>
      <c r="W99" s="1"/>
      <c r="X99" s="1"/>
      <c r="Y99" s="1"/>
      <c r="Z99" s="1"/>
      <c r="AA99" s="1"/>
      <c r="AB99" s="1"/>
      <c r="AC99" s="1"/>
    </row>
    <row r="100" spans="1:29" ht="15" customHeight="1">
      <c r="A100" s="8"/>
      <c r="B100" s="282"/>
      <c r="C100" s="230" t="str">
        <f ca="1">OFFSET(INDIRECT($B200),22,2)</f>
        <v>Creating</v>
      </c>
      <c r="D100" s="268" t="str">
        <f ca="1">OFFSET(INDIRECT($B$200),22,14)</f>
        <v>use a range of software to produce and refine multimedia components
select and combine a range of text, image, sound, animation and video to produce an outcome for a selected purpose; use software tools to enhance the outcomes for specific audiences.</v>
      </c>
      <c r="E100" s="241">
        <v>1</v>
      </c>
      <c r="F100" s="237"/>
      <c r="G100" s="255" t="str">
        <f ca="1">OFFSET(INDIRECT($B200),22,15)</f>
        <v>use many features of a range of software to produce and refine multimedia components
use software tools to create and enhance text, image, sound, animation and video components; combine the components to produce appropriate outcomes for a range of audiences and purposes.</v>
      </c>
      <c r="H100" s="241">
        <v>1</v>
      </c>
      <c r="I100" s="246"/>
      <c r="J100" s="256" t="str">
        <f ca="1">OFFSET(INDIRECT($B200),22,16)</f>
        <v>use many features of a range of software to produce and refine multimedia components
use software tools to create and enhance text, image, sound, animation and video components; combine the components to produce appropriate outcomes for a range of audiences and purposes
explore and develop formal text document structures for given purposes.</v>
      </c>
      <c r="K100" s="241">
        <v>1</v>
      </c>
      <c r="L100" s="246"/>
      <c r="M100" s="255" t="str">
        <f ca="1">OFFSET(INDIRECT($B200),22,17)</f>
        <v>select and use a variety of appropriate software, tools and techniques to create, modify and combine multimedia components
use software tools to create, enhance and combine text, images, sound, animation and video for a range of audiences and purposes 
develop a range of formal text document structures for different audiences and purposes.</v>
      </c>
      <c r="N100" s="241">
        <v>1</v>
      </c>
      <c r="O100" s="244"/>
      <c r="P100" s="255" t="str">
        <f ca="1">OFFSET(INDIRECT($B200),22,18)</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Q100" s="241">
        <v>1</v>
      </c>
      <c r="R100" s="244"/>
      <c r="S100" s="255" t="str">
        <f ca="1">OFFSET(INDIRECT($B200),22,19)</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T100" s="241">
        <v>1</v>
      </c>
      <c r="U100" s="244"/>
      <c r="V100" s="237"/>
      <c r="W100" s="1"/>
      <c r="X100" s="1"/>
      <c r="Y100" s="1"/>
      <c r="Z100" s="1"/>
      <c r="AA100" s="1"/>
      <c r="AB100" s="1"/>
      <c r="AC100" s="1"/>
    </row>
    <row r="101" spans="1:29" ht="15" customHeight="1">
      <c r="A101" s="8"/>
      <c r="B101" s="282"/>
      <c r="C101" s="224"/>
      <c r="D101" s="291"/>
      <c r="E101" s="242"/>
      <c r="F101" s="247"/>
      <c r="G101" s="224"/>
      <c r="H101" s="242"/>
      <c r="I101" s="247"/>
      <c r="J101" s="250"/>
      <c r="K101" s="242"/>
      <c r="L101" s="247"/>
      <c r="M101" s="224"/>
      <c r="N101" s="242"/>
      <c r="O101" s="240"/>
      <c r="P101" s="224"/>
      <c r="Q101" s="242"/>
      <c r="R101" s="240"/>
      <c r="S101" s="224"/>
      <c r="T101" s="242"/>
      <c r="U101" s="240"/>
      <c r="V101" s="238"/>
      <c r="W101" s="1"/>
      <c r="X101" s="1"/>
      <c r="Y101" s="1"/>
      <c r="Z101" s="1"/>
      <c r="AA101" s="1"/>
      <c r="AB101" s="1"/>
      <c r="AC101" s="1"/>
    </row>
    <row r="102" spans="1:29" ht="15" customHeight="1">
      <c r="A102" s="8"/>
      <c r="B102" s="282"/>
      <c r="C102" s="224"/>
      <c r="D102" s="291"/>
      <c r="E102" s="242"/>
      <c r="F102" s="247"/>
      <c r="G102" s="224"/>
      <c r="H102" s="242"/>
      <c r="I102" s="247"/>
      <c r="J102" s="250"/>
      <c r="K102" s="242"/>
      <c r="L102" s="247"/>
      <c r="M102" s="224"/>
      <c r="N102" s="242"/>
      <c r="O102" s="240"/>
      <c r="P102" s="224"/>
      <c r="Q102" s="242"/>
      <c r="R102" s="240"/>
      <c r="S102" s="224"/>
      <c r="T102" s="242"/>
      <c r="U102" s="240"/>
      <c r="V102" s="238"/>
      <c r="W102" s="1"/>
      <c r="X102" s="1"/>
      <c r="Y102" s="1"/>
      <c r="Z102" s="1"/>
      <c r="AA102" s="1"/>
      <c r="AB102" s="1"/>
      <c r="AC102" s="1"/>
    </row>
    <row r="103" spans="1:29" ht="15" customHeight="1">
      <c r="A103" s="8"/>
      <c r="B103" s="282"/>
      <c r="C103" s="224"/>
      <c r="D103" s="291"/>
      <c r="E103" s="243"/>
      <c r="F103" s="247"/>
      <c r="G103" s="224"/>
      <c r="H103" s="243"/>
      <c r="I103" s="247"/>
      <c r="J103" s="250"/>
      <c r="K103" s="243"/>
      <c r="L103" s="247"/>
      <c r="M103" s="224"/>
      <c r="N103" s="243"/>
      <c r="O103" s="240"/>
      <c r="P103" s="224"/>
      <c r="Q103" s="243"/>
      <c r="R103" s="240"/>
      <c r="S103" s="224"/>
      <c r="T103" s="243"/>
      <c r="U103" s="240"/>
      <c r="V103" s="238"/>
      <c r="W103" s="1"/>
      <c r="X103" s="1"/>
      <c r="Y103" s="1"/>
      <c r="Z103" s="1"/>
      <c r="AA103" s="1"/>
      <c r="AB103" s="1"/>
      <c r="AC103" s="1"/>
    </row>
    <row r="104" spans="1:29" ht="15" customHeight="1">
      <c r="A104" s="8"/>
      <c r="B104" s="282"/>
      <c r="C104" s="224"/>
      <c r="D104" s="291"/>
      <c r="E104" s="241">
        <v>2</v>
      </c>
      <c r="F104" s="266"/>
      <c r="G104" s="224"/>
      <c r="H104" s="241">
        <v>2</v>
      </c>
      <c r="I104" s="248"/>
      <c r="J104" s="250"/>
      <c r="K104" s="241">
        <v>2</v>
      </c>
      <c r="L104" s="248"/>
      <c r="M104" s="224"/>
      <c r="N104" s="241">
        <v>2</v>
      </c>
      <c r="O104" s="239"/>
      <c r="P104" s="224"/>
      <c r="Q104" s="241">
        <v>2</v>
      </c>
      <c r="R104" s="239"/>
      <c r="S104" s="224"/>
      <c r="T104" s="241">
        <v>2</v>
      </c>
      <c r="U104" s="239"/>
      <c r="V104" s="237"/>
      <c r="W104" s="1"/>
      <c r="X104" s="1"/>
      <c r="Y104" s="1"/>
      <c r="Z104" s="1"/>
      <c r="AA104" s="1"/>
      <c r="AB104" s="1"/>
      <c r="AC104" s="1"/>
    </row>
    <row r="105" spans="1:29" ht="15" customHeight="1">
      <c r="A105" s="8"/>
      <c r="B105" s="282"/>
      <c r="C105" s="224"/>
      <c r="D105" s="291"/>
      <c r="E105" s="242"/>
      <c r="F105" s="247"/>
      <c r="G105" s="224"/>
      <c r="H105" s="242"/>
      <c r="I105" s="247"/>
      <c r="J105" s="250"/>
      <c r="K105" s="242"/>
      <c r="L105" s="247"/>
      <c r="M105" s="224"/>
      <c r="N105" s="242"/>
      <c r="O105" s="240"/>
      <c r="P105" s="224"/>
      <c r="Q105" s="242"/>
      <c r="R105" s="240"/>
      <c r="S105" s="224"/>
      <c r="T105" s="242"/>
      <c r="U105" s="240"/>
      <c r="V105" s="238"/>
      <c r="W105" s="1"/>
      <c r="X105" s="1"/>
      <c r="Y105" s="1"/>
      <c r="Z105" s="1"/>
      <c r="AA105" s="1"/>
      <c r="AB105" s="1"/>
      <c r="AC105" s="1"/>
    </row>
    <row r="106" spans="1:29" ht="15" customHeight="1">
      <c r="A106" s="8"/>
      <c r="B106" s="282"/>
      <c r="C106" s="224"/>
      <c r="D106" s="291"/>
      <c r="E106" s="242"/>
      <c r="F106" s="247"/>
      <c r="G106" s="224"/>
      <c r="H106" s="242"/>
      <c r="I106" s="247"/>
      <c r="J106" s="250"/>
      <c r="K106" s="242"/>
      <c r="L106" s="247"/>
      <c r="M106" s="224"/>
      <c r="N106" s="242"/>
      <c r="O106" s="240"/>
      <c r="P106" s="224"/>
      <c r="Q106" s="242"/>
      <c r="R106" s="240"/>
      <c r="S106" s="224"/>
      <c r="T106" s="242"/>
      <c r="U106" s="240"/>
      <c r="V106" s="238"/>
      <c r="W106" s="1"/>
      <c r="X106" s="1"/>
      <c r="Y106" s="1"/>
      <c r="Z106" s="1"/>
      <c r="AA106" s="1"/>
      <c r="AB106" s="1"/>
      <c r="AC106" s="1"/>
    </row>
    <row r="107" spans="1:29" ht="15" customHeight="1">
      <c r="A107" s="8"/>
      <c r="B107" s="282"/>
      <c r="C107" s="224"/>
      <c r="D107" s="291"/>
      <c r="E107" s="243"/>
      <c r="F107" s="247"/>
      <c r="G107" s="224"/>
      <c r="H107" s="243"/>
      <c r="I107" s="247"/>
      <c r="J107" s="250"/>
      <c r="K107" s="243"/>
      <c r="L107" s="247"/>
      <c r="M107" s="224"/>
      <c r="N107" s="243"/>
      <c r="O107" s="240"/>
      <c r="P107" s="224"/>
      <c r="Q107" s="243"/>
      <c r="R107" s="240"/>
      <c r="S107" s="224"/>
      <c r="T107" s="243"/>
      <c r="U107" s="240"/>
      <c r="V107" s="238"/>
      <c r="W107" s="1"/>
      <c r="X107" s="1"/>
      <c r="Y107" s="1"/>
      <c r="Z107" s="1"/>
      <c r="AA107" s="1"/>
      <c r="AB107" s="1"/>
      <c r="AC107" s="1"/>
    </row>
    <row r="108" spans="1:29" ht="15" customHeight="1">
      <c r="A108" s="8"/>
      <c r="B108" s="282"/>
      <c r="C108" s="224"/>
      <c r="D108" s="291"/>
      <c r="E108" s="241">
        <v>3</v>
      </c>
      <c r="F108" s="266"/>
      <c r="G108" s="224"/>
      <c r="H108" s="241">
        <v>3</v>
      </c>
      <c r="I108" s="248"/>
      <c r="J108" s="250"/>
      <c r="K108" s="241">
        <v>3</v>
      </c>
      <c r="L108" s="248"/>
      <c r="M108" s="224"/>
      <c r="N108" s="241">
        <v>3</v>
      </c>
      <c r="O108" s="239"/>
      <c r="P108" s="224"/>
      <c r="Q108" s="241">
        <v>3</v>
      </c>
      <c r="R108" s="239"/>
      <c r="S108" s="224"/>
      <c r="T108" s="241">
        <v>3</v>
      </c>
      <c r="U108" s="239"/>
      <c r="V108" s="237"/>
      <c r="W108" s="1"/>
      <c r="X108" s="1"/>
      <c r="Y108" s="1"/>
      <c r="Z108" s="1"/>
      <c r="AA108" s="1"/>
      <c r="AB108" s="1"/>
      <c r="AC108" s="1"/>
    </row>
    <row r="109" spans="1:29" ht="15" customHeight="1">
      <c r="A109" s="8"/>
      <c r="B109" s="282"/>
      <c r="C109" s="224"/>
      <c r="D109" s="291"/>
      <c r="E109" s="242"/>
      <c r="F109" s="247"/>
      <c r="G109" s="224"/>
      <c r="H109" s="242"/>
      <c r="I109" s="247"/>
      <c r="J109" s="250"/>
      <c r="K109" s="242"/>
      <c r="L109" s="247"/>
      <c r="M109" s="224"/>
      <c r="N109" s="242"/>
      <c r="O109" s="240"/>
      <c r="P109" s="224"/>
      <c r="Q109" s="242"/>
      <c r="R109" s="240"/>
      <c r="S109" s="224"/>
      <c r="T109" s="242"/>
      <c r="U109" s="240"/>
      <c r="V109" s="238"/>
      <c r="W109" s="1"/>
      <c r="X109" s="1"/>
      <c r="Y109" s="1"/>
      <c r="Z109" s="1"/>
      <c r="AA109" s="1"/>
      <c r="AB109" s="1"/>
      <c r="AC109" s="1"/>
    </row>
    <row r="110" spans="1:29" ht="15" customHeight="1">
      <c r="A110" s="8"/>
      <c r="B110" s="282"/>
      <c r="C110" s="224"/>
      <c r="D110" s="291"/>
      <c r="E110" s="242"/>
      <c r="F110" s="247"/>
      <c r="G110" s="224"/>
      <c r="H110" s="242"/>
      <c r="I110" s="247"/>
      <c r="J110" s="250"/>
      <c r="K110" s="242"/>
      <c r="L110" s="247"/>
      <c r="M110" s="224"/>
      <c r="N110" s="242"/>
      <c r="O110" s="240"/>
      <c r="P110" s="224"/>
      <c r="Q110" s="242"/>
      <c r="R110" s="240"/>
      <c r="S110" s="224"/>
      <c r="T110" s="242"/>
      <c r="U110" s="240"/>
      <c r="V110" s="238"/>
      <c r="W110" s="1"/>
      <c r="X110" s="1"/>
      <c r="Y110" s="1"/>
      <c r="Z110" s="1"/>
      <c r="AA110" s="1"/>
      <c r="AB110" s="1"/>
      <c r="AC110" s="1"/>
    </row>
    <row r="111" spans="1:29" ht="15" customHeight="1">
      <c r="A111" s="8"/>
      <c r="B111" s="282"/>
      <c r="C111" s="225"/>
      <c r="D111" s="291"/>
      <c r="E111" s="243"/>
      <c r="F111" s="247"/>
      <c r="G111" s="225"/>
      <c r="H111" s="243"/>
      <c r="I111" s="247"/>
      <c r="J111" s="251"/>
      <c r="K111" s="243"/>
      <c r="L111" s="247"/>
      <c r="M111" s="225"/>
      <c r="N111" s="243"/>
      <c r="O111" s="240"/>
      <c r="P111" s="225"/>
      <c r="Q111" s="243"/>
      <c r="R111" s="240"/>
      <c r="S111" s="225"/>
      <c r="T111" s="243"/>
      <c r="U111" s="240"/>
      <c r="V111" s="238"/>
      <c r="W111" s="1"/>
      <c r="X111" s="1"/>
      <c r="Y111" s="1"/>
      <c r="Z111" s="1"/>
      <c r="AA111" s="1"/>
      <c r="AB111" s="1"/>
      <c r="AC111" s="1"/>
    </row>
    <row r="112" spans="1:29" ht="15" customHeight="1">
      <c r="A112" s="1"/>
      <c r="B112" s="282"/>
      <c r="C112" s="230" t="str">
        <f ca="1">OFFSET(INDIRECT($B200),24,2)</f>
        <v>Evaluating and improving</v>
      </c>
      <c r="D112" s="268" t="str">
        <f ca="1">OFFSET(INDIRECT($B$200),24,14)</f>
        <v>explain reasons for layout and content of own work, e.g. evaluate the presentation for audience and appropriateness
ensure output is appropriate for specific purpose
comment on reasons for layout and content
invite feedback/responses from others, e.g. use 'Comment' in Word Online/Excel Online for asking questions or adding suggestions
create groups and share work between them to allow review of work.</v>
      </c>
      <c r="E112" s="241">
        <v>1</v>
      </c>
      <c r="F112" s="237"/>
      <c r="G112" s="255" t="str">
        <f ca="1">OFFSET(INDIRECT($B200),24,15)</f>
        <v>evaluate own and others' work and justify content for audience, e.g. comment on others' work in relation to layout and content
respond to feedback.</v>
      </c>
      <c r="H112" s="241">
        <v>1</v>
      </c>
      <c r="I112" s="246"/>
      <c r="J112" s="256" t="str">
        <f ca="1">OFFSET(INDIRECT($B200),24,16)</f>
        <v>justify the reasons for choices and explain the advantages and disadvantages of the different outputs, e.g. produce a basic evaluation report including justification for layout and content
suggest and make improvements depending on feedback and self-evaluation. </v>
      </c>
      <c r="K112" s="241">
        <v>1</v>
      </c>
      <c r="L112" s="246"/>
      <c r="M112" s="255" t="str">
        <f ca="1">OFFSET(INDIRECT($B200),24,17)</f>
        <v>justify the reasons for choices and explain the advantages and disadvantages of the different outputs
suggest and make improvements depending on feedback and self-evaluation that are relevant for audience and purpose.</v>
      </c>
      <c r="N112" s="241">
        <v>1</v>
      </c>
      <c r="O112" s="244"/>
      <c r="P112" s="255" t="str">
        <f ca="1">OFFSET(INDIRECT($B200),24,18)</f>
        <v>justify reasoning to critical audiences in terms of layout and content, e.g. produce a detailed evaluation report including justification for layout and content
refer appropriately to sources of information used
make detailed and specific changes based upon feedback and self-evaluation, as relevant. </v>
      </c>
      <c r="Q112" s="241">
        <v>1</v>
      </c>
      <c r="R112" s="244"/>
      <c r="S112" s="255" t="str">
        <f ca="1">OFFSET(INDIRECT($B200),24,19)</f>
        <v>justify reasoning to critical audiences in terms of layout and content
refer appropriately to sources of information used
make detailed and specific changes based upon feedback and self-evaluation, as relevant. </v>
      </c>
      <c r="T112" s="241">
        <v>1</v>
      </c>
      <c r="U112" s="244"/>
      <c r="V112" s="237"/>
      <c r="W112" s="1"/>
      <c r="X112" s="1"/>
      <c r="Y112" s="1"/>
      <c r="Z112" s="1"/>
      <c r="AA112" s="1"/>
      <c r="AB112" s="1"/>
      <c r="AC112" s="1"/>
    </row>
    <row r="113" spans="1:29" ht="15" customHeight="1">
      <c r="A113" s="1"/>
      <c r="B113" s="282"/>
      <c r="C113" s="224"/>
      <c r="D113" s="291"/>
      <c r="E113" s="242"/>
      <c r="F113" s="247"/>
      <c r="G113" s="224"/>
      <c r="H113" s="242"/>
      <c r="I113" s="247"/>
      <c r="J113" s="250"/>
      <c r="K113" s="242"/>
      <c r="L113" s="247"/>
      <c r="M113" s="224"/>
      <c r="N113" s="242"/>
      <c r="O113" s="240"/>
      <c r="P113" s="224"/>
      <c r="Q113" s="242"/>
      <c r="R113" s="240"/>
      <c r="S113" s="224"/>
      <c r="T113" s="242"/>
      <c r="U113" s="240"/>
      <c r="V113" s="238"/>
      <c r="W113" s="1"/>
      <c r="X113" s="1"/>
      <c r="Y113" s="1"/>
      <c r="Z113" s="1"/>
      <c r="AA113" s="1"/>
      <c r="AB113" s="1"/>
      <c r="AC113" s="1"/>
    </row>
    <row r="114" spans="1:29" ht="15" customHeight="1">
      <c r="A114" s="1"/>
      <c r="B114" s="282"/>
      <c r="C114" s="224"/>
      <c r="D114" s="291"/>
      <c r="E114" s="242"/>
      <c r="F114" s="247"/>
      <c r="G114" s="224"/>
      <c r="H114" s="242"/>
      <c r="I114" s="247"/>
      <c r="J114" s="250"/>
      <c r="K114" s="242"/>
      <c r="L114" s="247"/>
      <c r="M114" s="224"/>
      <c r="N114" s="242"/>
      <c r="O114" s="240"/>
      <c r="P114" s="224"/>
      <c r="Q114" s="242"/>
      <c r="R114" s="240"/>
      <c r="S114" s="224"/>
      <c r="T114" s="242"/>
      <c r="U114" s="240"/>
      <c r="V114" s="238"/>
      <c r="W114" s="1"/>
      <c r="X114" s="1"/>
      <c r="Y114" s="1"/>
      <c r="Z114" s="1"/>
      <c r="AA114" s="1"/>
      <c r="AB114" s="1"/>
      <c r="AC114" s="1"/>
    </row>
    <row r="115" spans="1:29" ht="15" customHeight="1">
      <c r="A115" s="1"/>
      <c r="B115" s="282"/>
      <c r="C115" s="224"/>
      <c r="D115" s="291"/>
      <c r="E115" s="243"/>
      <c r="F115" s="247"/>
      <c r="G115" s="224"/>
      <c r="H115" s="243"/>
      <c r="I115" s="247"/>
      <c r="J115" s="250"/>
      <c r="K115" s="243"/>
      <c r="L115" s="247"/>
      <c r="M115" s="224"/>
      <c r="N115" s="243"/>
      <c r="O115" s="240"/>
      <c r="P115" s="224"/>
      <c r="Q115" s="243"/>
      <c r="R115" s="240"/>
      <c r="S115" s="224"/>
      <c r="T115" s="243"/>
      <c r="U115" s="240"/>
      <c r="V115" s="238"/>
      <c r="W115" s="1"/>
      <c r="X115" s="1"/>
      <c r="Y115" s="1"/>
      <c r="Z115" s="1"/>
      <c r="AA115" s="1"/>
      <c r="AB115" s="1"/>
      <c r="AC115" s="1"/>
    </row>
    <row r="116" spans="1:29" ht="15" customHeight="1">
      <c r="A116" s="1"/>
      <c r="B116" s="282"/>
      <c r="C116" s="224"/>
      <c r="D116" s="291"/>
      <c r="E116" s="241">
        <v>2</v>
      </c>
      <c r="F116" s="266"/>
      <c r="G116" s="224"/>
      <c r="H116" s="241">
        <v>2</v>
      </c>
      <c r="I116" s="248"/>
      <c r="J116" s="250"/>
      <c r="K116" s="241">
        <v>2</v>
      </c>
      <c r="L116" s="248"/>
      <c r="M116" s="224"/>
      <c r="N116" s="241">
        <v>2</v>
      </c>
      <c r="O116" s="239"/>
      <c r="P116" s="224"/>
      <c r="Q116" s="241">
        <v>2</v>
      </c>
      <c r="R116" s="239"/>
      <c r="S116" s="224"/>
      <c r="T116" s="241">
        <v>2</v>
      </c>
      <c r="U116" s="239"/>
      <c r="V116" s="237"/>
      <c r="W116" s="1"/>
      <c r="X116" s="1"/>
      <c r="Y116" s="1"/>
      <c r="Z116" s="1"/>
      <c r="AA116" s="1"/>
      <c r="AB116" s="1"/>
      <c r="AC116" s="1"/>
    </row>
    <row r="117" spans="1:29" ht="15" customHeight="1">
      <c r="A117" s="1"/>
      <c r="B117" s="282"/>
      <c r="C117" s="224"/>
      <c r="D117" s="291"/>
      <c r="E117" s="242"/>
      <c r="F117" s="247"/>
      <c r="G117" s="224"/>
      <c r="H117" s="242"/>
      <c r="I117" s="247"/>
      <c r="J117" s="250"/>
      <c r="K117" s="242"/>
      <c r="L117" s="247"/>
      <c r="M117" s="224"/>
      <c r="N117" s="242"/>
      <c r="O117" s="240"/>
      <c r="P117" s="224"/>
      <c r="Q117" s="242"/>
      <c r="R117" s="240"/>
      <c r="S117" s="224"/>
      <c r="T117" s="242"/>
      <c r="U117" s="240"/>
      <c r="V117" s="238"/>
      <c r="W117" s="1"/>
      <c r="X117" s="1"/>
      <c r="Y117" s="1"/>
      <c r="Z117" s="1"/>
      <c r="AA117" s="1"/>
      <c r="AB117" s="1"/>
      <c r="AC117" s="1"/>
    </row>
    <row r="118" spans="1:29" ht="15" customHeight="1">
      <c r="A118" s="1"/>
      <c r="B118" s="282"/>
      <c r="C118" s="224"/>
      <c r="D118" s="291"/>
      <c r="E118" s="242"/>
      <c r="F118" s="247"/>
      <c r="G118" s="224"/>
      <c r="H118" s="242"/>
      <c r="I118" s="247"/>
      <c r="J118" s="250"/>
      <c r="K118" s="242"/>
      <c r="L118" s="247"/>
      <c r="M118" s="224"/>
      <c r="N118" s="242"/>
      <c r="O118" s="240"/>
      <c r="P118" s="224"/>
      <c r="Q118" s="242"/>
      <c r="R118" s="240"/>
      <c r="S118" s="224"/>
      <c r="T118" s="242"/>
      <c r="U118" s="240"/>
      <c r="V118" s="238"/>
      <c r="W118" s="1"/>
      <c r="X118" s="1"/>
      <c r="Y118" s="1"/>
      <c r="Z118" s="1"/>
      <c r="AA118" s="1"/>
      <c r="AB118" s="1"/>
      <c r="AC118" s="1"/>
    </row>
    <row r="119" spans="1:29" ht="15" customHeight="1">
      <c r="A119" s="1"/>
      <c r="B119" s="282"/>
      <c r="C119" s="224"/>
      <c r="D119" s="291"/>
      <c r="E119" s="243"/>
      <c r="F119" s="247"/>
      <c r="G119" s="224"/>
      <c r="H119" s="243"/>
      <c r="I119" s="247"/>
      <c r="J119" s="250"/>
      <c r="K119" s="243"/>
      <c r="L119" s="247"/>
      <c r="M119" s="224"/>
      <c r="N119" s="243"/>
      <c r="O119" s="240"/>
      <c r="P119" s="224"/>
      <c r="Q119" s="243"/>
      <c r="R119" s="240"/>
      <c r="S119" s="224"/>
      <c r="T119" s="243"/>
      <c r="U119" s="240"/>
      <c r="V119" s="238"/>
      <c r="W119" s="1"/>
      <c r="X119" s="1"/>
      <c r="Y119" s="1"/>
      <c r="Z119" s="1"/>
      <c r="AA119" s="1"/>
      <c r="AB119" s="1"/>
      <c r="AC119" s="1"/>
    </row>
    <row r="120" spans="1:29" ht="15" customHeight="1">
      <c r="A120" s="1"/>
      <c r="B120" s="282"/>
      <c r="C120" s="224"/>
      <c r="D120" s="291"/>
      <c r="E120" s="241">
        <v>3</v>
      </c>
      <c r="F120" s="266"/>
      <c r="G120" s="224"/>
      <c r="H120" s="241">
        <v>3</v>
      </c>
      <c r="I120" s="248"/>
      <c r="J120" s="250"/>
      <c r="K120" s="241">
        <v>3</v>
      </c>
      <c r="L120" s="248"/>
      <c r="M120" s="224"/>
      <c r="N120" s="241">
        <v>3</v>
      </c>
      <c r="O120" s="239"/>
      <c r="P120" s="224"/>
      <c r="Q120" s="241">
        <v>3</v>
      </c>
      <c r="R120" s="239"/>
      <c r="S120" s="224"/>
      <c r="T120" s="241">
        <v>3</v>
      </c>
      <c r="U120" s="239"/>
      <c r="V120" s="237"/>
      <c r="W120" s="1"/>
      <c r="X120" s="1"/>
      <c r="Y120" s="1"/>
      <c r="Z120" s="1"/>
      <c r="AA120" s="1"/>
      <c r="AB120" s="1"/>
      <c r="AC120" s="1"/>
    </row>
    <row r="121" spans="1:29" ht="15" customHeight="1">
      <c r="A121" s="1"/>
      <c r="B121" s="282"/>
      <c r="C121" s="224"/>
      <c r="D121" s="291"/>
      <c r="E121" s="242"/>
      <c r="F121" s="247"/>
      <c r="G121" s="224"/>
      <c r="H121" s="242"/>
      <c r="I121" s="247"/>
      <c r="J121" s="250"/>
      <c r="K121" s="242"/>
      <c r="L121" s="247"/>
      <c r="M121" s="224"/>
      <c r="N121" s="242"/>
      <c r="O121" s="240"/>
      <c r="P121" s="224"/>
      <c r="Q121" s="242"/>
      <c r="R121" s="240"/>
      <c r="S121" s="224"/>
      <c r="T121" s="242"/>
      <c r="U121" s="240"/>
      <c r="V121" s="238"/>
      <c r="W121" s="1"/>
      <c r="X121" s="1"/>
      <c r="Y121" s="1"/>
      <c r="Z121" s="1"/>
      <c r="AA121" s="1"/>
      <c r="AB121" s="1"/>
      <c r="AC121" s="1"/>
    </row>
    <row r="122" spans="1:29" ht="15" customHeight="1">
      <c r="A122" s="1"/>
      <c r="B122" s="282"/>
      <c r="C122" s="224"/>
      <c r="D122" s="291"/>
      <c r="E122" s="242"/>
      <c r="F122" s="247"/>
      <c r="G122" s="224"/>
      <c r="H122" s="242"/>
      <c r="I122" s="247"/>
      <c r="J122" s="250"/>
      <c r="K122" s="242"/>
      <c r="L122" s="247"/>
      <c r="M122" s="224"/>
      <c r="N122" s="242"/>
      <c r="O122" s="240"/>
      <c r="P122" s="224"/>
      <c r="Q122" s="242"/>
      <c r="R122" s="240"/>
      <c r="S122" s="224"/>
      <c r="T122" s="242"/>
      <c r="U122" s="240"/>
      <c r="V122" s="238"/>
      <c r="W122" s="1"/>
      <c r="X122" s="1"/>
      <c r="Y122" s="1"/>
      <c r="Z122" s="1"/>
      <c r="AA122" s="1"/>
      <c r="AB122" s="1"/>
      <c r="AC122" s="1"/>
    </row>
    <row r="123" spans="1:29" ht="15" customHeight="1">
      <c r="A123" s="1"/>
      <c r="B123" s="283"/>
      <c r="C123" s="225"/>
      <c r="D123" s="291"/>
      <c r="E123" s="243"/>
      <c r="F123" s="247"/>
      <c r="G123" s="225"/>
      <c r="H123" s="243"/>
      <c r="I123" s="247"/>
      <c r="J123" s="251"/>
      <c r="K123" s="243"/>
      <c r="L123" s="247"/>
      <c r="M123" s="225"/>
      <c r="N123" s="243"/>
      <c r="O123" s="240"/>
      <c r="P123" s="225"/>
      <c r="Q123" s="243"/>
      <c r="R123" s="240"/>
      <c r="S123" s="225"/>
      <c r="T123" s="243"/>
      <c r="U123" s="240"/>
      <c r="V123" s="238"/>
      <c r="W123" s="1"/>
      <c r="X123" s="1"/>
      <c r="Y123" s="1"/>
      <c r="Z123" s="1"/>
      <c r="AA123" s="1"/>
      <c r="AB123" s="1"/>
      <c r="AC123" s="1"/>
    </row>
    <row r="124" spans="1:29" ht="15" customHeight="1">
      <c r="A124" s="1"/>
      <c r="B124" s="285" t="str">
        <f ca="1">OFFSET(INDIRECT($B200),27,0)</f>
        <v xml:space="preserve"> 4. Data and computational thinking    </v>
      </c>
      <c r="C124" s="223" t="str">
        <f ca="1">OFFSET(INDIRECT($B200),27,2)</f>
        <v>Problem-solving and modelling</v>
      </c>
      <c r="D124" s="268" t="str">
        <f ca="1">OFFSET(INDIRECT($B$200),27,14)</f>
        <v xml:space="preserve">demonstrate how programs or processes run by following a sequence of instructions exactly and in order
demonstrate how an algorithm is useful for representing a solution to a problem through testing
understand that changing instructions can affect or even terminate a process, e.g. moving instructions around in a program could produce unexpected outcomes or cause the program to fail altogether.
</v>
      </c>
      <c r="E124" s="241">
        <v>1</v>
      </c>
      <c r="F124" s="237"/>
      <c r="G124" s="245" t="str">
        <f ca="1">OFFSET(INDIRECT($B200),27,15)</f>
        <v xml:space="preserve">identify different parts of a process, e.g. variables, loops, case statements and comments
predict process outcome after modifying inputs, e.g. predicting the effect of changing/editing a set of instructions
modify a given flow chart to change the variables of an algorithm, e.g. add a process or a counter to it that would increment or decrement values.
</v>
      </c>
      <c r="H124" s="241">
        <v>1</v>
      </c>
      <c r="I124" s="246"/>
      <c r="J124" s="249" t="str">
        <f ca="1">OFFSET(INDIRECT($B200),27,16)</f>
        <v>identify patterns and opportunities for re-using code (instructions), e.g. parts of a method or instruction list that can be used to solve similar problems in different situations and/or systems
apply logical reasoning to a problem to formulate a solution, e.g. explain and justify how and why a solution to a problem is suitable
modify a given flow chart to change rules of an algorithm, e.g. adjust conditions of actions in a flow chart, for instance changing the boundaries of a counter in a loop to change how the program functions
change an algorithm and predict the outcome.</v>
      </c>
      <c r="K124" s="241">
        <v>1</v>
      </c>
      <c r="L124" s="246"/>
      <c r="M124" s="252" t="str">
        <f ca="1">OFFSET(INDIRECT($B200),27,17)</f>
        <v xml:space="preserve">decompose complex processes and determine the actions of individual parts, e.g. multiple WHILE, FOR and IF in either text-based or block-based programming environments
follow given written instructions or flow charts to determine the function or output of a process
recognise that algorithms are language agnostic
follow and develop logical solutions, e.g. demonstrate how a problem could be solved selecting a suitable method to illustrate
detect and correct simple errors in algorithms, e.g. can identify and correct where a syntax error will occur, for instance missing equal signs, variable names spelled incorrectly. 
</v>
      </c>
      <c r="N124" s="241">
        <v>1</v>
      </c>
      <c r="O124" s="244"/>
      <c r="P124" s="245" t="str">
        <f ca="1">OFFSET(INDIRECT($B200),27,18)</f>
        <v xml:space="preserve">independently create and design models and explain how they represent real-world problems, e.g. selecting and correctly using an appropriate method for illustrating a problem, such as a flow chart or spreadsheet
follow and develop logical solutions to determine actions and outputs of a program/process, e.g. follow pseudocode or a flow chart to come to an outcome, develop a written sequence of steps that could be followed.
</v>
      </c>
      <c r="Q124" s="241">
        <v>1</v>
      </c>
      <c r="R124" s="244"/>
      <c r="S124" s="245" t="str">
        <f ca="1">OFFSET(INDIRECT($B200),27,19)</f>
        <v>demonstrate the benefits of using part or whole instructions or methods (functions/procedures) in solving a problem, e.g. compartmentalise sections of a problem and call them when needed.</v>
      </c>
      <c r="T124" s="241">
        <v>1</v>
      </c>
      <c r="U124" s="244"/>
      <c r="V124" s="237"/>
      <c r="W124" s="1"/>
      <c r="X124" s="1"/>
      <c r="Y124" s="1"/>
      <c r="Z124" s="1"/>
      <c r="AA124" s="1"/>
      <c r="AB124" s="1"/>
      <c r="AC124" s="1"/>
    </row>
    <row r="125" spans="1:29" ht="15" customHeight="1">
      <c r="A125" s="1"/>
      <c r="B125" s="286"/>
      <c r="C125" s="224"/>
      <c r="D125" s="291"/>
      <c r="E125" s="242"/>
      <c r="F125" s="247"/>
      <c r="G125" s="224"/>
      <c r="H125" s="242"/>
      <c r="I125" s="247"/>
      <c r="J125" s="250"/>
      <c r="K125" s="242"/>
      <c r="L125" s="247"/>
      <c r="M125" s="253"/>
      <c r="N125" s="242"/>
      <c r="O125" s="240"/>
      <c r="P125" s="224"/>
      <c r="Q125" s="242"/>
      <c r="R125" s="240"/>
      <c r="S125" s="224"/>
      <c r="T125" s="242"/>
      <c r="U125" s="240"/>
      <c r="V125" s="238"/>
      <c r="W125" s="1"/>
      <c r="X125" s="1"/>
      <c r="Y125" s="1"/>
      <c r="Z125" s="1"/>
      <c r="AA125" s="1"/>
      <c r="AB125" s="1"/>
      <c r="AC125" s="1"/>
    </row>
    <row r="126" spans="1:29" ht="15" customHeight="1">
      <c r="A126" s="1"/>
      <c r="B126" s="286"/>
      <c r="C126" s="224"/>
      <c r="D126" s="291"/>
      <c r="E126" s="242"/>
      <c r="F126" s="247"/>
      <c r="G126" s="224"/>
      <c r="H126" s="242"/>
      <c r="I126" s="247"/>
      <c r="J126" s="250"/>
      <c r="K126" s="242"/>
      <c r="L126" s="247"/>
      <c r="M126" s="253"/>
      <c r="N126" s="242"/>
      <c r="O126" s="240"/>
      <c r="P126" s="224"/>
      <c r="Q126" s="242"/>
      <c r="R126" s="240"/>
      <c r="S126" s="224"/>
      <c r="T126" s="242"/>
      <c r="U126" s="240"/>
      <c r="V126" s="238"/>
      <c r="W126" s="1"/>
      <c r="X126" s="1"/>
      <c r="Y126" s="1"/>
      <c r="Z126" s="1"/>
      <c r="AA126" s="1"/>
      <c r="AB126" s="1"/>
      <c r="AC126" s="1"/>
    </row>
    <row r="127" spans="1:29" ht="15" customHeight="1">
      <c r="A127" s="1"/>
      <c r="B127" s="286"/>
      <c r="C127" s="224"/>
      <c r="D127" s="291"/>
      <c r="E127" s="243"/>
      <c r="F127" s="247"/>
      <c r="G127" s="224"/>
      <c r="H127" s="243"/>
      <c r="I127" s="247"/>
      <c r="J127" s="250"/>
      <c r="K127" s="243"/>
      <c r="L127" s="247"/>
      <c r="M127" s="253"/>
      <c r="N127" s="243"/>
      <c r="O127" s="240"/>
      <c r="P127" s="224"/>
      <c r="Q127" s="243"/>
      <c r="R127" s="240"/>
      <c r="S127" s="224"/>
      <c r="T127" s="243"/>
      <c r="U127" s="240"/>
      <c r="V127" s="238"/>
      <c r="W127" s="1"/>
      <c r="X127" s="1"/>
      <c r="Y127" s="1"/>
      <c r="Z127" s="1"/>
      <c r="AA127" s="1"/>
      <c r="AB127" s="1"/>
      <c r="AC127" s="1"/>
    </row>
    <row r="128" spans="1:29" ht="15" customHeight="1">
      <c r="A128" s="1"/>
      <c r="B128" s="286"/>
      <c r="C128" s="224"/>
      <c r="D128" s="291"/>
      <c r="E128" s="241">
        <v>2</v>
      </c>
      <c r="F128" s="266"/>
      <c r="G128" s="224"/>
      <c r="H128" s="241">
        <v>2</v>
      </c>
      <c r="I128" s="248"/>
      <c r="J128" s="250"/>
      <c r="K128" s="241">
        <v>2</v>
      </c>
      <c r="L128" s="248"/>
      <c r="M128" s="253"/>
      <c r="N128" s="241">
        <v>2</v>
      </c>
      <c r="O128" s="239"/>
      <c r="P128" s="224"/>
      <c r="Q128" s="241">
        <v>2</v>
      </c>
      <c r="R128" s="239"/>
      <c r="S128" s="224"/>
      <c r="T128" s="241">
        <v>2</v>
      </c>
      <c r="U128" s="239"/>
      <c r="V128" s="237"/>
      <c r="W128" s="1"/>
      <c r="X128" s="1"/>
      <c r="Y128" s="1"/>
      <c r="Z128" s="1"/>
      <c r="AA128" s="1"/>
      <c r="AB128" s="1"/>
      <c r="AC128" s="1"/>
    </row>
    <row r="129" spans="1:29" ht="15" customHeight="1">
      <c r="A129" s="1"/>
      <c r="B129" s="286"/>
      <c r="C129" s="224"/>
      <c r="D129" s="291"/>
      <c r="E129" s="242"/>
      <c r="F129" s="247"/>
      <c r="G129" s="224"/>
      <c r="H129" s="242"/>
      <c r="I129" s="247"/>
      <c r="J129" s="250"/>
      <c r="K129" s="242"/>
      <c r="L129" s="247"/>
      <c r="M129" s="253"/>
      <c r="N129" s="242"/>
      <c r="O129" s="240"/>
      <c r="P129" s="224"/>
      <c r="Q129" s="242"/>
      <c r="R129" s="240"/>
      <c r="S129" s="224"/>
      <c r="T129" s="242"/>
      <c r="U129" s="240"/>
      <c r="V129" s="238"/>
      <c r="W129" s="1"/>
      <c r="X129" s="1"/>
      <c r="Y129" s="1"/>
      <c r="Z129" s="1"/>
      <c r="AA129" s="1"/>
      <c r="AB129" s="1"/>
      <c r="AC129" s="1"/>
    </row>
    <row r="130" spans="1:29" ht="15" customHeight="1">
      <c r="A130" s="1"/>
      <c r="B130" s="286"/>
      <c r="C130" s="224"/>
      <c r="D130" s="291"/>
      <c r="E130" s="242"/>
      <c r="F130" s="247"/>
      <c r="G130" s="224"/>
      <c r="H130" s="242"/>
      <c r="I130" s="247"/>
      <c r="J130" s="250"/>
      <c r="K130" s="242"/>
      <c r="L130" s="247"/>
      <c r="M130" s="253"/>
      <c r="N130" s="242"/>
      <c r="O130" s="240"/>
      <c r="P130" s="224"/>
      <c r="Q130" s="242"/>
      <c r="R130" s="240"/>
      <c r="S130" s="224"/>
      <c r="T130" s="242"/>
      <c r="U130" s="240"/>
      <c r="V130" s="238"/>
      <c r="W130" s="1"/>
      <c r="X130" s="1"/>
      <c r="Y130" s="1"/>
      <c r="Z130" s="1"/>
      <c r="AA130" s="1"/>
      <c r="AB130" s="1"/>
      <c r="AC130" s="1"/>
    </row>
    <row r="131" spans="1:29" ht="15" customHeight="1">
      <c r="A131" s="1"/>
      <c r="B131" s="286"/>
      <c r="C131" s="224"/>
      <c r="D131" s="291"/>
      <c r="E131" s="243"/>
      <c r="F131" s="247"/>
      <c r="G131" s="224"/>
      <c r="H131" s="243"/>
      <c r="I131" s="247"/>
      <c r="J131" s="250"/>
      <c r="K131" s="243"/>
      <c r="L131" s="247"/>
      <c r="M131" s="253"/>
      <c r="N131" s="243"/>
      <c r="O131" s="240"/>
      <c r="P131" s="224"/>
      <c r="Q131" s="243"/>
      <c r="R131" s="240"/>
      <c r="S131" s="224"/>
      <c r="T131" s="243"/>
      <c r="U131" s="240"/>
      <c r="V131" s="238"/>
      <c r="W131" s="1"/>
      <c r="X131" s="1"/>
      <c r="Y131" s="1"/>
      <c r="Z131" s="1"/>
      <c r="AA131" s="1"/>
      <c r="AB131" s="1"/>
      <c r="AC131" s="1"/>
    </row>
    <row r="132" spans="1:29" ht="15" customHeight="1">
      <c r="A132" s="1"/>
      <c r="B132" s="286"/>
      <c r="C132" s="224"/>
      <c r="D132" s="291"/>
      <c r="E132" s="241">
        <v>3</v>
      </c>
      <c r="F132" s="266"/>
      <c r="G132" s="224"/>
      <c r="H132" s="241">
        <v>3</v>
      </c>
      <c r="I132" s="248"/>
      <c r="J132" s="250"/>
      <c r="K132" s="241">
        <v>3</v>
      </c>
      <c r="L132" s="248"/>
      <c r="M132" s="253"/>
      <c r="N132" s="241">
        <v>3</v>
      </c>
      <c r="O132" s="239"/>
      <c r="P132" s="224"/>
      <c r="Q132" s="241">
        <v>3</v>
      </c>
      <c r="R132" s="239"/>
      <c r="S132" s="224"/>
      <c r="T132" s="241">
        <v>3</v>
      </c>
      <c r="U132" s="239"/>
      <c r="V132" s="237"/>
      <c r="W132" s="1"/>
      <c r="X132" s="1"/>
      <c r="Y132" s="1"/>
      <c r="Z132" s="1"/>
      <c r="AA132" s="1"/>
      <c r="AB132" s="1"/>
      <c r="AC132" s="1"/>
    </row>
    <row r="133" spans="1:29" ht="15" customHeight="1">
      <c r="A133" s="1"/>
      <c r="B133" s="286"/>
      <c r="C133" s="224"/>
      <c r="D133" s="291"/>
      <c r="E133" s="242"/>
      <c r="F133" s="247"/>
      <c r="G133" s="224"/>
      <c r="H133" s="242"/>
      <c r="I133" s="247"/>
      <c r="J133" s="250"/>
      <c r="K133" s="242"/>
      <c r="L133" s="247"/>
      <c r="M133" s="253"/>
      <c r="N133" s="242"/>
      <c r="O133" s="240"/>
      <c r="P133" s="224"/>
      <c r="Q133" s="242"/>
      <c r="R133" s="240"/>
      <c r="S133" s="224"/>
      <c r="T133" s="242"/>
      <c r="U133" s="240"/>
      <c r="V133" s="238"/>
      <c r="W133" s="1"/>
      <c r="X133" s="1"/>
      <c r="Y133" s="1"/>
      <c r="Z133" s="1"/>
      <c r="AA133" s="1"/>
      <c r="AB133" s="1"/>
      <c r="AC133" s="1"/>
    </row>
    <row r="134" spans="1:29" ht="15" customHeight="1">
      <c r="A134" s="1"/>
      <c r="B134" s="286"/>
      <c r="C134" s="224"/>
      <c r="D134" s="291"/>
      <c r="E134" s="242"/>
      <c r="F134" s="247"/>
      <c r="G134" s="224"/>
      <c r="H134" s="242"/>
      <c r="I134" s="247"/>
      <c r="J134" s="250"/>
      <c r="K134" s="242"/>
      <c r="L134" s="247"/>
      <c r="M134" s="253"/>
      <c r="N134" s="242"/>
      <c r="O134" s="240"/>
      <c r="P134" s="224"/>
      <c r="Q134" s="242"/>
      <c r="R134" s="240"/>
      <c r="S134" s="224"/>
      <c r="T134" s="242"/>
      <c r="U134" s="240"/>
      <c r="V134" s="238"/>
      <c r="W134" s="1"/>
      <c r="X134" s="1"/>
      <c r="Y134" s="1"/>
      <c r="Z134" s="1"/>
      <c r="AA134" s="1"/>
      <c r="AB134" s="1"/>
      <c r="AC134" s="1"/>
    </row>
    <row r="135" spans="1:29" ht="47.25" customHeight="1">
      <c r="A135" s="1"/>
      <c r="B135" s="286"/>
      <c r="C135" s="225"/>
      <c r="D135" s="291"/>
      <c r="E135" s="243"/>
      <c r="F135" s="247"/>
      <c r="G135" s="225"/>
      <c r="H135" s="243"/>
      <c r="I135" s="247"/>
      <c r="J135" s="251"/>
      <c r="K135" s="243"/>
      <c r="L135" s="247"/>
      <c r="M135" s="254"/>
      <c r="N135" s="243"/>
      <c r="O135" s="240"/>
      <c r="P135" s="225"/>
      <c r="Q135" s="243"/>
      <c r="R135" s="240"/>
      <c r="S135" s="225"/>
      <c r="T135" s="243"/>
      <c r="U135" s="240"/>
      <c r="V135" s="238"/>
      <c r="W135" s="1"/>
      <c r="X135" s="1"/>
      <c r="Y135" s="1"/>
      <c r="Z135" s="1"/>
      <c r="AA135" s="1"/>
      <c r="AB135" s="1"/>
      <c r="AC135" s="1"/>
    </row>
    <row r="136" spans="1:29" ht="15" customHeight="1">
      <c r="A136" s="1"/>
      <c r="B136" s="286"/>
      <c r="C136" s="223" t="str">
        <f ca="1">OFFSET(INDIRECT($B200),29,2)</f>
        <v>Data and information literacy</v>
      </c>
      <c r="D136" s="268" t="str">
        <f ca="1">OFFSET(INDIRECT($B$200),29,14)</f>
        <v xml:space="preserve">construct, refine and interrogate data sets to test or support an investigation.
</v>
      </c>
      <c r="E136" s="241">
        <v>1</v>
      </c>
      <c r="F136" s="237"/>
      <c r="G136" s="245" t="str">
        <f ca="1">OFFSET(INDIRECT($B200),29,15)</f>
        <v>create a data capture form, capture data, search data and create a database or spreadsheet with appropriate data input method.</v>
      </c>
      <c r="H136" s="241">
        <v>1</v>
      </c>
      <c r="I136" s="246"/>
      <c r="J136" s="249" t="str">
        <f ca="1">OFFSET(INDIRECT($B200),29,16)</f>
        <v>construct frequency tables for sets of data, grouped where appropriate, and perform simple analysis on data sets.</v>
      </c>
      <c r="K136" s="241">
        <v>1</v>
      </c>
      <c r="L136" s="246"/>
      <c r="M136" s="245" t="str">
        <f ca="1">OFFSET(INDIRECT($B200),29,17)</f>
        <v>search through large data sets and identify trends where appropriate.</v>
      </c>
      <c r="N136" s="241">
        <v>1</v>
      </c>
      <c r="O136" s="244"/>
      <c r="P136" s="245" t="str">
        <f ca="1">OFFSET(INDIRECT($B200),29,18)</f>
        <v>use data to explain and add validity to conclusion and where possible modify conclusion and/or hypothesis.</v>
      </c>
      <c r="Q136" s="241">
        <v>1</v>
      </c>
      <c r="R136" s="244"/>
      <c r="S136" s="245" t="str">
        <f ca="1">OFFSET(INDIRECT($B200),29,19)</f>
        <v>use appropriate programs to produce statistical evidence based on their own collected data/identified scenario and justify reasoning.</v>
      </c>
      <c r="T136" s="241">
        <v>1</v>
      </c>
      <c r="U136" s="244"/>
      <c r="V136" s="237"/>
      <c r="W136" s="1"/>
      <c r="X136" s="1"/>
      <c r="Y136" s="1"/>
      <c r="Z136" s="1"/>
      <c r="AA136" s="1"/>
      <c r="AB136" s="1"/>
      <c r="AC136" s="1"/>
    </row>
    <row r="137" spans="1:29" ht="15" customHeight="1">
      <c r="A137" s="1"/>
      <c r="B137" s="286"/>
      <c r="C137" s="224"/>
      <c r="D137" s="291"/>
      <c r="E137" s="242"/>
      <c r="F137" s="247"/>
      <c r="G137" s="224"/>
      <c r="H137" s="242"/>
      <c r="I137" s="247"/>
      <c r="J137" s="250"/>
      <c r="K137" s="242"/>
      <c r="L137" s="247"/>
      <c r="M137" s="224"/>
      <c r="N137" s="242"/>
      <c r="O137" s="240"/>
      <c r="P137" s="224"/>
      <c r="Q137" s="242"/>
      <c r="R137" s="240"/>
      <c r="S137" s="224"/>
      <c r="T137" s="242"/>
      <c r="U137" s="240"/>
      <c r="V137" s="238"/>
      <c r="W137" s="1"/>
      <c r="X137" s="1"/>
      <c r="Y137" s="1"/>
      <c r="Z137" s="1"/>
      <c r="AA137" s="1"/>
      <c r="AB137" s="1"/>
      <c r="AC137" s="1"/>
    </row>
    <row r="138" spans="1:29" ht="15" customHeight="1">
      <c r="A138" s="1"/>
      <c r="B138" s="286"/>
      <c r="C138" s="224"/>
      <c r="D138" s="291"/>
      <c r="E138" s="242"/>
      <c r="F138" s="247"/>
      <c r="G138" s="224"/>
      <c r="H138" s="242"/>
      <c r="I138" s="247"/>
      <c r="J138" s="250"/>
      <c r="K138" s="242"/>
      <c r="L138" s="247"/>
      <c r="M138" s="224"/>
      <c r="N138" s="242"/>
      <c r="O138" s="240"/>
      <c r="P138" s="224"/>
      <c r="Q138" s="242"/>
      <c r="R138" s="240"/>
      <c r="S138" s="224"/>
      <c r="T138" s="242"/>
      <c r="U138" s="240"/>
      <c r="V138" s="238"/>
      <c r="W138" s="1"/>
      <c r="X138" s="1"/>
      <c r="Y138" s="1"/>
      <c r="Z138" s="1"/>
      <c r="AA138" s="1"/>
      <c r="AB138" s="1"/>
      <c r="AC138" s="1"/>
    </row>
    <row r="139" spans="1:29" ht="15" customHeight="1">
      <c r="A139" s="1"/>
      <c r="B139" s="286"/>
      <c r="C139" s="224"/>
      <c r="D139" s="291"/>
      <c r="E139" s="243"/>
      <c r="F139" s="247"/>
      <c r="G139" s="224"/>
      <c r="H139" s="243"/>
      <c r="I139" s="247"/>
      <c r="J139" s="250"/>
      <c r="K139" s="243"/>
      <c r="L139" s="247"/>
      <c r="M139" s="224"/>
      <c r="N139" s="243"/>
      <c r="O139" s="240"/>
      <c r="P139" s="224"/>
      <c r="Q139" s="243"/>
      <c r="R139" s="240"/>
      <c r="S139" s="224"/>
      <c r="T139" s="243"/>
      <c r="U139" s="240"/>
      <c r="V139" s="238"/>
      <c r="W139" s="1"/>
      <c r="X139" s="1"/>
      <c r="Y139" s="1"/>
      <c r="Z139" s="1"/>
      <c r="AA139" s="1"/>
      <c r="AB139" s="1"/>
      <c r="AC139" s="1"/>
    </row>
    <row r="140" spans="1:29" ht="15" customHeight="1">
      <c r="A140" s="1"/>
      <c r="B140" s="286"/>
      <c r="C140" s="224"/>
      <c r="D140" s="291"/>
      <c r="E140" s="241">
        <v>2</v>
      </c>
      <c r="F140" s="266"/>
      <c r="G140" s="224"/>
      <c r="H140" s="241">
        <v>2</v>
      </c>
      <c r="I140" s="248"/>
      <c r="J140" s="250"/>
      <c r="K140" s="241">
        <v>2</v>
      </c>
      <c r="L140" s="248"/>
      <c r="M140" s="224"/>
      <c r="N140" s="241">
        <v>2</v>
      </c>
      <c r="O140" s="239"/>
      <c r="P140" s="224"/>
      <c r="Q140" s="241">
        <v>2</v>
      </c>
      <c r="R140" s="239"/>
      <c r="S140" s="224"/>
      <c r="T140" s="241">
        <v>2</v>
      </c>
      <c r="U140" s="239"/>
      <c r="V140" s="237"/>
      <c r="W140" s="1"/>
      <c r="X140" s="1"/>
      <c r="Y140" s="1"/>
      <c r="Z140" s="1"/>
      <c r="AA140" s="1"/>
      <c r="AB140" s="1"/>
      <c r="AC140" s="1"/>
    </row>
    <row r="141" spans="1:29" ht="15" customHeight="1">
      <c r="A141" s="1"/>
      <c r="B141" s="286"/>
      <c r="C141" s="224"/>
      <c r="D141" s="291"/>
      <c r="E141" s="242"/>
      <c r="F141" s="247"/>
      <c r="G141" s="224"/>
      <c r="H141" s="242"/>
      <c r="I141" s="247"/>
      <c r="J141" s="250"/>
      <c r="K141" s="242"/>
      <c r="L141" s="247"/>
      <c r="M141" s="224"/>
      <c r="N141" s="242"/>
      <c r="O141" s="240"/>
      <c r="P141" s="224"/>
      <c r="Q141" s="242"/>
      <c r="R141" s="240"/>
      <c r="S141" s="224"/>
      <c r="T141" s="242"/>
      <c r="U141" s="240"/>
      <c r="V141" s="238"/>
      <c r="W141" s="1"/>
      <c r="X141" s="1"/>
      <c r="Y141" s="1"/>
      <c r="Z141" s="1"/>
      <c r="AA141" s="1"/>
      <c r="AB141" s="1"/>
      <c r="AC141" s="1"/>
    </row>
    <row r="142" spans="1:29" ht="15" customHeight="1">
      <c r="A142" s="1"/>
      <c r="B142" s="286"/>
      <c r="C142" s="224"/>
      <c r="D142" s="291"/>
      <c r="E142" s="242"/>
      <c r="F142" s="247"/>
      <c r="G142" s="224"/>
      <c r="H142" s="242"/>
      <c r="I142" s="247"/>
      <c r="J142" s="250"/>
      <c r="K142" s="242"/>
      <c r="L142" s="247"/>
      <c r="M142" s="224"/>
      <c r="N142" s="242"/>
      <c r="O142" s="240"/>
      <c r="P142" s="224"/>
      <c r="Q142" s="242"/>
      <c r="R142" s="240"/>
      <c r="S142" s="224"/>
      <c r="T142" s="242"/>
      <c r="U142" s="240"/>
      <c r="V142" s="238"/>
      <c r="W142" s="1"/>
      <c r="X142" s="1"/>
      <c r="Y142" s="1"/>
      <c r="Z142" s="1"/>
      <c r="AA142" s="1"/>
      <c r="AB142" s="1"/>
      <c r="AC142" s="1"/>
    </row>
    <row r="143" spans="1:29" ht="15" customHeight="1">
      <c r="A143" s="1"/>
      <c r="B143" s="286"/>
      <c r="C143" s="224"/>
      <c r="D143" s="291"/>
      <c r="E143" s="243"/>
      <c r="F143" s="247"/>
      <c r="G143" s="224"/>
      <c r="H143" s="243"/>
      <c r="I143" s="247"/>
      <c r="J143" s="250"/>
      <c r="K143" s="243"/>
      <c r="L143" s="247"/>
      <c r="M143" s="224"/>
      <c r="N143" s="243"/>
      <c r="O143" s="240"/>
      <c r="P143" s="224"/>
      <c r="Q143" s="243"/>
      <c r="R143" s="240"/>
      <c r="S143" s="224"/>
      <c r="T143" s="243"/>
      <c r="U143" s="240"/>
      <c r="V143" s="238"/>
      <c r="W143" s="1"/>
      <c r="X143" s="1"/>
      <c r="Y143" s="1"/>
      <c r="Z143" s="1"/>
      <c r="AA143" s="1"/>
      <c r="AB143" s="1"/>
      <c r="AC143" s="1"/>
    </row>
    <row r="144" spans="1:29" ht="15" customHeight="1">
      <c r="A144" s="1"/>
      <c r="B144" s="286"/>
      <c r="C144" s="224"/>
      <c r="D144" s="291"/>
      <c r="E144" s="241">
        <v>3</v>
      </c>
      <c r="F144" s="266"/>
      <c r="G144" s="224"/>
      <c r="H144" s="241">
        <v>3</v>
      </c>
      <c r="I144" s="248"/>
      <c r="J144" s="250"/>
      <c r="K144" s="241">
        <v>3</v>
      </c>
      <c r="L144" s="248"/>
      <c r="M144" s="224"/>
      <c r="N144" s="241">
        <v>3</v>
      </c>
      <c r="O144" s="239"/>
      <c r="P144" s="224"/>
      <c r="Q144" s="241">
        <v>3</v>
      </c>
      <c r="R144" s="239"/>
      <c r="S144" s="224"/>
      <c r="T144" s="241">
        <v>3</v>
      </c>
      <c r="U144" s="239"/>
      <c r="V144" s="237"/>
      <c r="W144" s="1"/>
      <c r="X144" s="1"/>
      <c r="Y144" s="1"/>
      <c r="Z144" s="1"/>
      <c r="AA144" s="1"/>
      <c r="AB144" s="1"/>
      <c r="AC144" s="1"/>
    </row>
    <row r="145" spans="1:29" ht="15" customHeight="1">
      <c r="A145" s="1"/>
      <c r="B145" s="286"/>
      <c r="C145" s="224"/>
      <c r="D145" s="291"/>
      <c r="E145" s="242"/>
      <c r="F145" s="247"/>
      <c r="G145" s="224"/>
      <c r="H145" s="242"/>
      <c r="I145" s="247"/>
      <c r="J145" s="250"/>
      <c r="K145" s="242"/>
      <c r="L145" s="247"/>
      <c r="M145" s="224"/>
      <c r="N145" s="242"/>
      <c r="O145" s="240"/>
      <c r="P145" s="224"/>
      <c r="Q145" s="242"/>
      <c r="R145" s="240"/>
      <c r="S145" s="224"/>
      <c r="T145" s="242"/>
      <c r="U145" s="240"/>
      <c r="V145" s="238"/>
      <c r="W145" s="1"/>
      <c r="X145" s="1"/>
      <c r="Y145" s="1"/>
      <c r="Z145" s="1"/>
      <c r="AA145" s="1"/>
      <c r="AB145" s="1"/>
      <c r="AC145" s="1"/>
    </row>
    <row r="146" spans="1:29" ht="15" customHeight="1">
      <c r="A146" s="1"/>
      <c r="B146" s="286"/>
      <c r="C146" s="224"/>
      <c r="D146" s="291"/>
      <c r="E146" s="242"/>
      <c r="F146" s="247"/>
      <c r="G146" s="224"/>
      <c r="H146" s="242"/>
      <c r="I146" s="247"/>
      <c r="J146" s="250"/>
      <c r="K146" s="242"/>
      <c r="L146" s="247"/>
      <c r="M146" s="224"/>
      <c r="N146" s="242"/>
      <c r="O146" s="240"/>
      <c r="P146" s="224"/>
      <c r="Q146" s="242"/>
      <c r="R146" s="240"/>
      <c r="S146" s="224"/>
      <c r="T146" s="242"/>
      <c r="U146" s="240"/>
      <c r="V146" s="238"/>
      <c r="W146" s="1"/>
      <c r="X146" s="1"/>
      <c r="Y146" s="1"/>
      <c r="Z146" s="1"/>
      <c r="AA146" s="1"/>
      <c r="AB146" s="1"/>
      <c r="AC146" s="1"/>
    </row>
    <row r="147" spans="1:29" ht="15" customHeight="1">
      <c r="A147" s="1"/>
      <c r="B147" s="287"/>
      <c r="C147" s="225"/>
      <c r="D147" s="291"/>
      <c r="E147" s="243"/>
      <c r="F147" s="247"/>
      <c r="G147" s="225"/>
      <c r="H147" s="243"/>
      <c r="I147" s="247"/>
      <c r="J147" s="251"/>
      <c r="K147" s="243"/>
      <c r="L147" s="247"/>
      <c r="M147" s="225"/>
      <c r="N147" s="243"/>
      <c r="O147" s="240"/>
      <c r="P147" s="225"/>
      <c r="Q147" s="243"/>
      <c r="R147" s="240"/>
      <c r="S147" s="225"/>
      <c r="T147" s="243"/>
      <c r="U147" s="240"/>
      <c r="V147" s="238"/>
      <c r="W147" s="1"/>
      <c r="X147" s="1"/>
      <c r="Y147" s="1"/>
      <c r="Z147" s="1"/>
      <c r="AA147" s="1"/>
      <c r="AB147" s="1"/>
      <c r="AC147" s="1"/>
    </row>
    <row r="148" spans="1:29" ht="12.75">
      <c r="A148" s="1"/>
      <c r="B148" s="16"/>
      <c r="C148" s="3"/>
      <c r="D148" s="3"/>
      <c r="E148" s="3"/>
      <c r="F148" s="3"/>
      <c r="G148" s="137"/>
      <c r="H148" s="137"/>
      <c r="I148" s="137"/>
      <c r="J148" s="137"/>
      <c r="K148" s="137"/>
      <c r="L148" s="154"/>
      <c r="M148" s="137"/>
      <c r="N148" s="137"/>
      <c r="O148" s="137"/>
      <c r="P148" s="137"/>
      <c r="Q148" s="137"/>
      <c r="R148" s="137"/>
      <c r="S148" s="137"/>
      <c r="T148" s="137"/>
      <c r="U148" s="137"/>
      <c r="V148" s="1"/>
      <c r="W148" s="1"/>
      <c r="X148" s="1"/>
      <c r="Y148" s="1"/>
      <c r="Z148" s="1"/>
      <c r="AA148" s="1"/>
      <c r="AB148" s="1"/>
      <c r="AC148" s="1"/>
    </row>
    <row r="149" spans="1:29" ht="12.75">
      <c r="A149" s="1"/>
      <c r="B149" s="16"/>
      <c r="C149" s="3"/>
      <c r="D149" s="3"/>
      <c r="E149" s="3"/>
      <c r="F149" s="3"/>
      <c r="G149" s="137"/>
      <c r="H149" s="137"/>
      <c r="I149" s="137"/>
      <c r="J149" s="137"/>
      <c r="K149" s="137"/>
      <c r="L149" s="154"/>
      <c r="M149" s="137"/>
      <c r="N149" s="137"/>
      <c r="O149" s="137"/>
      <c r="P149" s="137"/>
      <c r="Q149" s="137"/>
      <c r="R149" s="137"/>
      <c r="S149" s="137"/>
      <c r="T149" s="137"/>
      <c r="U149" s="137"/>
      <c r="V149" s="1"/>
      <c r="W149" s="1"/>
      <c r="X149" s="1"/>
      <c r="Y149" s="1"/>
      <c r="Z149" s="1"/>
      <c r="AA149" s="1"/>
      <c r="AB149" s="1"/>
      <c r="AC149" s="1"/>
    </row>
    <row r="150" spans="1:29" ht="12.75">
      <c r="A150" s="1"/>
      <c r="B150" s="16"/>
      <c r="C150" s="3"/>
      <c r="D150" s="3"/>
      <c r="E150" s="3"/>
      <c r="F150" s="3"/>
      <c r="G150" s="137"/>
      <c r="H150" s="137"/>
      <c r="I150" s="137"/>
      <c r="J150" s="137"/>
      <c r="K150" s="137"/>
      <c r="L150" s="154"/>
      <c r="M150" s="137"/>
      <c r="N150" s="137"/>
      <c r="O150" s="137"/>
      <c r="P150" s="137"/>
      <c r="Q150" s="137"/>
      <c r="R150" s="137"/>
      <c r="S150" s="137"/>
      <c r="T150" s="137"/>
      <c r="U150" s="137"/>
      <c r="V150" s="1"/>
      <c r="W150" s="1"/>
      <c r="X150" s="1"/>
      <c r="Y150" s="1"/>
      <c r="Z150" s="1"/>
      <c r="AA150" s="1"/>
      <c r="AB150" s="1"/>
      <c r="AC150" s="1"/>
    </row>
    <row r="151" spans="1:29" ht="12.75">
      <c r="A151" s="1"/>
      <c r="B151" s="16"/>
      <c r="C151" s="3"/>
      <c r="D151" s="3"/>
      <c r="E151" s="3"/>
      <c r="F151" s="3"/>
      <c r="G151" s="137"/>
      <c r="H151" s="137"/>
      <c r="I151" s="137"/>
      <c r="J151" s="137"/>
      <c r="K151" s="137"/>
      <c r="L151" s="154"/>
      <c r="M151" s="137"/>
      <c r="N151" s="137"/>
      <c r="O151" s="137"/>
      <c r="P151" s="137"/>
      <c r="Q151" s="137"/>
      <c r="R151" s="137"/>
      <c r="S151" s="137"/>
      <c r="T151" s="137"/>
      <c r="U151" s="137"/>
      <c r="V151" s="1"/>
      <c r="W151" s="1"/>
      <c r="X151" s="1"/>
      <c r="Y151" s="1"/>
      <c r="Z151" s="1"/>
      <c r="AA151" s="1"/>
      <c r="AB151" s="1"/>
      <c r="AC151" s="1"/>
    </row>
    <row r="152" spans="1:29" ht="12.75">
      <c r="A152" s="1"/>
      <c r="B152" s="16"/>
      <c r="C152" s="3"/>
      <c r="D152" s="3"/>
      <c r="E152" s="3"/>
      <c r="F152" s="3"/>
      <c r="G152" s="137"/>
      <c r="H152" s="137"/>
      <c r="I152" s="137"/>
      <c r="J152" s="137"/>
      <c r="K152" s="137"/>
      <c r="L152" s="154"/>
      <c r="M152" s="137"/>
      <c r="N152" s="137"/>
      <c r="O152" s="137"/>
      <c r="P152" s="137"/>
      <c r="Q152" s="137"/>
      <c r="R152" s="137"/>
      <c r="S152" s="137"/>
      <c r="T152" s="137"/>
      <c r="U152" s="137"/>
      <c r="V152" s="1"/>
      <c r="W152" s="1"/>
      <c r="X152" s="1"/>
      <c r="Y152" s="1"/>
      <c r="Z152" s="1"/>
      <c r="AA152" s="1"/>
      <c r="AB152" s="1"/>
      <c r="AC152" s="1"/>
    </row>
    <row r="153" spans="1:29" ht="12.75">
      <c r="A153" s="1"/>
      <c r="B153" s="16"/>
      <c r="C153" s="3"/>
      <c r="D153" s="3"/>
      <c r="E153" s="3"/>
      <c r="F153" s="3"/>
      <c r="G153" s="137"/>
      <c r="H153" s="137"/>
      <c r="I153" s="137"/>
      <c r="J153" s="137"/>
      <c r="K153" s="137"/>
      <c r="L153" s="154"/>
      <c r="M153" s="137"/>
      <c r="N153" s="137"/>
      <c r="O153" s="137"/>
      <c r="P153" s="137"/>
      <c r="Q153" s="137"/>
      <c r="R153" s="137"/>
      <c r="S153" s="137"/>
      <c r="T153" s="137"/>
      <c r="U153" s="137"/>
      <c r="V153" s="1"/>
      <c r="W153" s="1"/>
      <c r="X153" s="1"/>
      <c r="Y153" s="1"/>
      <c r="Z153" s="1"/>
      <c r="AA153" s="1"/>
      <c r="AB153" s="1"/>
      <c r="AC153" s="1"/>
    </row>
    <row r="154" spans="1:29" ht="12.75">
      <c r="A154" s="1"/>
      <c r="B154" s="16"/>
      <c r="C154" s="3"/>
      <c r="D154" s="3"/>
      <c r="E154" s="3"/>
      <c r="F154" s="3"/>
      <c r="G154" s="137"/>
      <c r="H154" s="137"/>
      <c r="I154" s="137"/>
      <c r="J154" s="137"/>
      <c r="K154" s="137"/>
      <c r="L154" s="154"/>
      <c r="M154" s="137"/>
      <c r="N154" s="137"/>
      <c r="O154" s="137"/>
      <c r="P154" s="137"/>
      <c r="Q154" s="137"/>
      <c r="R154" s="137"/>
      <c r="S154" s="137"/>
      <c r="T154" s="137"/>
      <c r="U154" s="137"/>
      <c r="V154" s="1"/>
      <c r="W154" s="1"/>
      <c r="X154" s="1"/>
      <c r="Y154" s="1"/>
      <c r="Z154" s="1"/>
      <c r="AA154" s="1"/>
      <c r="AB154" s="1"/>
      <c r="AC154" s="1"/>
    </row>
    <row r="155" spans="1:29" ht="12.75">
      <c r="A155" s="1"/>
      <c r="B155" s="16"/>
      <c r="C155" s="3"/>
      <c r="D155" s="3"/>
      <c r="E155" s="3"/>
      <c r="F155" s="3"/>
      <c r="G155" s="137"/>
      <c r="H155" s="137"/>
      <c r="I155" s="137"/>
      <c r="J155" s="137"/>
      <c r="K155" s="137"/>
      <c r="L155" s="154"/>
      <c r="M155" s="137"/>
      <c r="N155" s="137"/>
      <c r="O155" s="137"/>
      <c r="P155" s="137"/>
      <c r="Q155" s="137"/>
      <c r="R155" s="137"/>
      <c r="S155" s="137"/>
      <c r="T155" s="137"/>
      <c r="U155" s="137"/>
      <c r="V155" s="1"/>
      <c r="W155" s="1"/>
      <c r="X155" s="1"/>
      <c r="Y155" s="1"/>
      <c r="Z155" s="1"/>
      <c r="AA155" s="1"/>
      <c r="AB155" s="1"/>
      <c r="AC155" s="1"/>
    </row>
    <row r="156" spans="1:29" ht="12.75">
      <c r="A156" s="1"/>
      <c r="B156" s="16"/>
      <c r="C156" s="3"/>
      <c r="D156" s="3"/>
      <c r="E156" s="3"/>
      <c r="F156" s="3"/>
      <c r="G156" s="137"/>
      <c r="H156" s="137"/>
      <c r="I156" s="137"/>
      <c r="J156" s="137"/>
      <c r="K156" s="137"/>
      <c r="L156" s="154"/>
      <c r="M156" s="137"/>
      <c r="N156" s="137"/>
      <c r="O156" s="137"/>
      <c r="P156" s="137"/>
      <c r="Q156" s="137"/>
      <c r="R156" s="137"/>
      <c r="S156" s="137"/>
      <c r="T156" s="137"/>
      <c r="U156" s="137"/>
      <c r="V156" s="1"/>
      <c r="W156" s="1"/>
      <c r="X156" s="1"/>
      <c r="Y156" s="1"/>
      <c r="Z156" s="1"/>
      <c r="AA156" s="1"/>
      <c r="AB156" s="1"/>
      <c r="AC156" s="1"/>
    </row>
    <row r="157" spans="1:29" ht="12.75">
      <c r="A157" s="1"/>
      <c r="B157" s="16"/>
      <c r="C157" s="3"/>
      <c r="D157" s="3"/>
      <c r="E157" s="3"/>
      <c r="F157" s="3"/>
      <c r="G157" s="137"/>
      <c r="H157" s="137"/>
      <c r="I157" s="137"/>
      <c r="J157" s="137"/>
      <c r="K157" s="137"/>
      <c r="L157" s="154"/>
      <c r="M157" s="137"/>
      <c r="N157" s="137"/>
      <c r="O157" s="137"/>
      <c r="P157" s="137"/>
      <c r="Q157" s="137"/>
      <c r="R157" s="137"/>
      <c r="S157" s="137"/>
      <c r="T157" s="137"/>
      <c r="U157" s="137"/>
      <c r="V157" s="1"/>
      <c r="W157" s="1"/>
      <c r="X157" s="1"/>
      <c r="Y157" s="1"/>
      <c r="Z157" s="1"/>
      <c r="AA157" s="1"/>
      <c r="AB157" s="1"/>
      <c r="AC157" s="1"/>
    </row>
    <row r="158" spans="1:29" ht="12.75">
      <c r="A158" s="1"/>
      <c r="B158" s="16"/>
      <c r="C158" s="3"/>
      <c r="D158" s="3"/>
      <c r="E158" s="3"/>
      <c r="F158" s="3"/>
      <c r="G158" s="137"/>
      <c r="H158" s="137"/>
      <c r="I158" s="137"/>
      <c r="J158" s="137"/>
      <c r="K158" s="137"/>
      <c r="L158" s="154"/>
      <c r="M158" s="137"/>
      <c r="N158" s="137"/>
      <c r="O158" s="137"/>
      <c r="P158" s="137"/>
      <c r="Q158" s="137"/>
      <c r="R158" s="137"/>
      <c r="S158" s="137"/>
      <c r="T158" s="137"/>
      <c r="U158" s="137"/>
      <c r="V158" s="1"/>
      <c r="W158" s="1"/>
      <c r="X158" s="1"/>
      <c r="Y158" s="1"/>
      <c r="Z158" s="1"/>
      <c r="AA158" s="1"/>
      <c r="AB158" s="1"/>
      <c r="AC158" s="1"/>
    </row>
    <row r="159" spans="1:29" ht="12.75">
      <c r="A159" s="1"/>
      <c r="B159" s="16"/>
      <c r="C159" s="3"/>
      <c r="D159" s="3"/>
      <c r="E159" s="3"/>
      <c r="F159" s="3"/>
      <c r="G159" s="137"/>
      <c r="H159" s="137"/>
      <c r="I159" s="137"/>
      <c r="J159" s="137"/>
      <c r="K159" s="137"/>
      <c r="L159" s="154"/>
      <c r="M159" s="137"/>
      <c r="N159" s="137"/>
      <c r="O159" s="137"/>
      <c r="P159" s="137"/>
      <c r="Q159" s="137"/>
      <c r="R159" s="137"/>
      <c r="S159" s="137"/>
      <c r="T159" s="137"/>
      <c r="U159" s="137"/>
      <c r="V159" s="1"/>
      <c r="W159" s="1"/>
      <c r="X159" s="1"/>
      <c r="Y159" s="1"/>
      <c r="Z159" s="1"/>
      <c r="AA159" s="1"/>
      <c r="AB159" s="1"/>
      <c r="AC159" s="1"/>
    </row>
    <row r="160" spans="1:29" ht="12.75">
      <c r="A160" s="1"/>
      <c r="B160" s="16"/>
      <c r="C160" s="3"/>
      <c r="D160" s="3"/>
      <c r="E160" s="3"/>
      <c r="F160" s="3"/>
      <c r="G160" s="137"/>
      <c r="H160" s="137"/>
      <c r="I160" s="137"/>
      <c r="J160" s="137"/>
      <c r="K160" s="137"/>
      <c r="L160" s="154"/>
      <c r="M160" s="137"/>
      <c r="N160" s="137"/>
      <c r="O160" s="137"/>
      <c r="P160" s="137"/>
      <c r="Q160" s="137"/>
      <c r="R160" s="137"/>
      <c r="S160" s="137"/>
      <c r="T160" s="137"/>
      <c r="U160" s="137"/>
      <c r="V160" s="1"/>
      <c r="W160" s="1"/>
      <c r="X160" s="1"/>
      <c r="Y160" s="1"/>
      <c r="Z160" s="1"/>
      <c r="AA160" s="1"/>
      <c r="AB160" s="1"/>
      <c r="AC160" s="1"/>
    </row>
    <row r="161" spans="1:29" ht="12.75">
      <c r="A161" s="1"/>
      <c r="B161" s="16"/>
      <c r="C161" s="3"/>
      <c r="D161" s="3"/>
      <c r="E161" s="3"/>
      <c r="F161" s="3"/>
      <c r="G161" s="137"/>
      <c r="H161" s="137"/>
      <c r="I161" s="137"/>
      <c r="J161" s="137"/>
      <c r="K161" s="137"/>
      <c r="L161" s="154"/>
      <c r="M161" s="137"/>
      <c r="N161" s="137"/>
      <c r="O161" s="137"/>
      <c r="P161" s="137"/>
      <c r="Q161" s="137"/>
      <c r="R161" s="137"/>
      <c r="S161" s="137"/>
      <c r="T161" s="137"/>
      <c r="U161" s="137"/>
      <c r="V161" s="1"/>
      <c r="W161" s="1"/>
      <c r="X161" s="1"/>
      <c r="Y161" s="1"/>
      <c r="Z161" s="1"/>
      <c r="AA161" s="1"/>
      <c r="AB161" s="1"/>
      <c r="AC161" s="1"/>
    </row>
    <row r="162" spans="1:29" ht="12.75">
      <c r="A162" s="1"/>
      <c r="B162" s="16"/>
      <c r="C162" s="3"/>
      <c r="D162" s="3"/>
      <c r="E162" s="3"/>
      <c r="F162" s="3"/>
      <c r="G162" s="137"/>
      <c r="H162" s="137"/>
      <c r="I162" s="137"/>
      <c r="J162" s="137"/>
      <c r="K162" s="137"/>
      <c r="L162" s="154"/>
      <c r="M162" s="137"/>
      <c r="N162" s="137"/>
      <c r="O162" s="137"/>
      <c r="P162" s="137"/>
      <c r="Q162" s="137"/>
      <c r="R162" s="137"/>
      <c r="S162" s="137"/>
      <c r="T162" s="137"/>
      <c r="U162" s="137"/>
      <c r="V162" s="1"/>
      <c r="W162" s="1"/>
      <c r="X162" s="1"/>
      <c r="Y162" s="1"/>
      <c r="Z162" s="1"/>
      <c r="AA162" s="1"/>
      <c r="AB162" s="1"/>
      <c r="AC162" s="1"/>
    </row>
    <row r="163" spans="1:29" ht="12.75">
      <c r="A163" s="1"/>
      <c r="B163" s="16"/>
      <c r="C163" s="3"/>
      <c r="D163" s="3"/>
      <c r="E163" s="3"/>
      <c r="F163" s="3"/>
      <c r="G163" s="137"/>
      <c r="H163" s="137"/>
      <c r="I163" s="137"/>
      <c r="J163" s="137"/>
      <c r="K163" s="137"/>
      <c r="L163" s="154"/>
      <c r="M163" s="137"/>
      <c r="N163" s="137"/>
      <c r="O163" s="137"/>
      <c r="P163" s="137"/>
      <c r="Q163" s="137"/>
      <c r="R163" s="137"/>
      <c r="S163" s="137"/>
      <c r="T163" s="137"/>
      <c r="U163" s="137"/>
      <c r="V163" s="1"/>
      <c r="W163" s="1"/>
      <c r="X163" s="1"/>
      <c r="Y163" s="1"/>
      <c r="Z163" s="1"/>
      <c r="AA163" s="1"/>
      <c r="AB163" s="1"/>
      <c r="AC163" s="1"/>
    </row>
    <row r="164" spans="1:29" ht="12.75">
      <c r="A164" s="1"/>
      <c r="B164" s="16"/>
      <c r="C164" s="3"/>
      <c r="D164" s="3"/>
      <c r="E164" s="3"/>
      <c r="F164" s="3"/>
      <c r="G164" s="137"/>
      <c r="H164" s="137"/>
      <c r="I164" s="137"/>
      <c r="J164" s="137"/>
      <c r="K164" s="137"/>
      <c r="L164" s="154"/>
      <c r="M164" s="137"/>
      <c r="N164" s="137"/>
      <c r="O164" s="137"/>
      <c r="P164" s="137"/>
      <c r="Q164" s="137"/>
      <c r="R164" s="137"/>
      <c r="S164" s="137"/>
      <c r="T164" s="137"/>
      <c r="U164" s="137"/>
      <c r="V164" s="1"/>
      <c r="W164" s="1"/>
      <c r="X164" s="1"/>
      <c r="Y164" s="1"/>
      <c r="Z164" s="1"/>
      <c r="AA164" s="1"/>
      <c r="AB164" s="1"/>
      <c r="AC164" s="1"/>
    </row>
    <row r="165" spans="1:29" ht="12.75">
      <c r="A165" s="1"/>
      <c r="B165" s="16"/>
      <c r="C165" s="3"/>
      <c r="D165" s="3"/>
      <c r="E165" s="3"/>
      <c r="F165" s="3"/>
      <c r="G165" s="137"/>
      <c r="H165" s="137"/>
      <c r="I165" s="137"/>
      <c r="J165" s="137"/>
      <c r="K165" s="137"/>
      <c r="L165" s="154"/>
      <c r="M165" s="137"/>
      <c r="N165" s="137"/>
      <c r="O165" s="137"/>
      <c r="P165" s="137"/>
      <c r="Q165" s="137"/>
      <c r="R165" s="137"/>
      <c r="S165" s="137"/>
      <c r="T165" s="137"/>
      <c r="U165" s="137"/>
      <c r="V165" s="1"/>
      <c r="W165" s="1"/>
      <c r="X165" s="1"/>
      <c r="Y165" s="1"/>
      <c r="Z165" s="1"/>
      <c r="AA165" s="1"/>
      <c r="AB165" s="1"/>
      <c r="AC165" s="1"/>
    </row>
    <row r="166" spans="1:29" ht="12.75">
      <c r="A166" s="1"/>
      <c r="B166" s="16"/>
      <c r="C166" s="3"/>
      <c r="D166" s="3"/>
      <c r="E166" s="3"/>
      <c r="F166" s="3"/>
      <c r="G166" s="137"/>
      <c r="H166" s="137"/>
      <c r="I166" s="137"/>
      <c r="J166" s="137"/>
      <c r="K166" s="137"/>
      <c r="L166" s="154"/>
      <c r="M166" s="137"/>
      <c r="N166" s="137"/>
      <c r="O166" s="137"/>
      <c r="P166" s="137"/>
      <c r="Q166" s="137"/>
      <c r="R166" s="137"/>
      <c r="S166" s="137"/>
      <c r="T166" s="137"/>
      <c r="U166" s="137"/>
      <c r="V166" s="1"/>
      <c r="W166" s="1"/>
      <c r="X166" s="1"/>
      <c r="Y166" s="1"/>
      <c r="Z166" s="1"/>
      <c r="AA166" s="1"/>
      <c r="AB166" s="1"/>
      <c r="AC166" s="1"/>
    </row>
    <row r="167" spans="1:29" ht="12.75">
      <c r="A167" s="1"/>
      <c r="B167" s="16"/>
      <c r="C167" s="3"/>
      <c r="D167" s="3"/>
      <c r="E167" s="3"/>
      <c r="F167" s="3"/>
      <c r="G167" s="137"/>
      <c r="H167" s="137"/>
      <c r="I167" s="137"/>
      <c r="J167" s="137"/>
      <c r="K167" s="137"/>
      <c r="L167" s="154"/>
      <c r="M167" s="137"/>
      <c r="N167" s="137"/>
      <c r="O167" s="137"/>
      <c r="P167" s="137"/>
      <c r="Q167" s="137"/>
      <c r="R167" s="137"/>
      <c r="S167" s="137"/>
      <c r="T167" s="137"/>
      <c r="U167" s="137"/>
      <c r="V167" s="1"/>
      <c r="W167" s="1"/>
      <c r="X167" s="1"/>
      <c r="Y167" s="1"/>
      <c r="Z167" s="1"/>
      <c r="AA167" s="1"/>
      <c r="AB167" s="1"/>
      <c r="AC167" s="1"/>
    </row>
    <row r="168" spans="1:29" ht="12.75">
      <c r="A168" s="1"/>
      <c r="B168" s="16"/>
      <c r="C168" s="3"/>
      <c r="D168" s="3"/>
      <c r="E168" s="3"/>
      <c r="F168" s="3"/>
      <c r="G168" s="137"/>
      <c r="H168" s="137"/>
      <c r="I168" s="137"/>
      <c r="J168" s="137"/>
      <c r="K168" s="137"/>
      <c r="L168" s="154"/>
      <c r="M168" s="137"/>
      <c r="N168" s="137"/>
      <c r="O168" s="137"/>
      <c r="P168" s="137"/>
      <c r="Q168" s="137"/>
      <c r="R168" s="137"/>
      <c r="S168" s="137"/>
      <c r="T168" s="137"/>
      <c r="U168" s="137"/>
      <c r="V168" s="1"/>
      <c r="W168" s="1"/>
      <c r="X168" s="1"/>
      <c r="Y168" s="1"/>
      <c r="Z168" s="1"/>
      <c r="AA168" s="1"/>
      <c r="AB168" s="1"/>
      <c r="AC168" s="1"/>
    </row>
    <row r="169" spans="1:29" ht="12.75">
      <c r="A169" s="1"/>
      <c r="B169" s="16"/>
      <c r="C169" s="3"/>
      <c r="D169" s="3"/>
      <c r="E169" s="3"/>
      <c r="F169" s="3"/>
      <c r="G169" s="137"/>
      <c r="H169" s="137"/>
      <c r="I169" s="137"/>
      <c r="J169" s="137"/>
      <c r="K169" s="137"/>
      <c r="L169" s="154"/>
      <c r="M169" s="137"/>
      <c r="N169" s="137"/>
      <c r="O169" s="137"/>
      <c r="P169" s="137"/>
      <c r="Q169" s="137"/>
      <c r="R169" s="137"/>
      <c r="S169" s="137"/>
      <c r="T169" s="137"/>
      <c r="U169" s="137"/>
      <c r="V169" s="1"/>
      <c r="W169" s="1"/>
      <c r="X169" s="1"/>
      <c r="Y169" s="1"/>
      <c r="Z169" s="1"/>
      <c r="AA169" s="1"/>
      <c r="AB169" s="1"/>
      <c r="AC169" s="1"/>
    </row>
    <row r="170" spans="1:29" ht="12.75">
      <c r="A170" s="1"/>
      <c r="B170" s="16"/>
      <c r="C170" s="3"/>
      <c r="D170" s="3"/>
      <c r="E170" s="3"/>
      <c r="F170" s="3"/>
      <c r="G170" s="137"/>
      <c r="H170" s="137"/>
      <c r="I170" s="137"/>
      <c r="J170" s="137"/>
      <c r="K170" s="137"/>
      <c r="L170" s="154"/>
      <c r="M170" s="137"/>
      <c r="N170" s="137"/>
      <c r="O170" s="137"/>
      <c r="P170" s="137"/>
      <c r="Q170" s="137"/>
      <c r="R170" s="137"/>
      <c r="S170" s="137"/>
      <c r="T170" s="137"/>
      <c r="U170" s="137"/>
      <c r="V170" s="1"/>
      <c r="W170" s="1"/>
      <c r="X170" s="1"/>
      <c r="Y170" s="1"/>
      <c r="Z170" s="1"/>
      <c r="AA170" s="1"/>
      <c r="AB170" s="1"/>
      <c r="AC170" s="1"/>
    </row>
    <row r="171" spans="1:29" ht="12.75">
      <c r="A171" s="1"/>
      <c r="B171" s="16"/>
      <c r="C171" s="3"/>
      <c r="D171" s="3"/>
      <c r="E171" s="3"/>
      <c r="F171" s="3"/>
      <c r="G171" s="137"/>
      <c r="H171" s="137"/>
      <c r="I171" s="137"/>
      <c r="J171" s="137"/>
      <c r="K171" s="137"/>
      <c r="L171" s="154"/>
      <c r="M171" s="137"/>
      <c r="N171" s="137"/>
      <c r="O171" s="137"/>
      <c r="P171" s="137"/>
      <c r="Q171" s="137"/>
      <c r="R171" s="137"/>
      <c r="S171" s="137"/>
      <c r="T171" s="137"/>
      <c r="U171" s="137"/>
      <c r="V171" s="1"/>
      <c r="W171" s="1"/>
      <c r="X171" s="1"/>
      <c r="Y171" s="1"/>
      <c r="Z171" s="1"/>
      <c r="AA171" s="1"/>
      <c r="AB171" s="1"/>
      <c r="AC171" s="1"/>
    </row>
    <row r="172" spans="1:29" ht="12.75">
      <c r="A172" s="1"/>
      <c r="B172" s="16"/>
      <c r="C172" s="3"/>
      <c r="D172" s="3"/>
      <c r="E172" s="3"/>
      <c r="F172" s="3"/>
      <c r="G172" s="137"/>
      <c r="H172" s="137"/>
      <c r="I172" s="137"/>
      <c r="J172" s="137"/>
      <c r="K172" s="137"/>
      <c r="L172" s="154"/>
      <c r="M172" s="137"/>
      <c r="N172" s="137"/>
      <c r="O172" s="137"/>
      <c r="P172" s="137"/>
      <c r="Q172" s="137"/>
      <c r="R172" s="137"/>
      <c r="S172" s="137"/>
      <c r="T172" s="137"/>
      <c r="U172" s="137"/>
      <c r="V172" s="1"/>
      <c r="W172" s="1"/>
      <c r="X172" s="1"/>
      <c r="Y172" s="1"/>
      <c r="Z172" s="1"/>
      <c r="AA172" s="1"/>
      <c r="AB172" s="1"/>
      <c r="AC172" s="1"/>
    </row>
    <row r="173" spans="1:29" ht="12.75">
      <c r="A173" s="1"/>
      <c r="B173" s="16"/>
      <c r="C173" s="3"/>
      <c r="D173" s="3"/>
      <c r="E173" s="3"/>
      <c r="F173" s="3"/>
      <c r="G173" s="137"/>
      <c r="H173" s="137"/>
      <c r="I173" s="137"/>
      <c r="J173" s="137"/>
      <c r="K173" s="137"/>
      <c r="L173" s="154"/>
      <c r="M173" s="137"/>
      <c r="N173" s="137"/>
      <c r="O173" s="137"/>
      <c r="P173" s="137"/>
      <c r="Q173" s="137"/>
      <c r="R173" s="137"/>
      <c r="S173" s="137"/>
      <c r="T173" s="137"/>
      <c r="U173" s="137"/>
      <c r="V173" s="1"/>
      <c r="W173" s="1"/>
      <c r="X173" s="1"/>
      <c r="Y173" s="1"/>
      <c r="Z173" s="1"/>
      <c r="AA173" s="1"/>
      <c r="AB173" s="1"/>
      <c r="AC173" s="1"/>
    </row>
    <row r="174" spans="1:29" ht="12.75">
      <c r="A174" s="1"/>
      <c r="B174" s="16"/>
      <c r="C174" s="3"/>
      <c r="D174" s="3"/>
      <c r="E174" s="3"/>
      <c r="F174" s="3"/>
      <c r="G174" s="137"/>
      <c r="H174" s="137"/>
      <c r="I174" s="137"/>
      <c r="J174" s="137"/>
      <c r="K174" s="137"/>
      <c r="L174" s="154"/>
      <c r="M174" s="137"/>
      <c r="N174" s="137"/>
      <c r="O174" s="137"/>
      <c r="P174" s="137"/>
      <c r="Q174" s="137"/>
      <c r="R174" s="137"/>
      <c r="S174" s="137"/>
      <c r="T174" s="137"/>
      <c r="U174" s="137"/>
      <c r="V174" s="1"/>
      <c r="W174" s="1"/>
      <c r="X174" s="1"/>
      <c r="Y174" s="1"/>
      <c r="Z174" s="1"/>
      <c r="AA174" s="1"/>
      <c r="AB174" s="1"/>
      <c r="AC174" s="1"/>
    </row>
    <row r="175" spans="1:29" ht="12.75">
      <c r="A175" s="1"/>
      <c r="B175" s="16"/>
      <c r="C175" s="3"/>
      <c r="D175" s="3"/>
      <c r="E175" s="3"/>
      <c r="F175" s="3"/>
      <c r="G175" s="137"/>
      <c r="H175" s="137"/>
      <c r="I175" s="137"/>
      <c r="J175" s="137"/>
      <c r="K175" s="137"/>
      <c r="L175" s="154"/>
      <c r="M175" s="137"/>
      <c r="N175" s="137"/>
      <c r="O175" s="137"/>
      <c r="P175" s="137"/>
      <c r="Q175" s="137"/>
      <c r="R175" s="137"/>
      <c r="S175" s="137"/>
      <c r="T175" s="137"/>
      <c r="U175" s="137"/>
      <c r="V175" s="1"/>
      <c r="W175" s="1"/>
      <c r="X175" s="1"/>
      <c r="Y175" s="1"/>
      <c r="Z175" s="1"/>
      <c r="AA175" s="1"/>
      <c r="AB175" s="1"/>
      <c r="AC175" s="1"/>
    </row>
    <row r="176" spans="1:29" ht="12.75">
      <c r="A176" s="1"/>
      <c r="B176" s="16"/>
      <c r="C176" s="3"/>
      <c r="D176" s="3"/>
      <c r="E176" s="3"/>
      <c r="F176" s="3"/>
      <c r="G176" s="137"/>
      <c r="H176" s="137"/>
      <c r="I176" s="137"/>
      <c r="J176" s="137"/>
      <c r="K176" s="137"/>
      <c r="L176" s="154"/>
      <c r="M176" s="137"/>
      <c r="N176" s="137"/>
      <c r="O176" s="137"/>
      <c r="P176" s="137"/>
      <c r="Q176" s="137"/>
      <c r="R176" s="137"/>
      <c r="S176" s="137"/>
      <c r="T176" s="137"/>
      <c r="U176" s="137"/>
      <c r="V176" s="1"/>
      <c r="W176" s="1"/>
      <c r="X176" s="1"/>
      <c r="Y176" s="1"/>
      <c r="Z176" s="1"/>
      <c r="AA176" s="1"/>
      <c r="AB176" s="1"/>
      <c r="AC176" s="1"/>
    </row>
    <row r="177" spans="1:29" ht="12.75">
      <c r="A177" s="1"/>
      <c r="B177" s="16"/>
      <c r="C177" s="3"/>
      <c r="D177" s="3"/>
      <c r="E177" s="3"/>
      <c r="F177" s="3"/>
      <c r="G177" s="137"/>
      <c r="H177" s="137"/>
      <c r="I177" s="137"/>
      <c r="J177" s="137"/>
      <c r="K177" s="137"/>
      <c r="L177" s="154"/>
      <c r="M177" s="137"/>
      <c r="N177" s="137"/>
      <c r="O177" s="137"/>
      <c r="P177" s="137"/>
      <c r="Q177" s="137"/>
      <c r="R177" s="137"/>
      <c r="S177" s="137"/>
      <c r="T177" s="137"/>
      <c r="U177" s="137"/>
      <c r="V177" s="1"/>
      <c r="W177" s="1"/>
      <c r="X177" s="1"/>
      <c r="Y177" s="1"/>
      <c r="Z177" s="1"/>
      <c r="AA177" s="1"/>
      <c r="AB177" s="1"/>
      <c r="AC177" s="1"/>
    </row>
    <row r="178" spans="1:29" ht="12.75">
      <c r="A178" s="1"/>
      <c r="B178" s="16"/>
      <c r="C178" s="3"/>
      <c r="D178" s="3"/>
      <c r="E178" s="3"/>
      <c r="F178" s="3"/>
      <c r="G178" s="137"/>
      <c r="H178" s="137"/>
      <c r="I178" s="137"/>
      <c r="J178" s="137"/>
      <c r="K178" s="137"/>
      <c r="L178" s="154"/>
      <c r="M178" s="137"/>
      <c r="N178" s="137"/>
      <c r="O178" s="137"/>
      <c r="P178" s="137"/>
      <c r="Q178" s="137"/>
      <c r="R178" s="137"/>
      <c r="S178" s="137"/>
      <c r="T178" s="137"/>
      <c r="U178" s="137"/>
      <c r="V178" s="1"/>
      <c r="W178" s="1"/>
      <c r="X178" s="1"/>
      <c r="Y178" s="1"/>
      <c r="Z178" s="1"/>
      <c r="AA178" s="1"/>
      <c r="AB178" s="1"/>
      <c r="AC178" s="1"/>
    </row>
    <row r="179" spans="1:29" ht="12.75">
      <c r="A179" s="1"/>
      <c r="B179" s="16"/>
      <c r="C179" s="3"/>
      <c r="D179" s="3"/>
      <c r="E179" s="3"/>
      <c r="F179" s="3"/>
      <c r="G179" s="137"/>
      <c r="H179" s="137"/>
      <c r="I179" s="137"/>
      <c r="J179" s="137"/>
      <c r="K179" s="137"/>
      <c r="L179" s="154"/>
      <c r="M179" s="137"/>
      <c r="N179" s="137"/>
      <c r="O179" s="137"/>
      <c r="P179" s="137"/>
      <c r="Q179" s="137"/>
      <c r="R179" s="137"/>
      <c r="S179" s="137"/>
      <c r="T179" s="137"/>
      <c r="U179" s="137"/>
      <c r="V179" s="1"/>
      <c r="W179" s="1"/>
      <c r="X179" s="1"/>
      <c r="Y179" s="1"/>
      <c r="Z179" s="1"/>
      <c r="AA179" s="1"/>
      <c r="AB179" s="1"/>
      <c r="AC179" s="1"/>
    </row>
    <row r="180" spans="1:29" ht="12.75">
      <c r="A180" s="1"/>
      <c r="B180" s="16"/>
      <c r="C180" s="3"/>
      <c r="D180" s="3"/>
      <c r="E180" s="3"/>
      <c r="F180" s="3"/>
      <c r="G180" s="137"/>
      <c r="H180" s="137"/>
      <c r="I180" s="137"/>
      <c r="J180" s="137"/>
      <c r="K180" s="137"/>
      <c r="L180" s="154"/>
      <c r="M180" s="137"/>
      <c r="N180" s="137"/>
      <c r="O180" s="137"/>
      <c r="P180" s="137"/>
      <c r="Q180" s="137"/>
      <c r="R180" s="137"/>
      <c r="S180" s="137"/>
      <c r="T180" s="137"/>
      <c r="U180" s="137"/>
      <c r="V180" s="1"/>
      <c r="W180" s="1"/>
      <c r="X180" s="1"/>
      <c r="Y180" s="1"/>
      <c r="Z180" s="1"/>
      <c r="AA180" s="1"/>
      <c r="AB180" s="1"/>
      <c r="AC180" s="1"/>
    </row>
    <row r="181" spans="1:29" ht="12.75">
      <c r="A181" s="1"/>
      <c r="B181" s="16"/>
      <c r="C181" s="3"/>
      <c r="D181" s="3"/>
      <c r="E181" s="3"/>
      <c r="F181" s="3"/>
      <c r="G181" s="137"/>
      <c r="H181" s="137"/>
      <c r="I181" s="137"/>
      <c r="J181" s="137"/>
      <c r="K181" s="137"/>
      <c r="L181" s="154"/>
      <c r="M181" s="137"/>
      <c r="N181" s="137"/>
      <c r="O181" s="137"/>
      <c r="P181" s="137"/>
      <c r="Q181" s="137"/>
      <c r="R181" s="137"/>
      <c r="S181" s="137"/>
      <c r="T181" s="137"/>
      <c r="U181" s="137"/>
      <c r="V181" s="1"/>
      <c r="W181" s="1"/>
      <c r="X181" s="1"/>
      <c r="Y181" s="1"/>
      <c r="Z181" s="1"/>
      <c r="AA181" s="1"/>
      <c r="AB181" s="1"/>
      <c r="AC181" s="1"/>
    </row>
    <row r="182" spans="1:29" ht="12.75">
      <c r="A182" s="1"/>
      <c r="B182" s="16"/>
      <c r="C182" s="3"/>
      <c r="D182" s="3"/>
      <c r="E182" s="3"/>
      <c r="F182" s="3"/>
      <c r="G182" s="137"/>
      <c r="H182" s="137"/>
      <c r="I182" s="137"/>
      <c r="J182" s="137"/>
      <c r="K182" s="137"/>
      <c r="L182" s="154"/>
      <c r="M182" s="137"/>
      <c r="N182" s="137"/>
      <c r="O182" s="137"/>
      <c r="P182" s="137"/>
      <c r="Q182" s="137"/>
      <c r="R182" s="137"/>
      <c r="S182" s="137"/>
      <c r="T182" s="137"/>
      <c r="U182" s="137"/>
      <c r="V182" s="1"/>
      <c r="W182" s="1"/>
      <c r="X182" s="1"/>
      <c r="Y182" s="1"/>
      <c r="Z182" s="1"/>
      <c r="AA182" s="1"/>
      <c r="AB182" s="1"/>
      <c r="AC182" s="1"/>
    </row>
    <row r="183" spans="1:29" ht="12.75">
      <c r="A183" s="1"/>
      <c r="B183" s="16"/>
      <c r="C183" s="3"/>
      <c r="D183" s="3"/>
      <c r="E183" s="3"/>
      <c r="F183" s="3"/>
      <c r="G183" s="137"/>
      <c r="H183" s="137"/>
      <c r="I183" s="137"/>
      <c r="J183" s="137"/>
      <c r="K183" s="137"/>
      <c r="L183" s="154"/>
      <c r="M183" s="137"/>
      <c r="N183" s="137"/>
      <c r="O183" s="137"/>
      <c r="P183" s="137"/>
      <c r="Q183" s="137"/>
      <c r="R183" s="137"/>
      <c r="S183" s="137"/>
      <c r="T183" s="137"/>
      <c r="U183" s="137"/>
      <c r="V183" s="1"/>
      <c r="W183" s="1"/>
      <c r="X183" s="1"/>
      <c r="Y183" s="1"/>
      <c r="Z183" s="1"/>
      <c r="AA183" s="1"/>
      <c r="AB183" s="1"/>
      <c r="AC183" s="1"/>
    </row>
    <row r="184" spans="1:29" ht="12.75">
      <c r="A184" s="1"/>
      <c r="B184" s="16"/>
      <c r="C184" s="3"/>
      <c r="D184" s="3"/>
      <c r="E184" s="3"/>
      <c r="F184" s="3"/>
      <c r="G184" s="137"/>
      <c r="H184" s="137"/>
      <c r="I184" s="137"/>
      <c r="J184" s="137"/>
      <c r="K184" s="137"/>
      <c r="L184" s="154"/>
      <c r="M184" s="137"/>
      <c r="N184" s="137"/>
      <c r="O184" s="137"/>
      <c r="P184" s="137"/>
      <c r="Q184" s="137"/>
      <c r="R184" s="137"/>
      <c r="S184" s="137"/>
      <c r="T184" s="137"/>
      <c r="U184" s="137"/>
      <c r="V184" s="1"/>
      <c r="W184" s="1"/>
      <c r="X184" s="1"/>
      <c r="Y184" s="1"/>
      <c r="Z184" s="1"/>
      <c r="AA184" s="1"/>
      <c r="AB184" s="1"/>
      <c r="AC184" s="1"/>
    </row>
    <row r="185" spans="1:29" ht="12.75">
      <c r="A185" s="1"/>
      <c r="B185" s="16"/>
      <c r="C185" s="3"/>
      <c r="D185" s="3"/>
      <c r="E185" s="3"/>
      <c r="F185" s="3"/>
      <c r="G185" s="137"/>
      <c r="H185" s="137"/>
      <c r="I185" s="137"/>
      <c r="J185" s="137"/>
      <c r="K185" s="137"/>
      <c r="L185" s="154"/>
      <c r="M185" s="137"/>
      <c r="N185" s="137"/>
      <c r="O185" s="137"/>
      <c r="P185" s="137"/>
      <c r="Q185" s="137"/>
      <c r="R185" s="137"/>
      <c r="S185" s="137"/>
      <c r="T185" s="137"/>
      <c r="U185" s="137"/>
      <c r="V185" s="1"/>
      <c r="W185" s="1"/>
      <c r="X185" s="1"/>
      <c r="Y185" s="1"/>
      <c r="Z185" s="1"/>
      <c r="AA185" s="1"/>
      <c r="AB185" s="1"/>
      <c r="AC185" s="1"/>
    </row>
    <row r="186" spans="1:29" ht="12.75">
      <c r="A186" s="1"/>
      <c r="B186" s="16"/>
      <c r="C186" s="3"/>
      <c r="D186" s="3"/>
      <c r="E186" s="3"/>
      <c r="F186" s="3"/>
      <c r="G186" s="137"/>
      <c r="H186" s="137"/>
      <c r="I186" s="137"/>
      <c r="J186" s="137"/>
      <c r="K186" s="137"/>
      <c r="L186" s="154"/>
      <c r="M186" s="137"/>
      <c r="N186" s="137"/>
      <c r="O186" s="137"/>
      <c r="P186" s="137"/>
      <c r="Q186" s="137"/>
      <c r="R186" s="137"/>
      <c r="S186" s="137"/>
      <c r="T186" s="137"/>
      <c r="U186" s="137"/>
      <c r="V186" s="1"/>
      <c r="W186" s="1"/>
      <c r="X186" s="1"/>
      <c r="Y186" s="1"/>
      <c r="Z186" s="1"/>
      <c r="AA186" s="1"/>
      <c r="AB186" s="1"/>
      <c r="AC186" s="1"/>
    </row>
    <row r="187" spans="1:29" ht="12.75">
      <c r="A187" s="1"/>
      <c r="B187" s="16"/>
      <c r="C187" s="3"/>
      <c r="D187" s="3"/>
      <c r="E187" s="3"/>
      <c r="F187" s="3"/>
      <c r="G187" s="137"/>
      <c r="H187" s="137"/>
      <c r="I187" s="137"/>
      <c r="J187" s="137"/>
      <c r="K187" s="137"/>
      <c r="L187" s="154"/>
      <c r="M187" s="137"/>
      <c r="N187" s="137"/>
      <c r="O187" s="137"/>
      <c r="P187" s="137"/>
      <c r="Q187" s="137"/>
      <c r="R187" s="137"/>
      <c r="S187" s="137"/>
      <c r="T187" s="137"/>
      <c r="U187" s="137"/>
      <c r="V187" s="1"/>
      <c r="W187" s="1"/>
      <c r="X187" s="1"/>
      <c r="Y187" s="1"/>
      <c r="Z187" s="1"/>
      <c r="AA187" s="1"/>
      <c r="AB187" s="1"/>
      <c r="AC187" s="1"/>
    </row>
    <row r="188" spans="1:29" ht="12.75">
      <c r="A188" s="1"/>
      <c r="B188" s="16"/>
      <c r="C188" s="3"/>
      <c r="D188" s="3"/>
      <c r="E188" s="3"/>
      <c r="F188" s="3"/>
      <c r="G188" s="137"/>
      <c r="H188" s="137"/>
      <c r="I188" s="137"/>
      <c r="J188" s="137"/>
      <c r="K188" s="137"/>
      <c r="L188" s="154"/>
      <c r="M188" s="137"/>
      <c r="N188" s="137"/>
      <c r="O188" s="137"/>
      <c r="P188" s="137"/>
      <c r="Q188" s="137"/>
      <c r="R188" s="137"/>
      <c r="S188" s="137"/>
      <c r="T188" s="137"/>
      <c r="U188" s="137"/>
      <c r="V188" s="1"/>
      <c r="W188" s="1"/>
      <c r="X188" s="1"/>
      <c r="Y188" s="1"/>
      <c r="Z188" s="1"/>
      <c r="AA188" s="1"/>
      <c r="AB188" s="1"/>
      <c r="AC188" s="1"/>
    </row>
    <row r="189" spans="1:29" ht="12.75">
      <c r="A189" s="1"/>
      <c r="B189" s="16"/>
      <c r="C189" s="3"/>
      <c r="D189" s="3"/>
      <c r="E189" s="3"/>
      <c r="F189" s="3"/>
      <c r="G189" s="137"/>
      <c r="H189" s="137"/>
      <c r="I189" s="137"/>
      <c r="J189" s="137"/>
      <c r="K189" s="137"/>
      <c r="L189" s="154"/>
      <c r="M189" s="137"/>
      <c r="N189" s="137"/>
      <c r="O189" s="137"/>
      <c r="P189" s="137"/>
      <c r="Q189" s="137"/>
      <c r="R189" s="137"/>
      <c r="S189" s="137"/>
      <c r="T189" s="137"/>
      <c r="U189" s="137"/>
      <c r="V189" s="1"/>
      <c r="W189" s="1"/>
      <c r="X189" s="1"/>
      <c r="Y189" s="1"/>
      <c r="Z189" s="1"/>
      <c r="AA189" s="1"/>
      <c r="AB189" s="1"/>
      <c r="AC189" s="1"/>
    </row>
    <row r="190" spans="1:29" ht="12.75">
      <c r="A190" s="1"/>
      <c r="B190" s="16"/>
      <c r="C190" s="3"/>
      <c r="D190" s="3"/>
      <c r="E190" s="3"/>
      <c r="F190" s="3"/>
      <c r="G190" s="137"/>
      <c r="H190" s="137"/>
      <c r="I190" s="137"/>
      <c r="J190" s="137"/>
      <c r="K190" s="137"/>
      <c r="L190" s="154"/>
      <c r="M190" s="137"/>
      <c r="N190" s="137"/>
      <c r="O190" s="137"/>
      <c r="P190" s="137"/>
      <c r="Q190" s="137"/>
      <c r="R190" s="137"/>
      <c r="S190" s="137"/>
      <c r="T190" s="137"/>
      <c r="U190" s="137"/>
      <c r="V190" s="1"/>
      <c r="W190" s="1"/>
      <c r="X190" s="1"/>
      <c r="Y190" s="1"/>
      <c r="Z190" s="1"/>
      <c r="AA190" s="1"/>
      <c r="AB190" s="1"/>
      <c r="AC190" s="1"/>
    </row>
    <row r="191" spans="1:29" ht="12.75">
      <c r="A191" s="1"/>
      <c r="B191" s="16"/>
      <c r="C191" s="3"/>
      <c r="D191" s="3"/>
      <c r="E191" s="3"/>
      <c r="F191" s="3"/>
      <c r="G191" s="137"/>
      <c r="H191" s="137"/>
      <c r="I191" s="137"/>
      <c r="J191" s="137"/>
      <c r="K191" s="137"/>
      <c r="L191" s="154"/>
      <c r="M191" s="137"/>
      <c r="N191" s="137"/>
      <c r="O191" s="137"/>
      <c r="P191" s="137"/>
      <c r="Q191" s="137"/>
      <c r="R191" s="137"/>
      <c r="S191" s="137"/>
      <c r="T191" s="137"/>
      <c r="U191" s="137"/>
      <c r="V191" s="1"/>
      <c r="W191" s="1"/>
      <c r="X191" s="1"/>
      <c r="Y191" s="1"/>
      <c r="Z191" s="1"/>
      <c r="AA191" s="1"/>
      <c r="AB191" s="1"/>
      <c r="AC191" s="1"/>
    </row>
    <row r="192" spans="1:29" ht="12.75">
      <c r="A192" s="1"/>
      <c r="B192" s="16"/>
      <c r="C192" s="3"/>
      <c r="D192" s="3"/>
      <c r="E192" s="3"/>
      <c r="F192" s="3"/>
      <c r="G192" s="137"/>
      <c r="H192" s="137"/>
      <c r="I192" s="137"/>
      <c r="J192" s="137"/>
      <c r="K192" s="137"/>
      <c r="L192" s="154"/>
      <c r="M192" s="137"/>
      <c r="N192" s="137"/>
      <c r="O192" s="137"/>
      <c r="P192" s="137"/>
      <c r="Q192" s="137"/>
      <c r="R192" s="137"/>
      <c r="S192" s="137"/>
      <c r="T192" s="137"/>
      <c r="U192" s="137"/>
      <c r="V192" s="1"/>
      <c r="W192" s="1"/>
      <c r="X192" s="1"/>
      <c r="Y192" s="1"/>
      <c r="Z192" s="1"/>
      <c r="AA192" s="1"/>
      <c r="AB192" s="1"/>
      <c r="AC192" s="1"/>
    </row>
    <row r="193" spans="1:29" ht="12.75">
      <c r="A193" s="1"/>
      <c r="B193" s="16"/>
      <c r="C193" s="3"/>
      <c r="D193" s="3"/>
      <c r="E193" s="3"/>
      <c r="F193" s="3"/>
      <c r="G193" s="137"/>
      <c r="H193" s="137"/>
      <c r="I193" s="137"/>
      <c r="J193" s="137"/>
      <c r="K193" s="137"/>
      <c r="L193" s="154"/>
      <c r="M193" s="137"/>
      <c r="N193" s="137"/>
      <c r="O193" s="137"/>
      <c r="P193" s="137"/>
      <c r="Q193" s="137"/>
      <c r="R193" s="137"/>
      <c r="S193" s="137"/>
      <c r="T193" s="137"/>
      <c r="U193" s="137"/>
      <c r="V193" s="1"/>
      <c r="W193" s="1"/>
      <c r="X193" s="1"/>
      <c r="Y193" s="1"/>
      <c r="Z193" s="1"/>
      <c r="AA193" s="1"/>
      <c r="AB193" s="1"/>
      <c r="AC193" s="1"/>
    </row>
    <row r="194" spans="1:29" ht="12.75">
      <c r="A194" s="1"/>
      <c r="B194" s="16"/>
      <c r="C194" s="3"/>
      <c r="D194" s="3"/>
      <c r="E194" s="3"/>
      <c r="F194" s="3"/>
      <c r="G194" s="137"/>
      <c r="H194" s="137"/>
      <c r="I194" s="137"/>
      <c r="J194" s="137"/>
      <c r="K194" s="137"/>
      <c r="L194" s="154"/>
      <c r="M194" s="137"/>
      <c r="N194" s="137"/>
      <c r="O194" s="137"/>
      <c r="P194" s="137"/>
      <c r="Q194" s="137"/>
      <c r="R194" s="137"/>
      <c r="S194" s="137"/>
      <c r="T194" s="137"/>
      <c r="U194" s="137"/>
      <c r="V194" s="1"/>
      <c r="W194" s="1"/>
      <c r="X194" s="1"/>
      <c r="Y194" s="1"/>
      <c r="Z194" s="1"/>
      <c r="AA194" s="1"/>
      <c r="AB194" s="1"/>
      <c r="AC194" s="1"/>
    </row>
    <row r="195" spans="1:29" ht="12.75">
      <c r="A195" s="1"/>
      <c r="B195" s="16"/>
      <c r="C195" s="3"/>
      <c r="D195" s="3"/>
      <c r="E195" s="3"/>
      <c r="F195" s="3"/>
      <c r="G195" s="137"/>
      <c r="H195" s="137"/>
      <c r="I195" s="137"/>
      <c r="J195" s="137"/>
      <c r="K195" s="137"/>
      <c r="L195" s="154"/>
      <c r="M195" s="137"/>
      <c r="N195" s="137"/>
      <c r="O195" s="137"/>
      <c r="P195" s="137"/>
      <c r="Q195" s="137"/>
      <c r="R195" s="137"/>
      <c r="S195" s="137"/>
      <c r="T195" s="137"/>
      <c r="U195" s="137"/>
      <c r="V195" s="1"/>
      <c r="W195" s="1"/>
      <c r="X195" s="1"/>
      <c r="Y195" s="1"/>
      <c r="Z195" s="1"/>
      <c r="AA195" s="1"/>
      <c r="AB195" s="1"/>
      <c r="AC195" s="1"/>
    </row>
    <row r="196" spans="1:29" ht="12.75">
      <c r="A196" s="1"/>
      <c r="B196" s="16"/>
      <c r="C196" s="3"/>
      <c r="D196" s="3"/>
      <c r="E196" s="3"/>
      <c r="F196" s="3"/>
      <c r="G196" s="137"/>
      <c r="H196" s="137"/>
      <c r="I196" s="137"/>
      <c r="J196" s="137"/>
      <c r="K196" s="137"/>
      <c r="L196" s="154"/>
      <c r="M196" s="137"/>
      <c r="N196" s="137"/>
      <c r="O196" s="137"/>
      <c r="P196" s="137"/>
      <c r="Q196" s="137"/>
      <c r="R196" s="137"/>
      <c r="S196" s="137"/>
      <c r="T196" s="137"/>
      <c r="U196" s="137"/>
      <c r="V196" s="1"/>
      <c r="W196" s="1"/>
      <c r="X196" s="1"/>
      <c r="Y196" s="1"/>
      <c r="Z196" s="1"/>
      <c r="AA196" s="1"/>
      <c r="AB196" s="1"/>
      <c r="AC196" s="1"/>
    </row>
    <row r="197" spans="1:29" ht="12.75">
      <c r="A197" s="1"/>
      <c r="B197" s="16"/>
      <c r="C197" s="3"/>
      <c r="D197" s="3"/>
      <c r="E197" s="3"/>
      <c r="F197" s="3"/>
      <c r="G197" s="137"/>
      <c r="H197" s="137"/>
      <c r="I197" s="137"/>
      <c r="J197" s="137"/>
      <c r="K197" s="137"/>
      <c r="L197" s="154"/>
      <c r="M197" s="137"/>
      <c r="N197" s="137"/>
      <c r="O197" s="137"/>
      <c r="P197" s="137"/>
      <c r="Q197" s="137"/>
      <c r="R197" s="137"/>
      <c r="S197" s="137"/>
      <c r="T197" s="137"/>
      <c r="U197" s="137"/>
      <c r="V197" s="1"/>
      <c r="W197" s="1"/>
      <c r="X197" s="1"/>
      <c r="Y197" s="1"/>
      <c r="Z197" s="1"/>
      <c r="AA197" s="1"/>
      <c r="AB197" s="1"/>
      <c r="AC197" s="1"/>
    </row>
    <row r="198" spans="1:29" ht="12.75">
      <c r="A198" s="1"/>
      <c r="B198" s="16"/>
      <c r="C198" s="3"/>
      <c r="D198" s="3"/>
      <c r="E198" s="3"/>
      <c r="F198" s="3"/>
      <c r="G198" s="137"/>
      <c r="H198" s="137"/>
      <c r="I198" s="137"/>
      <c r="J198" s="137"/>
      <c r="K198" s="137"/>
      <c r="L198" s="154"/>
      <c r="M198" s="137"/>
      <c r="N198" s="137"/>
      <c r="O198" s="137"/>
      <c r="P198" s="137"/>
      <c r="Q198" s="137"/>
      <c r="R198" s="137"/>
      <c r="S198" s="137"/>
      <c r="T198" s="137"/>
      <c r="U198" s="137"/>
      <c r="V198" s="1"/>
      <c r="W198" s="1"/>
      <c r="X198" s="1"/>
      <c r="Y198" s="1"/>
      <c r="Z198" s="1"/>
      <c r="AA198" s="1"/>
      <c r="AB198" s="1"/>
      <c r="AC198" s="1"/>
    </row>
    <row r="199" spans="1:29" ht="12.75">
      <c r="A199" s="1"/>
      <c r="B199" s="16"/>
      <c r="C199" s="3"/>
      <c r="D199" s="3"/>
      <c r="E199" s="3"/>
      <c r="F199" s="3"/>
      <c r="G199" s="137"/>
      <c r="H199" s="137"/>
      <c r="I199" s="137"/>
      <c r="J199" s="137"/>
      <c r="K199" s="137"/>
      <c r="L199" s="154"/>
      <c r="M199" s="137"/>
      <c r="N199" s="137"/>
      <c r="O199" s="137"/>
      <c r="P199" s="137"/>
      <c r="Q199" s="137"/>
      <c r="R199" s="137"/>
      <c r="S199" s="137"/>
      <c r="T199" s="137"/>
      <c r="U199" s="137"/>
      <c r="V199" s="1"/>
      <c r="W199" s="1"/>
      <c r="X199" s="1"/>
      <c r="Y199" s="1"/>
      <c r="Z199" s="1"/>
      <c r="AA199" s="1"/>
      <c r="AB199" s="1"/>
      <c r="AC199" s="1"/>
    </row>
    <row r="200" spans="1:29" ht="12.75" hidden="1" customHeight="1">
      <c r="A200" s="1"/>
      <c r="B200" s="2" t="str">
        <f>Refs!B30</f>
        <v>DCFE!A1</v>
      </c>
      <c r="C200" s="3">
        <v>1</v>
      </c>
      <c r="D200" s="3"/>
      <c r="E200" s="3"/>
      <c r="F200" s="3"/>
      <c r="G200" s="137"/>
      <c r="H200" s="137"/>
      <c r="I200" s="137"/>
      <c r="J200" s="137"/>
      <c r="K200" s="137"/>
      <c r="L200" s="154"/>
      <c r="M200" s="137"/>
      <c r="N200" s="137"/>
      <c r="O200" s="137"/>
      <c r="P200" s="137"/>
      <c r="Q200" s="137"/>
      <c r="R200" s="137"/>
      <c r="S200" s="137"/>
      <c r="T200" s="137"/>
      <c r="U200" s="137"/>
      <c r="V200" s="1"/>
      <c r="W200" s="1"/>
      <c r="X200" s="1"/>
      <c r="Y200" s="1"/>
      <c r="Z200" s="1"/>
      <c r="AA200" s="1"/>
      <c r="AB200" s="1"/>
      <c r="AC200" s="1"/>
    </row>
    <row r="201" spans="1:29" ht="12.75" hidden="1" customHeight="1">
      <c r="A201" s="1"/>
      <c r="B201" s="16"/>
      <c r="C201" s="3">
        <v>2</v>
      </c>
      <c r="D201" s="3"/>
      <c r="E201" s="3"/>
      <c r="F201" s="3"/>
      <c r="G201" s="137"/>
      <c r="H201" s="137"/>
      <c r="I201" s="137"/>
      <c r="J201" s="137"/>
      <c r="K201" s="137"/>
      <c r="L201" s="154"/>
      <c r="M201" s="137"/>
      <c r="N201" s="137"/>
      <c r="O201" s="137"/>
      <c r="P201" s="137"/>
      <c r="Q201" s="137"/>
      <c r="R201" s="137"/>
      <c r="S201" s="137"/>
      <c r="T201" s="137"/>
      <c r="U201" s="137"/>
      <c r="V201" s="1"/>
      <c r="W201" s="1"/>
      <c r="X201" s="1"/>
      <c r="Y201" s="1"/>
      <c r="Z201" s="1"/>
      <c r="AA201" s="1"/>
      <c r="AB201" s="1"/>
      <c r="AC201" s="1"/>
    </row>
    <row r="202" spans="1:29" ht="12.75" hidden="1" customHeight="1">
      <c r="A202" s="1"/>
      <c r="B202" s="16"/>
      <c r="C202" s="3">
        <v>3</v>
      </c>
      <c r="D202" s="3"/>
      <c r="E202" s="3"/>
      <c r="F202" s="3"/>
      <c r="G202" s="137"/>
      <c r="H202" s="137"/>
      <c r="I202" s="137"/>
      <c r="J202" s="137"/>
      <c r="K202" s="137"/>
      <c r="L202" s="154"/>
      <c r="M202" s="137"/>
      <c r="N202" s="137"/>
      <c r="O202" s="137"/>
      <c r="P202" s="137"/>
      <c r="Q202" s="137"/>
      <c r="R202" s="137"/>
      <c r="S202" s="137"/>
      <c r="T202" s="137"/>
      <c r="U202" s="137"/>
      <c r="V202" s="1"/>
      <c r="W202" s="1"/>
      <c r="X202" s="1"/>
      <c r="Y202" s="1"/>
      <c r="Z202" s="1"/>
      <c r="AA202" s="1"/>
      <c r="AB202" s="1"/>
      <c r="AC202" s="1"/>
    </row>
    <row r="203" spans="1:29" ht="12.75" hidden="1" customHeight="1">
      <c r="A203" s="1"/>
      <c r="B203" s="16"/>
      <c r="C203" s="3"/>
      <c r="D203" s="3"/>
      <c r="E203" s="3"/>
      <c r="F203" s="3"/>
      <c r="G203" s="137"/>
      <c r="H203" s="137"/>
      <c r="I203" s="137"/>
      <c r="J203" s="137"/>
      <c r="K203" s="137"/>
      <c r="L203" s="154"/>
      <c r="M203" s="137"/>
      <c r="N203" s="137"/>
      <c r="O203" s="137"/>
      <c r="P203" s="137"/>
      <c r="Q203" s="137"/>
      <c r="R203" s="137"/>
      <c r="S203" s="137"/>
      <c r="T203" s="137"/>
      <c r="U203" s="137"/>
      <c r="V203" s="1"/>
      <c r="W203" s="1"/>
      <c r="X203" s="1"/>
      <c r="Y203" s="1"/>
      <c r="Z203" s="1"/>
      <c r="AA203" s="1"/>
      <c r="AB203" s="1"/>
      <c r="AC203" s="1"/>
    </row>
    <row r="204" spans="1:29" ht="12.75" hidden="1" customHeight="1">
      <c r="A204" s="1"/>
      <c r="B204" s="16"/>
      <c r="C204" s="3"/>
      <c r="D204" s="3"/>
      <c r="E204" s="3"/>
      <c r="F204" s="159" t="str">
        <f>IF(COUNTA(F4:F15)&gt;0,"6, ","")</f>
        <v/>
      </c>
      <c r="G204" s="137"/>
      <c r="H204" s="137"/>
      <c r="I204" s="159" t="str">
        <f>IF(COUNTA(I4:I15)&gt;0,"7, ","")</f>
        <v/>
      </c>
      <c r="J204" s="137"/>
      <c r="K204" s="137"/>
      <c r="L204" s="159" t="str">
        <f>IF(COUNTA(L4:L15)&gt;0,"8, ","")</f>
        <v/>
      </c>
      <c r="M204" s="137"/>
      <c r="N204" s="137"/>
      <c r="O204" s="159" t="str">
        <f>IF(COUNTA(O4:O15)&gt;0,"9, ","")</f>
        <v/>
      </c>
      <c r="P204" s="137"/>
      <c r="Q204" s="137"/>
      <c r="R204" s="159" t="str">
        <f>IF(COUNTA(R4:R15)&gt;0,"10, ","")</f>
        <v/>
      </c>
      <c r="S204" s="137"/>
      <c r="T204" s="137"/>
      <c r="U204" s="159" t="str">
        <f>IF(COUNTA(U4:U15)&gt;0,"11, ","")</f>
        <v/>
      </c>
      <c r="V204" s="1"/>
      <c r="W204" s="1"/>
      <c r="X204" s="1"/>
      <c r="Y204" s="1"/>
      <c r="Z204" s="1"/>
      <c r="AA204" s="1"/>
      <c r="AB204" s="1"/>
      <c r="AC204" s="1"/>
    </row>
    <row r="205" spans="1:29" ht="12.75" hidden="1" customHeight="1">
      <c r="A205" s="1"/>
      <c r="B205" s="16"/>
      <c r="C205" s="3"/>
      <c r="D205" s="3"/>
      <c r="E205" s="3"/>
      <c r="F205" s="159" t="str">
        <f>IF(COUNTA(F16:F27)&gt;0,"6, ","")</f>
        <v/>
      </c>
      <c r="G205" s="137"/>
      <c r="H205" s="137"/>
      <c r="I205" s="159" t="str">
        <f>IF(COUNTA(I16:I27)&gt;0,"7, ","")</f>
        <v/>
      </c>
      <c r="J205" s="137"/>
      <c r="K205" s="137"/>
      <c r="L205" s="159" t="str">
        <f>IF(COUNTA(L16:L27)&gt;0,"8, ","")</f>
        <v/>
      </c>
      <c r="M205" s="137"/>
      <c r="N205" s="137"/>
      <c r="O205" s="159" t="str">
        <f>IF(COUNTA(O16:O27)&gt;0,"9, ","")</f>
        <v/>
      </c>
      <c r="P205" s="137"/>
      <c r="Q205" s="137"/>
      <c r="R205" s="159" t="str">
        <f>IF(COUNTA(R16:R27)&gt;0,"10, ","")</f>
        <v/>
      </c>
      <c r="S205" s="137"/>
      <c r="T205" s="137"/>
      <c r="U205" s="159" t="str">
        <f>IF(COUNTA(U16:U27)&gt;0,"11, ","")</f>
        <v/>
      </c>
      <c r="V205" s="1"/>
      <c r="W205" s="1"/>
      <c r="X205" s="1"/>
      <c r="Y205" s="1"/>
      <c r="Z205" s="1"/>
      <c r="AA205" s="1"/>
      <c r="AB205" s="1"/>
      <c r="AC205" s="1"/>
    </row>
    <row r="206" spans="1:29" ht="12.75" hidden="1" customHeight="1">
      <c r="A206" s="1"/>
      <c r="B206" s="16"/>
      <c r="C206" s="3"/>
      <c r="D206" s="3"/>
      <c r="E206" s="3"/>
      <c r="F206" s="159" t="str">
        <f>IF(COUNTA(F28:F39)&gt;0,"6, ","")</f>
        <v/>
      </c>
      <c r="G206" s="137"/>
      <c r="H206" s="137"/>
      <c r="I206" s="159" t="str">
        <f>IF(COUNTA(I28:I39)&gt;0,"7, ","")</f>
        <v/>
      </c>
      <c r="J206" s="137"/>
      <c r="K206" s="137"/>
      <c r="L206" s="159" t="str">
        <f>IF(COUNTA(L28:L39)&gt;0,"8, ","")</f>
        <v/>
      </c>
      <c r="M206" s="137"/>
      <c r="N206" s="137"/>
      <c r="O206" s="159" t="str">
        <f>IF(COUNTA(O28:O39)&gt;0,"9, ","")</f>
        <v/>
      </c>
      <c r="P206" s="137"/>
      <c r="Q206" s="137"/>
      <c r="R206" s="159" t="str">
        <f>IF(COUNTA(R28:R39)&gt;0,"10, ","")</f>
        <v/>
      </c>
      <c r="S206" s="137"/>
      <c r="T206" s="137"/>
      <c r="U206" s="159" t="str">
        <f>IF(COUNTA(U28:U39)&gt;0,"11, ","")</f>
        <v/>
      </c>
      <c r="V206" s="1"/>
      <c r="W206" s="1"/>
      <c r="X206" s="1"/>
      <c r="Y206" s="1"/>
      <c r="Z206" s="1"/>
      <c r="AA206" s="1"/>
      <c r="AB206" s="1"/>
      <c r="AC206" s="1"/>
    </row>
    <row r="207" spans="1:29" ht="12.75" hidden="1" customHeight="1">
      <c r="A207" s="1"/>
      <c r="B207" s="16"/>
      <c r="C207" s="3"/>
      <c r="D207" s="3"/>
      <c r="E207" s="3"/>
      <c r="F207" s="159" t="str">
        <f>IF(COUNTA(F40:F51)&gt;0,"6, ","")</f>
        <v/>
      </c>
      <c r="G207" s="137"/>
      <c r="H207" s="137"/>
      <c r="I207" s="159" t="str">
        <f>IF(COUNTA(I40:I51)&gt;0,"7, ","")</f>
        <v/>
      </c>
      <c r="J207" s="137"/>
      <c r="K207" s="137"/>
      <c r="L207" s="159" t="str">
        <f>IF(COUNTA(L40:L51)&gt;0,"8, ","")</f>
        <v/>
      </c>
      <c r="M207" s="137"/>
      <c r="N207" s="137"/>
      <c r="O207" s="159" t="str">
        <f>IF(COUNTA(O40:O51)&gt;0,"9, ","")</f>
        <v/>
      </c>
      <c r="P207" s="137"/>
      <c r="Q207" s="137"/>
      <c r="R207" s="159" t="str">
        <f>IF(COUNTA(R40:R51)&gt;0,"10, ","")</f>
        <v/>
      </c>
      <c r="S207" s="137"/>
      <c r="T207" s="137"/>
      <c r="U207" s="159" t="str">
        <f>IF(COUNTA(U40:U51)&gt;0,"11, ","")</f>
        <v/>
      </c>
      <c r="V207" s="1"/>
      <c r="W207" s="1"/>
      <c r="X207" s="1"/>
      <c r="Y207" s="1"/>
      <c r="Z207" s="1"/>
      <c r="AA207" s="1"/>
      <c r="AB207" s="1"/>
      <c r="AC207" s="1"/>
    </row>
    <row r="208" spans="1:29" ht="12.75" hidden="1" customHeight="1">
      <c r="A208" s="1"/>
      <c r="B208" s="16"/>
      <c r="C208" s="3"/>
      <c r="D208" s="3"/>
      <c r="E208" s="3"/>
      <c r="F208" s="159" t="str">
        <f>IF(COUNTA(F52:F63)&gt;0,"6, ","")</f>
        <v/>
      </c>
      <c r="G208" s="137"/>
      <c r="H208" s="137"/>
      <c r="I208" s="159" t="str">
        <f>IF(COUNTA(I52:I63)&gt;0,"7, ","")</f>
        <v/>
      </c>
      <c r="J208" s="137"/>
      <c r="K208" s="137"/>
      <c r="L208" s="159" t="str">
        <f>IF(COUNTA(L52:L63)&gt;0,"8, ","")</f>
        <v/>
      </c>
      <c r="M208" s="137"/>
      <c r="N208" s="137"/>
      <c r="O208" s="159" t="str">
        <f>IF(COUNTA(O52:O63)&gt;0,"9, ","")</f>
        <v/>
      </c>
      <c r="P208" s="137"/>
      <c r="Q208" s="137"/>
      <c r="R208" s="159" t="str">
        <f>IF(COUNTA(R52:R63)&gt;0,"10, ","")</f>
        <v/>
      </c>
      <c r="S208" s="137"/>
      <c r="T208" s="137"/>
      <c r="U208" s="159" t="str">
        <f>IF(COUNTA(U52:U63)&gt;0,"11, ","")</f>
        <v/>
      </c>
      <c r="V208" s="1"/>
      <c r="W208" s="1"/>
      <c r="X208" s="1"/>
      <c r="Y208" s="1"/>
      <c r="Z208" s="1"/>
      <c r="AA208" s="1"/>
      <c r="AB208" s="1"/>
      <c r="AC208" s="1"/>
    </row>
    <row r="209" spans="1:29" ht="12.75" hidden="1" customHeight="1">
      <c r="A209" s="1"/>
      <c r="B209" s="16"/>
      <c r="C209" s="3"/>
      <c r="D209" s="3"/>
      <c r="E209" s="3"/>
      <c r="F209" s="159" t="str">
        <f>IF(COUNTA(F64:F75)&gt;0,"6, ","")</f>
        <v/>
      </c>
      <c r="G209" s="137"/>
      <c r="H209" s="137"/>
      <c r="I209" s="159" t="str">
        <f>IF(COUNTA(I64:I75)&gt;0,"7, ","")</f>
        <v/>
      </c>
      <c r="J209" s="137"/>
      <c r="K209" s="137"/>
      <c r="L209" s="159" t="str">
        <f>IF(COUNTA(L64:L75)&gt;0,"8, ","")</f>
        <v/>
      </c>
      <c r="M209" s="137"/>
      <c r="N209" s="137"/>
      <c r="O209" s="159" t="str">
        <f>IF(COUNTA(O64:O75)&gt;0,"9, ","")</f>
        <v/>
      </c>
      <c r="P209" s="137"/>
      <c r="Q209" s="137"/>
      <c r="R209" s="159" t="str">
        <f>IF(COUNTA(R64:R75)&gt;0,"10, ","")</f>
        <v/>
      </c>
      <c r="S209" s="137"/>
      <c r="T209" s="137"/>
      <c r="U209" s="159" t="str">
        <f>IF(COUNTA(U64:U75)&gt;0,"11, ","")</f>
        <v/>
      </c>
      <c r="V209" s="1"/>
      <c r="W209" s="1"/>
      <c r="X209" s="1"/>
      <c r="Y209" s="1"/>
      <c r="Z209" s="1"/>
      <c r="AA209" s="1"/>
      <c r="AB209" s="1"/>
      <c r="AC209" s="1"/>
    </row>
    <row r="210" spans="1:29" ht="12.75" hidden="1" customHeight="1">
      <c r="A210" s="1"/>
      <c r="B210" s="16"/>
      <c r="C210" s="3"/>
      <c r="D210" s="3"/>
      <c r="E210" s="3"/>
      <c r="F210" s="159" t="str">
        <f>IF(COUNTA(F76:F87)&gt;0,"6, ","")</f>
        <v/>
      </c>
      <c r="G210" s="137"/>
      <c r="H210" s="137"/>
      <c r="I210" s="159" t="str">
        <f>IF(COUNTA(I76:I87)&gt;0,"7, ","")</f>
        <v/>
      </c>
      <c r="J210" s="137"/>
      <c r="K210" s="137"/>
      <c r="L210" s="159" t="str">
        <f>IF(COUNTA(L76:L87)&gt;0,"8, ","")</f>
        <v/>
      </c>
      <c r="M210" s="137"/>
      <c r="N210" s="137"/>
      <c r="O210" s="159" t="str">
        <f>IF(COUNTA(O76:O87)&gt;0,"9, ","")</f>
        <v/>
      </c>
      <c r="P210" s="137"/>
      <c r="Q210" s="137"/>
      <c r="R210" s="159" t="str">
        <f>IF(COUNTA(R76:R87)&gt;0,"10, ","")</f>
        <v/>
      </c>
      <c r="S210" s="137"/>
      <c r="T210" s="137"/>
      <c r="U210" s="159" t="str">
        <f>IF(COUNTA(U76:U87)&gt;0,"11, ","")</f>
        <v/>
      </c>
      <c r="V210" s="1"/>
      <c r="W210" s="1"/>
      <c r="X210" s="1"/>
      <c r="Y210" s="1"/>
      <c r="Z210" s="1"/>
      <c r="AA210" s="1"/>
      <c r="AB210" s="1"/>
      <c r="AC210" s="1"/>
    </row>
    <row r="211" spans="1:29" ht="12.75" hidden="1" customHeight="1">
      <c r="A211" s="1"/>
      <c r="B211" s="16"/>
      <c r="C211" s="3"/>
      <c r="D211" s="3"/>
      <c r="E211" s="3"/>
      <c r="F211" s="159" t="str">
        <f>IF(COUNTA(F88:F99)&gt;0,"6, ","")</f>
        <v/>
      </c>
      <c r="G211" s="137"/>
      <c r="H211" s="137"/>
      <c r="I211" s="159" t="str">
        <f>IF(COUNTA(I88:I99)&gt;0,"7, ","")</f>
        <v/>
      </c>
      <c r="J211" s="137"/>
      <c r="K211" s="137"/>
      <c r="L211" s="159" t="str">
        <f>IF(COUNTA(L88:L99)&gt;0,"8, ","")</f>
        <v/>
      </c>
      <c r="M211" s="137"/>
      <c r="N211" s="137"/>
      <c r="O211" s="159" t="str">
        <f>IF(COUNTA(O88:O99)&gt;0,"9, ","")</f>
        <v/>
      </c>
      <c r="P211" s="137"/>
      <c r="Q211" s="137"/>
      <c r="R211" s="159" t="str">
        <f>IF(COUNTA(R88:R99)&gt;0,"10, ","")</f>
        <v/>
      </c>
      <c r="S211" s="137"/>
      <c r="T211" s="137"/>
      <c r="U211" s="159" t="str">
        <f>IF(COUNTA(U88:U99)&gt;0,"11, ","")</f>
        <v/>
      </c>
      <c r="V211" s="1"/>
      <c r="W211" s="1"/>
      <c r="X211" s="1"/>
      <c r="Y211" s="1"/>
      <c r="Z211" s="1"/>
      <c r="AA211" s="1"/>
      <c r="AB211" s="1"/>
      <c r="AC211" s="1"/>
    </row>
    <row r="212" spans="1:29" ht="12.75" hidden="1" customHeight="1">
      <c r="A212" s="1"/>
      <c r="B212" s="16"/>
      <c r="C212" s="3"/>
      <c r="D212" s="3"/>
      <c r="E212" s="3"/>
      <c r="F212" s="159" t="str">
        <f>IF(COUNTA(F100:F111)&gt;0,"6, ","")</f>
        <v/>
      </c>
      <c r="G212" s="137"/>
      <c r="H212" s="137"/>
      <c r="I212" s="159" t="str">
        <f>IF(COUNTA(I100:I111)&gt;0,"7, ","")</f>
        <v/>
      </c>
      <c r="J212" s="137"/>
      <c r="K212" s="137"/>
      <c r="L212" s="159" t="str">
        <f>IF(COUNTA(L100:L111)&gt;0,"8, ","")</f>
        <v/>
      </c>
      <c r="M212" s="137"/>
      <c r="N212" s="137"/>
      <c r="O212" s="159" t="str">
        <f>IF(COUNTA(O100:O111)&gt;0,"9, ","")</f>
        <v/>
      </c>
      <c r="P212" s="137"/>
      <c r="Q212" s="137"/>
      <c r="R212" s="159" t="str">
        <f>IF(COUNTA(R100:R111)&gt;0,"10, ","")</f>
        <v/>
      </c>
      <c r="S212" s="137"/>
      <c r="T212" s="137"/>
      <c r="U212" s="159" t="str">
        <f>IF(COUNTA(U100:U111)&gt;0,"11, ","")</f>
        <v/>
      </c>
      <c r="V212" s="1"/>
      <c r="W212" s="1"/>
      <c r="X212" s="1"/>
      <c r="Y212" s="1"/>
      <c r="Z212" s="1"/>
      <c r="AA212" s="1"/>
      <c r="AB212" s="1"/>
      <c r="AC212" s="1"/>
    </row>
    <row r="213" spans="1:29" ht="12.75" hidden="1" customHeight="1">
      <c r="A213" s="1"/>
      <c r="B213" s="16"/>
      <c r="C213" s="3"/>
      <c r="D213" s="3"/>
      <c r="E213" s="3"/>
      <c r="F213" s="159" t="str">
        <f>IF(COUNTA(F112:F123)&gt;0,"6, ","")</f>
        <v/>
      </c>
      <c r="G213" s="137"/>
      <c r="H213" s="137"/>
      <c r="I213" s="159" t="str">
        <f>IF(COUNTA(I112:I123)&gt;0,"7, ","")</f>
        <v/>
      </c>
      <c r="J213" s="137"/>
      <c r="K213" s="137"/>
      <c r="L213" s="159" t="str">
        <f>IF(COUNTA(L112:L123)&gt;0,"8, ","")</f>
        <v/>
      </c>
      <c r="M213" s="137"/>
      <c r="N213" s="137"/>
      <c r="O213" s="159" t="str">
        <f>IF(COUNTA(O112:O123)&gt;0,"9, ","")</f>
        <v/>
      </c>
      <c r="P213" s="137"/>
      <c r="Q213" s="137"/>
      <c r="R213" s="159" t="str">
        <f>IF(COUNTA(R112:R123)&gt;0,"10, ","")</f>
        <v/>
      </c>
      <c r="S213" s="137"/>
      <c r="T213" s="137"/>
      <c r="U213" s="159" t="str">
        <f>IF(COUNTA(U112:U123)&gt;0,"11, ","")</f>
        <v/>
      </c>
      <c r="V213" s="1"/>
      <c r="W213" s="1"/>
      <c r="X213" s="1"/>
      <c r="Y213" s="1"/>
      <c r="Z213" s="1"/>
      <c r="AA213" s="1"/>
      <c r="AB213" s="1"/>
      <c r="AC213" s="1"/>
    </row>
    <row r="214" spans="1:29" ht="12.75" hidden="1" customHeight="1">
      <c r="A214" s="1"/>
      <c r="B214" s="16"/>
      <c r="C214" s="3"/>
      <c r="D214" s="3"/>
      <c r="E214" s="3"/>
      <c r="F214" s="159" t="str">
        <f>IF(COUNTA(F124:F135)&gt;0,"6, ","")</f>
        <v/>
      </c>
      <c r="G214" s="137"/>
      <c r="H214" s="137"/>
      <c r="I214" s="159" t="str">
        <f>IF(COUNTA(I124:I135)&gt;0,"7, ","")</f>
        <v/>
      </c>
      <c r="J214" s="137"/>
      <c r="K214" s="137"/>
      <c r="L214" s="159" t="str">
        <f>IF(COUNTA(L124:L135)&gt;0,"8, ","")</f>
        <v/>
      </c>
      <c r="M214" s="137"/>
      <c r="N214" s="137"/>
      <c r="O214" s="159" t="str">
        <f>IF(COUNTA(O124:O135)&gt;0,"9, ","")</f>
        <v/>
      </c>
      <c r="P214" s="137"/>
      <c r="Q214" s="137"/>
      <c r="R214" s="159" t="str">
        <f>IF(COUNTA(R124:R135)&gt;0,"10, ","")</f>
        <v/>
      </c>
      <c r="S214" s="137"/>
      <c r="T214" s="137"/>
      <c r="U214" s="159" t="str">
        <f>IF(COUNTA(U124:U135)&gt;0,"11, ","")</f>
        <v/>
      </c>
      <c r="V214" s="1"/>
      <c r="W214" s="1"/>
      <c r="X214" s="1"/>
      <c r="Y214" s="1"/>
      <c r="Z214" s="1"/>
      <c r="AA214" s="1"/>
      <c r="AB214" s="1"/>
      <c r="AC214" s="1"/>
    </row>
    <row r="215" spans="1:29" ht="12.75" hidden="1" customHeight="1">
      <c r="A215" s="1"/>
      <c r="B215" s="16"/>
      <c r="C215" s="3"/>
      <c r="D215" s="3"/>
      <c r="E215" s="3"/>
      <c r="F215" s="159" t="str">
        <f>IF(COUNTA(F136:F147)&gt;0,"6, ","")</f>
        <v/>
      </c>
      <c r="G215" s="137"/>
      <c r="H215" s="137"/>
      <c r="I215" s="159" t="str">
        <f>IF(COUNTA(I136:I147)&gt;0,"7, ","")</f>
        <v/>
      </c>
      <c r="J215" s="137"/>
      <c r="K215" s="137"/>
      <c r="L215" s="159" t="str">
        <f>IF(COUNTA(L136:L147)&gt;0,"8, ","")</f>
        <v/>
      </c>
      <c r="M215" s="137"/>
      <c r="N215" s="137"/>
      <c r="O215" s="159" t="str">
        <f>IF(COUNTA(O136:O147)&gt;0,"9, ","")</f>
        <v/>
      </c>
      <c r="P215" s="137"/>
      <c r="Q215" s="137"/>
      <c r="R215" s="159" t="str">
        <f>IF(COUNTA(R136:R147)&gt;0,"10, ","")</f>
        <v/>
      </c>
      <c r="S215" s="137"/>
      <c r="T215" s="137"/>
      <c r="U215" s="159" t="str">
        <f>IF(COUNTA(U136:U147)&gt;0,"11, ","")</f>
        <v/>
      </c>
      <c r="V215" s="1"/>
      <c r="W215" s="1"/>
      <c r="X215" s="1"/>
      <c r="Y215" s="1"/>
      <c r="Z215" s="1"/>
      <c r="AA215" s="1"/>
      <c r="AB215" s="1"/>
      <c r="AC215" s="1"/>
    </row>
    <row r="216" spans="1:29" ht="12.75" hidden="1" customHeight="1">
      <c r="A216" s="1"/>
      <c r="B216" s="16"/>
      <c r="C216" s="3"/>
      <c r="D216" s="3"/>
      <c r="E216" s="3"/>
      <c r="F216" s="3"/>
      <c r="G216" s="137"/>
      <c r="H216" s="137"/>
      <c r="I216" s="137"/>
      <c r="J216" s="137"/>
      <c r="K216" s="137"/>
      <c r="L216" s="154"/>
      <c r="M216" s="137"/>
      <c r="N216" s="137"/>
      <c r="O216" s="137"/>
      <c r="P216" s="137"/>
      <c r="Q216" s="137"/>
      <c r="R216" s="137"/>
      <c r="S216" s="137"/>
      <c r="T216" s="137"/>
      <c r="U216" s="137"/>
      <c r="V216" s="1"/>
      <c r="W216" s="1"/>
      <c r="X216" s="1"/>
      <c r="Y216" s="1"/>
      <c r="Z216" s="1"/>
      <c r="AA216" s="1"/>
      <c r="AB216" s="1"/>
      <c r="AC216" s="1"/>
    </row>
    <row r="217" spans="1:29" ht="12.75">
      <c r="A217" s="1"/>
      <c r="B217" s="16"/>
      <c r="C217" s="3"/>
      <c r="D217" s="3"/>
      <c r="E217" s="3"/>
      <c r="F217" s="3"/>
      <c r="G217" s="137"/>
      <c r="H217" s="137"/>
      <c r="I217" s="137"/>
      <c r="J217" s="137"/>
      <c r="K217" s="137"/>
      <c r="L217" s="154"/>
      <c r="M217" s="137"/>
      <c r="N217" s="137"/>
      <c r="O217" s="137"/>
      <c r="P217" s="137"/>
      <c r="Q217" s="137"/>
      <c r="R217" s="137"/>
      <c r="S217" s="137"/>
      <c r="T217" s="137"/>
      <c r="U217" s="137"/>
      <c r="V217" s="1"/>
      <c r="W217" s="1"/>
      <c r="X217" s="1"/>
      <c r="Y217" s="1"/>
      <c r="Z217" s="1"/>
      <c r="AA217" s="1"/>
      <c r="AB217" s="1"/>
      <c r="AC217" s="1"/>
    </row>
    <row r="218" spans="1:29" ht="12.75">
      <c r="A218" s="1"/>
      <c r="B218" s="16"/>
      <c r="C218" s="3"/>
      <c r="D218" s="3"/>
      <c r="E218" s="3"/>
      <c r="F218" s="3"/>
      <c r="G218" s="137"/>
      <c r="H218" s="137"/>
      <c r="I218" s="137"/>
      <c r="J218" s="137"/>
      <c r="K218" s="137"/>
      <c r="L218" s="154"/>
      <c r="M218" s="137"/>
      <c r="N218" s="137"/>
      <c r="O218" s="137"/>
      <c r="P218" s="137"/>
      <c r="Q218" s="137"/>
      <c r="R218" s="137"/>
      <c r="S218" s="137"/>
      <c r="T218" s="137"/>
      <c r="U218" s="137"/>
      <c r="V218" s="1"/>
      <c r="W218" s="1"/>
      <c r="X218" s="1"/>
      <c r="Y218" s="1"/>
      <c r="Z218" s="1"/>
      <c r="AA218" s="1"/>
      <c r="AB218" s="1"/>
      <c r="AC218" s="1"/>
    </row>
    <row r="219" spans="1:29" ht="12.75">
      <c r="A219" s="1"/>
      <c r="B219" s="16"/>
      <c r="C219" s="3"/>
      <c r="D219" s="3"/>
      <c r="E219" s="3"/>
      <c r="F219" s="3"/>
      <c r="G219" s="137"/>
      <c r="H219" s="137"/>
      <c r="I219" s="137"/>
      <c r="J219" s="137"/>
      <c r="K219" s="137"/>
      <c r="L219" s="154"/>
      <c r="M219" s="137"/>
      <c r="N219" s="137"/>
      <c r="O219" s="137"/>
      <c r="P219" s="137"/>
      <c r="Q219" s="137"/>
      <c r="R219" s="137"/>
      <c r="S219" s="137"/>
      <c r="T219" s="137"/>
      <c r="U219" s="137"/>
      <c r="V219" s="1"/>
      <c r="W219" s="1"/>
      <c r="X219" s="1"/>
      <c r="Y219" s="1"/>
      <c r="Z219" s="1"/>
      <c r="AA219" s="1"/>
      <c r="AB219" s="1"/>
      <c r="AC219" s="1"/>
    </row>
    <row r="220" spans="1:29" ht="12.75">
      <c r="A220" s="1"/>
      <c r="B220" s="16"/>
      <c r="C220" s="3"/>
      <c r="D220" s="3"/>
      <c r="E220" s="3"/>
      <c r="F220" s="3"/>
      <c r="G220" s="137"/>
      <c r="H220" s="137"/>
      <c r="I220" s="137"/>
      <c r="J220" s="137"/>
      <c r="K220" s="137"/>
      <c r="L220" s="154"/>
      <c r="M220" s="137"/>
      <c r="N220" s="137"/>
      <c r="O220" s="137"/>
      <c r="P220" s="137"/>
      <c r="Q220" s="137"/>
      <c r="R220" s="137"/>
      <c r="S220" s="137"/>
      <c r="T220" s="137"/>
      <c r="U220" s="137"/>
      <c r="V220" s="1"/>
      <c r="W220" s="1"/>
      <c r="X220" s="1"/>
      <c r="Y220" s="1"/>
      <c r="Z220" s="1"/>
      <c r="AA220" s="1"/>
      <c r="AB220" s="1"/>
      <c r="AC220" s="1"/>
    </row>
    <row r="221" spans="1:29" ht="12.75">
      <c r="A221" s="1"/>
      <c r="B221" s="16"/>
      <c r="C221" s="3"/>
      <c r="D221" s="3"/>
      <c r="E221" s="3"/>
      <c r="F221" s="3"/>
      <c r="G221" s="137"/>
      <c r="H221" s="137"/>
      <c r="I221" s="137"/>
      <c r="J221" s="137"/>
      <c r="K221" s="137"/>
      <c r="L221" s="154"/>
      <c r="M221" s="137"/>
      <c r="N221" s="137"/>
      <c r="O221" s="137"/>
      <c r="P221" s="137"/>
      <c r="Q221" s="137"/>
      <c r="R221" s="137"/>
      <c r="S221" s="137"/>
      <c r="T221" s="137"/>
      <c r="U221" s="137"/>
      <c r="V221" s="1"/>
      <c r="W221" s="1"/>
      <c r="X221" s="1"/>
      <c r="Y221" s="1"/>
      <c r="Z221" s="1"/>
      <c r="AA221" s="1"/>
      <c r="AB221" s="1"/>
      <c r="AC221" s="1"/>
    </row>
    <row r="222" spans="1:29" ht="12.75">
      <c r="A222" s="1"/>
      <c r="B222" s="16"/>
      <c r="C222" s="3"/>
      <c r="D222" s="3"/>
      <c r="E222" s="3"/>
      <c r="F222" s="3"/>
      <c r="G222" s="137"/>
      <c r="H222" s="137"/>
      <c r="I222" s="137"/>
      <c r="J222" s="137"/>
      <c r="K222" s="137"/>
      <c r="L222" s="154"/>
      <c r="M222" s="137"/>
      <c r="N222" s="137"/>
      <c r="O222" s="137"/>
      <c r="P222" s="137"/>
      <c r="Q222" s="137"/>
      <c r="R222" s="137"/>
      <c r="S222" s="137"/>
      <c r="T222" s="137"/>
      <c r="U222" s="137"/>
      <c r="V222" s="1"/>
      <c r="W222" s="1"/>
      <c r="X222" s="1"/>
      <c r="Y222" s="1"/>
      <c r="Z222" s="1"/>
      <c r="AA222" s="1"/>
      <c r="AB222" s="1"/>
      <c r="AC222" s="1"/>
    </row>
    <row r="223" spans="1:29" ht="12.75">
      <c r="A223" s="1"/>
      <c r="B223" s="16"/>
      <c r="C223" s="3"/>
      <c r="D223" s="3"/>
      <c r="E223" s="3"/>
      <c r="F223" s="3"/>
      <c r="G223" s="137"/>
      <c r="H223" s="137"/>
      <c r="I223" s="137"/>
      <c r="J223" s="137"/>
      <c r="K223" s="137"/>
      <c r="L223" s="154"/>
      <c r="M223" s="137"/>
      <c r="N223" s="137"/>
      <c r="O223" s="137"/>
      <c r="P223" s="137"/>
      <c r="Q223" s="137"/>
      <c r="R223" s="137"/>
      <c r="S223" s="137"/>
      <c r="T223" s="137"/>
      <c r="U223" s="137"/>
      <c r="V223" s="1"/>
      <c r="W223" s="1"/>
      <c r="X223" s="1"/>
      <c r="Y223" s="1"/>
      <c r="Z223" s="1"/>
      <c r="AA223" s="1"/>
      <c r="AB223" s="1"/>
      <c r="AC223" s="1"/>
    </row>
    <row r="224" spans="1:29" ht="12.75">
      <c r="A224" s="1"/>
      <c r="B224" s="16"/>
      <c r="C224" s="3"/>
      <c r="D224" s="3"/>
      <c r="E224" s="3"/>
      <c r="F224" s="3"/>
      <c r="G224" s="137"/>
      <c r="H224" s="137"/>
      <c r="I224" s="137"/>
      <c r="J224" s="137"/>
      <c r="K224" s="137"/>
      <c r="L224" s="154"/>
      <c r="M224" s="137"/>
      <c r="N224" s="137"/>
      <c r="O224" s="137"/>
      <c r="P224" s="137"/>
      <c r="Q224" s="137"/>
      <c r="R224" s="137"/>
      <c r="S224" s="137"/>
      <c r="T224" s="137"/>
      <c r="U224" s="137"/>
      <c r="V224" s="1"/>
      <c r="W224" s="1"/>
      <c r="X224" s="1"/>
      <c r="Y224" s="1"/>
      <c r="Z224" s="1"/>
      <c r="AA224" s="1"/>
      <c r="AB224" s="1"/>
      <c r="AC224" s="1"/>
    </row>
    <row r="225" spans="1:29" ht="12.75">
      <c r="A225" s="1"/>
      <c r="B225" s="16"/>
      <c r="C225" s="3"/>
      <c r="D225" s="3"/>
      <c r="E225" s="3"/>
      <c r="F225" s="3"/>
      <c r="G225" s="137"/>
      <c r="H225" s="137"/>
      <c r="I225" s="137"/>
      <c r="J225" s="137"/>
      <c r="K225" s="137"/>
      <c r="L225" s="154"/>
      <c r="M225" s="137"/>
      <c r="N225" s="137"/>
      <c r="O225" s="137"/>
      <c r="P225" s="137"/>
      <c r="Q225" s="137"/>
      <c r="R225" s="137"/>
      <c r="S225" s="137"/>
      <c r="T225" s="137"/>
      <c r="U225" s="137"/>
      <c r="V225" s="1"/>
      <c r="W225" s="1"/>
      <c r="X225" s="1"/>
      <c r="Y225" s="1"/>
      <c r="Z225" s="1"/>
      <c r="AA225" s="1"/>
      <c r="AB225" s="1"/>
      <c r="AC225" s="1"/>
    </row>
    <row r="226" spans="1:29" ht="12.75">
      <c r="A226" s="1"/>
      <c r="B226" s="16"/>
      <c r="C226" s="3"/>
      <c r="D226" s="3"/>
      <c r="E226" s="3"/>
      <c r="F226" s="3"/>
      <c r="G226" s="137"/>
      <c r="H226" s="137"/>
      <c r="I226" s="137"/>
      <c r="J226" s="137"/>
      <c r="K226" s="137"/>
      <c r="L226" s="154"/>
      <c r="M226" s="137"/>
      <c r="N226" s="137"/>
      <c r="O226" s="137"/>
      <c r="P226" s="137"/>
      <c r="Q226" s="137"/>
      <c r="R226" s="137"/>
      <c r="S226" s="137"/>
      <c r="T226" s="137"/>
      <c r="U226" s="137"/>
      <c r="V226" s="1"/>
      <c r="W226" s="1"/>
      <c r="X226" s="1"/>
      <c r="Y226" s="1"/>
      <c r="Z226" s="1"/>
      <c r="AA226" s="1"/>
      <c r="AB226" s="1"/>
      <c r="AC226" s="1"/>
    </row>
    <row r="227" spans="1:29" ht="12.75">
      <c r="A227" s="1"/>
      <c r="B227" s="16"/>
      <c r="C227" s="3"/>
      <c r="D227" s="3"/>
      <c r="E227" s="3"/>
      <c r="F227" s="3"/>
      <c r="G227" s="137"/>
      <c r="H227" s="137"/>
      <c r="I227" s="137"/>
      <c r="J227" s="137"/>
      <c r="K227" s="137"/>
      <c r="L227" s="154"/>
      <c r="M227" s="137"/>
      <c r="N227" s="137"/>
      <c r="O227" s="137"/>
      <c r="P227" s="137"/>
      <c r="Q227" s="137"/>
      <c r="R227" s="137"/>
      <c r="S227" s="137"/>
      <c r="T227" s="137"/>
      <c r="U227" s="137"/>
      <c r="V227" s="1"/>
      <c r="W227" s="1"/>
      <c r="X227" s="1"/>
      <c r="Y227" s="1"/>
      <c r="Z227" s="1"/>
      <c r="AA227" s="1"/>
      <c r="AB227" s="1"/>
      <c r="AC227" s="1"/>
    </row>
    <row r="228" spans="1:29" ht="12.75">
      <c r="A228" s="1"/>
      <c r="B228" s="16"/>
      <c r="C228" s="3"/>
      <c r="D228" s="3"/>
      <c r="E228" s="3"/>
      <c r="F228" s="3"/>
      <c r="G228" s="137"/>
      <c r="H228" s="137"/>
      <c r="I228" s="137"/>
      <c r="J228" s="137"/>
      <c r="K228" s="137"/>
      <c r="L228" s="154"/>
      <c r="M228" s="137"/>
      <c r="N228" s="137"/>
      <c r="O228" s="137"/>
      <c r="P228" s="137"/>
      <c r="Q228" s="137"/>
      <c r="R228" s="137"/>
      <c r="S228" s="137"/>
      <c r="T228" s="137"/>
      <c r="U228" s="137"/>
      <c r="V228" s="1"/>
      <c r="W228" s="1"/>
      <c r="X228" s="1"/>
      <c r="Y228" s="1"/>
      <c r="Z228" s="1"/>
      <c r="AA228" s="1"/>
      <c r="AB228" s="1"/>
      <c r="AC228" s="1"/>
    </row>
    <row r="229" spans="1:29" ht="12.75">
      <c r="A229" s="1"/>
      <c r="B229" s="16"/>
      <c r="C229" s="3"/>
      <c r="D229" s="3"/>
      <c r="E229" s="3"/>
      <c r="F229" s="3"/>
      <c r="G229" s="137"/>
      <c r="H229" s="137"/>
      <c r="I229" s="137"/>
      <c r="J229" s="137"/>
      <c r="K229" s="137"/>
      <c r="L229" s="154"/>
      <c r="M229" s="137"/>
      <c r="N229" s="137"/>
      <c r="O229" s="137"/>
      <c r="P229" s="137"/>
      <c r="Q229" s="137"/>
      <c r="R229" s="137"/>
      <c r="S229" s="137"/>
      <c r="T229" s="137"/>
      <c r="U229" s="137"/>
      <c r="V229" s="1"/>
      <c r="W229" s="1"/>
      <c r="X229" s="1"/>
      <c r="Y229" s="1"/>
      <c r="Z229" s="1"/>
      <c r="AA229" s="1"/>
      <c r="AB229" s="1"/>
      <c r="AC229" s="1"/>
    </row>
    <row r="230" spans="1:29" ht="12.75">
      <c r="A230" s="1"/>
      <c r="B230" s="16"/>
      <c r="C230" s="3"/>
      <c r="D230" s="137"/>
      <c r="E230" s="137"/>
      <c r="F230" s="137"/>
      <c r="G230" s="137"/>
      <c r="H230" s="137"/>
      <c r="I230" s="154"/>
      <c r="J230" s="137"/>
      <c r="K230" s="137"/>
      <c r="L230" s="137"/>
      <c r="M230" s="137"/>
      <c r="N230" s="137"/>
      <c r="O230" s="137"/>
      <c r="P230" s="137"/>
      <c r="Q230" s="137"/>
      <c r="R230" s="137"/>
      <c r="S230" s="1"/>
      <c r="T230" s="1"/>
      <c r="U230" s="1"/>
      <c r="V230" s="1"/>
      <c r="W230" s="1"/>
      <c r="X230" s="1"/>
      <c r="Y230" s="1"/>
      <c r="Z230" s="1"/>
      <c r="AA230" s="1"/>
      <c r="AB230" s="1"/>
      <c r="AC230" s="1"/>
    </row>
    <row r="231" spans="1:29" ht="12.75">
      <c r="A231" s="1"/>
      <c r="B231" s="16"/>
      <c r="C231" s="3"/>
      <c r="D231" s="137"/>
      <c r="E231" s="137"/>
      <c r="F231" s="137"/>
      <c r="G231" s="137"/>
      <c r="H231" s="137"/>
      <c r="I231" s="154"/>
      <c r="J231" s="137"/>
      <c r="K231" s="137"/>
      <c r="L231" s="137"/>
      <c r="M231" s="137"/>
      <c r="N231" s="137"/>
      <c r="O231" s="137"/>
      <c r="P231" s="137"/>
      <c r="Q231" s="137"/>
      <c r="R231" s="137"/>
      <c r="S231" s="1"/>
      <c r="T231" s="1"/>
      <c r="U231" s="1"/>
      <c r="V231" s="1"/>
      <c r="W231" s="1"/>
      <c r="X231" s="1"/>
      <c r="Y231" s="1"/>
      <c r="Z231" s="1"/>
      <c r="AA231" s="1"/>
      <c r="AB231" s="1"/>
      <c r="AC231" s="1"/>
    </row>
    <row r="232" spans="1:29" ht="12.75">
      <c r="A232" s="1"/>
      <c r="B232" s="16"/>
      <c r="C232" s="3"/>
      <c r="D232" s="137"/>
      <c r="E232" s="137"/>
      <c r="F232" s="137"/>
      <c r="G232" s="137"/>
      <c r="H232" s="137"/>
      <c r="I232" s="154"/>
      <c r="J232" s="137"/>
      <c r="K232" s="137"/>
      <c r="L232" s="137"/>
      <c r="M232" s="137"/>
      <c r="N232" s="137"/>
      <c r="O232" s="137"/>
      <c r="P232" s="137"/>
      <c r="Q232" s="137"/>
      <c r="R232" s="137"/>
      <c r="S232" s="1"/>
      <c r="T232" s="1"/>
      <c r="U232" s="1"/>
      <c r="V232" s="1"/>
      <c r="W232" s="1"/>
      <c r="X232" s="1"/>
      <c r="Y232" s="1"/>
      <c r="Z232" s="1"/>
      <c r="AA232" s="1"/>
      <c r="AB232" s="1"/>
      <c r="AC232" s="1"/>
    </row>
    <row r="233" spans="1:29" ht="12.75">
      <c r="A233" s="1"/>
      <c r="B233" s="16"/>
      <c r="C233" s="3"/>
      <c r="D233" s="137"/>
      <c r="E233" s="137"/>
      <c r="F233" s="137"/>
      <c r="G233" s="137"/>
      <c r="H233" s="137"/>
      <c r="I233" s="154"/>
      <c r="J233" s="137"/>
      <c r="K233" s="137"/>
      <c r="L233" s="137"/>
      <c r="M233" s="137"/>
      <c r="N233" s="137"/>
      <c r="O233" s="137"/>
      <c r="P233" s="137"/>
      <c r="Q233" s="137"/>
      <c r="R233" s="137"/>
      <c r="S233" s="1"/>
      <c r="T233" s="1"/>
      <c r="U233" s="1"/>
      <c r="V233" s="1"/>
      <c r="W233" s="1"/>
      <c r="X233" s="1"/>
      <c r="Y233" s="1"/>
      <c r="Z233" s="1"/>
      <c r="AA233" s="1"/>
      <c r="AB233" s="1"/>
      <c r="AC233" s="1"/>
    </row>
    <row r="234" spans="1:29" ht="12.75">
      <c r="A234" s="1"/>
      <c r="B234" s="16"/>
      <c r="C234" s="3"/>
      <c r="D234" s="137"/>
      <c r="E234" s="137"/>
      <c r="F234" s="137"/>
      <c r="G234" s="137"/>
      <c r="H234" s="137"/>
      <c r="I234" s="154"/>
      <c r="J234" s="137"/>
      <c r="K234" s="137"/>
      <c r="L234" s="137"/>
      <c r="M234" s="137"/>
      <c r="N234" s="137"/>
      <c r="O234" s="137"/>
      <c r="P234" s="137"/>
      <c r="Q234" s="137"/>
      <c r="R234" s="137"/>
      <c r="S234" s="1"/>
      <c r="T234" s="1"/>
      <c r="U234" s="1"/>
      <c r="V234" s="1"/>
      <c r="W234" s="1"/>
      <c r="X234" s="1"/>
      <c r="Y234" s="1"/>
      <c r="Z234" s="1"/>
      <c r="AA234" s="1"/>
      <c r="AB234" s="1"/>
      <c r="AC234" s="1"/>
    </row>
    <row r="235" spans="1:29" ht="12.75">
      <c r="A235" s="1"/>
      <c r="B235" s="16"/>
      <c r="C235" s="3"/>
      <c r="D235" s="137"/>
      <c r="E235" s="137"/>
      <c r="F235" s="137"/>
      <c r="G235" s="137"/>
      <c r="H235" s="137"/>
      <c r="I235" s="154"/>
      <c r="J235" s="137"/>
      <c r="K235" s="137"/>
      <c r="L235" s="137"/>
      <c r="M235" s="137"/>
      <c r="N235" s="137"/>
      <c r="O235" s="137"/>
      <c r="P235" s="137"/>
      <c r="Q235" s="137"/>
      <c r="R235" s="137"/>
      <c r="S235" s="1"/>
      <c r="T235" s="1"/>
      <c r="U235" s="1"/>
      <c r="V235" s="1"/>
      <c r="W235" s="1"/>
      <c r="X235" s="1"/>
      <c r="Y235" s="1"/>
      <c r="Z235" s="1"/>
      <c r="AA235" s="1"/>
      <c r="AB235" s="1"/>
      <c r="AC235" s="1"/>
    </row>
    <row r="236" spans="1:29" ht="12.75">
      <c r="A236" s="1"/>
      <c r="B236" s="16"/>
      <c r="C236" s="3"/>
      <c r="D236" s="137"/>
      <c r="E236" s="137"/>
      <c r="F236" s="137"/>
      <c r="G236" s="137"/>
      <c r="H236" s="137"/>
      <c r="I236" s="154"/>
      <c r="J236" s="137"/>
      <c r="K236" s="137"/>
      <c r="L236" s="137"/>
      <c r="M236" s="137"/>
      <c r="N236" s="137"/>
      <c r="O236" s="137"/>
      <c r="P236" s="137"/>
      <c r="Q236" s="137"/>
      <c r="R236" s="137"/>
      <c r="S236" s="1"/>
      <c r="T236" s="1"/>
      <c r="U236" s="1"/>
      <c r="V236" s="1"/>
      <c r="W236" s="1"/>
      <c r="X236" s="1"/>
      <c r="Y236" s="1"/>
      <c r="Z236" s="1"/>
      <c r="AA236" s="1"/>
      <c r="AB236" s="1"/>
      <c r="AC236" s="1"/>
    </row>
    <row r="237" spans="1:29" ht="12.75">
      <c r="A237" s="1"/>
      <c r="B237" s="16"/>
      <c r="C237" s="3"/>
      <c r="D237" s="137"/>
      <c r="E237" s="137"/>
      <c r="F237" s="137"/>
      <c r="G237" s="137"/>
      <c r="H237" s="137"/>
      <c r="I237" s="154"/>
      <c r="J237" s="137"/>
      <c r="K237" s="137"/>
      <c r="L237" s="137"/>
      <c r="M237" s="137"/>
      <c r="N237" s="137"/>
      <c r="O237" s="137"/>
      <c r="P237" s="137"/>
      <c r="Q237" s="137"/>
      <c r="R237" s="137"/>
      <c r="S237" s="1"/>
      <c r="T237" s="1"/>
      <c r="U237" s="1"/>
      <c r="V237" s="1"/>
      <c r="W237" s="1"/>
      <c r="X237" s="1"/>
      <c r="Y237" s="1"/>
      <c r="Z237" s="1"/>
      <c r="AA237" s="1"/>
      <c r="AB237" s="1"/>
      <c r="AC237" s="1"/>
    </row>
    <row r="238" spans="1:29" ht="12.75">
      <c r="A238" s="1"/>
      <c r="B238" s="16"/>
      <c r="C238" s="3"/>
      <c r="D238" s="137"/>
      <c r="E238" s="137"/>
      <c r="F238" s="137"/>
      <c r="G238" s="137"/>
      <c r="H238" s="137"/>
      <c r="I238" s="154"/>
      <c r="J238" s="137"/>
      <c r="K238" s="137"/>
      <c r="L238" s="137"/>
      <c r="M238" s="137"/>
      <c r="N238" s="137"/>
      <c r="O238" s="137"/>
      <c r="P238" s="137"/>
      <c r="Q238" s="137"/>
      <c r="R238" s="137"/>
      <c r="S238" s="1"/>
      <c r="T238" s="1"/>
      <c r="U238" s="1"/>
      <c r="V238" s="1"/>
      <c r="W238" s="1"/>
      <c r="X238" s="1"/>
      <c r="Y238" s="1"/>
      <c r="Z238" s="1"/>
      <c r="AA238" s="1"/>
      <c r="AB238" s="1"/>
      <c r="AC238" s="1"/>
    </row>
    <row r="239" spans="1:29" ht="12.75">
      <c r="A239" s="1"/>
      <c r="B239" s="16"/>
      <c r="C239" s="3"/>
      <c r="D239" s="137"/>
      <c r="E239" s="137"/>
      <c r="F239" s="137"/>
      <c r="G239" s="137"/>
      <c r="H239" s="137"/>
      <c r="I239" s="154"/>
      <c r="J239" s="137"/>
      <c r="K239" s="137"/>
      <c r="L239" s="137"/>
      <c r="M239" s="137"/>
      <c r="N239" s="137"/>
      <c r="O239" s="137"/>
      <c r="P239" s="137"/>
      <c r="Q239" s="137"/>
      <c r="R239" s="137"/>
      <c r="S239" s="1"/>
      <c r="T239" s="1"/>
      <c r="U239" s="1"/>
      <c r="V239" s="1"/>
      <c r="W239" s="1"/>
      <c r="X239" s="1"/>
      <c r="Y239" s="1"/>
      <c r="Z239" s="1"/>
      <c r="AA239" s="1"/>
      <c r="AB239" s="1"/>
      <c r="AC239" s="1"/>
    </row>
    <row r="240" spans="1:29" ht="12.75">
      <c r="A240" s="1"/>
      <c r="B240" s="16"/>
      <c r="C240" s="3"/>
      <c r="D240" s="137"/>
      <c r="E240" s="137"/>
      <c r="F240" s="137"/>
      <c r="G240" s="137"/>
      <c r="H240" s="137"/>
      <c r="I240" s="154"/>
      <c r="J240" s="137"/>
      <c r="K240" s="137"/>
      <c r="L240" s="137"/>
      <c r="M240" s="137"/>
      <c r="N240" s="137"/>
      <c r="O240" s="137"/>
      <c r="P240" s="137"/>
      <c r="Q240" s="137"/>
      <c r="R240" s="137"/>
      <c r="S240" s="1"/>
      <c r="T240" s="1"/>
      <c r="U240" s="1"/>
      <c r="V240" s="1"/>
      <c r="W240" s="1"/>
      <c r="X240" s="1"/>
      <c r="Y240" s="1"/>
      <c r="Z240" s="1"/>
      <c r="AA240" s="1"/>
      <c r="AB240" s="1"/>
      <c r="AC240" s="1"/>
    </row>
    <row r="241" spans="1:29" ht="12.75">
      <c r="A241" s="1"/>
      <c r="B241" s="16"/>
      <c r="C241" s="3"/>
      <c r="D241" s="137"/>
      <c r="E241" s="137"/>
      <c r="F241" s="137"/>
      <c r="G241" s="137"/>
      <c r="H241" s="137"/>
      <c r="I241" s="154"/>
      <c r="J241" s="137"/>
      <c r="K241" s="137"/>
      <c r="L241" s="137"/>
      <c r="M241" s="137"/>
      <c r="N241" s="137"/>
      <c r="O241" s="137"/>
      <c r="P241" s="137"/>
      <c r="Q241" s="137"/>
      <c r="R241" s="137"/>
      <c r="S241" s="1"/>
      <c r="T241" s="1"/>
      <c r="U241" s="1"/>
      <c r="V241" s="1"/>
      <c r="W241" s="1"/>
      <c r="X241" s="1"/>
      <c r="Y241" s="1"/>
      <c r="Z241" s="1"/>
      <c r="AA241" s="1"/>
      <c r="AB241" s="1"/>
      <c r="AC241" s="1"/>
    </row>
    <row r="242" spans="1:29" ht="12.75">
      <c r="A242" s="1"/>
      <c r="B242" s="16"/>
      <c r="C242" s="3"/>
      <c r="D242" s="137"/>
      <c r="E242" s="137"/>
      <c r="F242" s="137"/>
      <c r="G242" s="137"/>
      <c r="H242" s="137"/>
      <c r="I242" s="154"/>
      <c r="J242" s="137"/>
      <c r="K242" s="137"/>
      <c r="L242" s="137"/>
      <c r="M242" s="137"/>
      <c r="N242" s="137"/>
      <c r="O242" s="137"/>
      <c r="P242" s="137"/>
      <c r="Q242" s="137"/>
      <c r="R242" s="137"/>
      <c r="S242" s="1"/>
      <c r="T242" s="1"/>
      <c r="U242" s="1"/>
      <c r="V242" s="1"/>
      <c r="W242" s="1"/>
      <c r="X242" s="1"/>
      <c r="Y242" s="1"/>
      <c r="Z242" s="1"/>
      <c r="AA242" s="1"/>
      <c r="AB242" s="1"/>
      <c r="AC242" s="1"/>
    </row>
    <row r="243" spans="1:29" ht="12.75">
      <c r="A243" s="1"/>
      <c r="B243" s="16"/>
      <c r="C243" s="3"/>
      <c r="D243" s="137"/>
      <c r="E243" s="137"/>
      <c r="F243" s="137"/>
      <c r="G243" s="137"/>
      <c r="H243" s="137"/>
      <c r="I243" s="154"/>
      <c r="J243" s="137"/>
      <c r="K243" s="137"/>
      <c r="L243" s="137"/>
      <c r="M243" s="137"/>
      <c r="N243" s="137"/>
      <c r="O243" s="137"/>
      <c r="P243" s="137"/>
      <c r="Q243" s="137"/>
      <c r="R243" s="137"/>
      <c r="S243" s="1"/>
      <c r="T243" s="1"/>
      <c r="U243" s="1"/>
      <c r="V243" s="1"/>
      <c r="W243" s="1"/>
      <c r="X243" s="1"/>
      <c r="Y243" s="1"/>
      <c r="Z243" s="1"/>
      <c r="AA243" s="1"/>
      <c r="AB243" s="1"/>
      <c r="AC243" s="1"/>
    </row>
    <row r="244" spans="1:29" ht="12.75">
      <c r="A244" s="1"/>
      <c r="B244" s="16"/>
      <c r="C244" s="3"/>
      <c r="D244" s="137"/>
      <c r="E244" s="137"/>
      <c r="F244" s="137"/>
      <c r="G244" s="137"/>
      <c r="H244" s="137"/>
      <c r="I244" s="154"/>
      <c r="J244" s="137"/>
      <c r="K244" s="137"/>
      <c r="L244" s="137"/>
      <c r="M244" s="137"/>
      <c r="N244" s="137"/>
      <c r="O244" s="137"/>
      <c r="P244" s="137"/>
      <c r="Q244" s="137"/>
      <c r="R244" s="137"/>
      <c r="S244" s="1"/>
      <c r="T244" s="1"/>
      <c r="U244" s="1"/>
      <c r="V244" s="1"/>
      <c r="W244" s="1"/>
      <c r="X244" s="1"/>
      <c r="Y244" s="1"/>
      <c r="Z244" s="1"/>
      <c r="AA244" s="1"/>
      <c r="AB244" s="1"/>
      <c r="AC244" s="1"/>
    </row>
    <row r="245" spans="1:29" ht="12.75">
      <c r="A245" s="1"/>
      <c r="B245" s="16"/>
      <c r="C245" s="3"/>
      <c r="D245" s="137"/>
      <c r="E245" s="137"/>
      <c r="F245" s="137"/>
      <c r="G245" s="137"/>
      <c r="H245" s="137"/>
      <c r="I245" s="154"/>
      <c r="J245" s="137"/>
      <c r="K245" s="137"/>
      <c r="L245" s="137"/>
      <c r="M245" s="137"/>
      <c r="N245" s="137"/>
      <c r="O245" s="137"/>
      <c r="P245" s="137"/>
      <c r="Q245" s="137"/>
      <c r="R245" s="137"/>
      <c r="S245" s="1"/>
      <c r="T245" s="1"/>
      <c r="U245" s="1"/>
      <c r="V245" s="1"/>
      <c r="W245" s="1"/>
      <c r="X245" s="1"/>
      <c r="Y245" s="1"/>
      <c r="Z245" s="1"/>
      <c r="AA245" s="1"/>
      <c r="AB245" s="1"/>
      <c r="AC245" s="1"/>
    </row>
    <row r="246" spans="1:29" ht="12.75">
      <c r="A246" s="1"/>
      <c r="B246" s="16"/>
      <c r="C246" s="3"/>
      <c r="D246" s="137"/>
      <c r="E246" s="137"/>
      <c r="F246" s="137"/>
      <c r="G246" s="137"/>
      <c r="H246" s="137"/>
      <c r="I246" s="154"/>
      <c r="J246" s="137"/>
      <c r="K246" s="137"/>
      <c r="L246" s="137"/>
      <c r="M246" s="137"/>
      <c r="N246" s="137"/>
      <c r="O246" s="137"/>
      <c r="P246" s="137"/>
      <c r="Q246" s="137"/>
      <c r="R246" s="137"/>
      <c r="S246" s="1"/>
      <c r="T246" s="1"/>
      <c r="U246" s="1"/>
      <c r="V246" s="1"/>
      <c r="W246" s="1"/>
      <c r="X246" s="1"/>
      <c r="Y246" s="1"/>
      <c r="Z246" s="1"/>
      <c r="AA246" s="1"/>
      <c r="AB246" s="1"/>
      <c r="AC246" s="1"/>
    </row>
    <row r="247" spans="1:29" ht="12.75">
      <c r="A247" s="1"/>
      <c r="B247" s="16"/>
      <c r="C247" s="3"/>
      <c r="D247" s="137"/>
      <c r="E247" s="137"/>
      <c r="F247" s="137"/>
      <c r="G247" s="137"/>
      <c r="H247" s="137"/>
      <c r="I247" s="154"/>
      <c r="J247" s="137"/>
      <c r="K247" s="137"/>
      <c r="L247" s="137"/>
      <c r="M247" s="137"/>
      <c r="N247" s="137"/>
      <c r="O247" s="137"/>
      <c r="P247" s="137"/>
      <c r="Q247" s="137"/>
      <c r="R247" s="137"/>
      <c r="S247" s="1"/>
      <c r="T247" s="1"/>
      <c r="U247" s="1"/>
      <c r="V247" s="1"/>
      <c r="W247" s="1"/>
      <c r="X247" s="1"/>
      <c r="Y247" s="1"/>
      <c r="Z247" s="1"/>
      <c r="AA247" s="1"/>
      <c r="AB247" s="1"/>
      <c r="AC247" s="1"/>
    </row>
    <row r="248" spans="1:29" ht="12.75">
      <c r="A248" s="1"/>
      <c r="B248" s="16"/>
      <c r="C248" s="3"/>
      <c r="D248" s="137"/>
      <c r="E248" s="137"/>
      <c r="F248" s="137"/>
      <c r="G248" s="137"/>
      <c r="H248" s="137"/>
      <c r="I248" s="137"/>
      <c r="J248" s="137"/>
      <c r="K248" s="137"/>
      <c r="L248" s="137"/>
      <c r="M248" s="137"/>
      <c r="N248" s="137"/>
      <c r="O248" s="137"/>
      <c r="P248" s="137"/>
      <c r="Q248" s="137"/>
      <c r="R248" s="137"/>
      <c r="S248" s="1"/>
      <c r="T248" s="1"/>
      <c r="U248" s="1"/>
      <c r="V248" s="1"/>
      <c r="W248" s="1"/>
      <c r="X248" s="1"/>
      <c r="Y248" s="1"/>
      <c r="Z248" s="1"/>
      <c r="AA248" s="1"/>
      <c r="AB248" s="1"/>
      <c r="AC248" s="1"/>
    </row>
    <row r="249" spans="1:29" ht="12.75">
      <c r="A249" s="1"/>
      <c r="B249" s="16"/>
      <c r="C249" s="3"/>
      <c r="D249" s="137"/>
      <c r="E249" s="137"/>
      <c r="F249" s="137"/>
      <c r="G249" s="137"/>
      <c r="H249" s="137"/>
      <c r="I249" s="137"/>
      <c r="J249" s="137"/>
      <c r="K249" s="137"/>
      <c r="L249" s="137"/>
      <c r="M249" s="137"/>
      <c r="N249" s="137"/>
      <c r="O249" s="137"/>
      <c r="P249" s="137"/>
      <c r="Q249" s="137"/>
      <c r="R249" s="137"/>
      <c r="S249" s="1"/>
      <c r="T249" s="1"/>
      <c r="U249" s="1"/>
      <c r="V249" s="1"/>
      <c r="W249" s="1"/>
      <c r="X249" s="1"/>
      <c r="Y249" s="1"/>
      <c r="Z249" s="1"/>
      <c r="AA249" s="1"/>
      <c r="AB249" s="1"/>
      <c r="AC249" s="1"/>
    </row>
    <row r="250" spans="1:29" ht="12.75">
      <c r="A250" s="1"/>
      <c r="B250" s="16"/>
      <c r="C250" s="3"/>
      <c r="D250" s="137"/>
      <c r="E250" s="137"/>
      <c r="F250" s="137"/>
      <c r="G250" s="137"/>
      <c r="H250" s="137"/>
      <c r="I250" s="137"/>
      <c r="J250" s="137"/>
      <c r="K250" s="137"/>
      <c r="L250" s="137"/>
      <c r="M250" s="137"/>
      <c r="N250" s="137"/>
      <c r="O250" s="137"/>
      <c r="P250" s="137"/>
      <c r="Q250" s="137"/>
      <c r="R250" s="137"/>
      <c r="S250" s="1"/>
      <c r="T250" s="1"/>
      <c r="U250" s="1"/>
      <c r="V250" s="1"/>
      <c r="W250" s="1"/>
      <c r="X250" s="1"/>
      <c r="Y250" s="1"/>
      <c r="Z250" s="1"/>
      <c r="AA250" s="1"/>
      <c r="AB250" s="1"/>
      <c r="AC250" s="1"/>
    </row>
    <row r="251" spans="1:29" ht="12.75">
      <c r="A251" s="1"/>
      <c r="B251" s="16"/>
      <c r="C251" s="3"/>
      <c r="D251" s="137"/>
      <c r="E251" s="137"/>
      <c r="F251" s="137"/>
      <c r="G251" s="137"/>
      <c r="H251" s="137"/>
      <c r="I251" s="137"/>
      <c r="J251" s="137"/>
      <c r="K251" s="137"/>
      <c r="L251" s="137"/>
      <c r="M251" s="137"/>
      <c r="N251" s="137"/>
      <c r="O251" s="137"/>
      <c r="P251" s="137"/>
      <c r="Q251" s="137"/>
      <c r="R251" s="137"/>
      <c r="S251" s="1"/>
      <c r="T251" s="1"/>
      <c r="U251" s="1"/>
      <c r="V251" s="1"/>
      <c r="W251" s="1"/>
      <c r="X251" s="1"/>
      <c r="Y251" s="1"/>
      <c r="Z251" s="1"/>
      <c r="AA251" s="1"/>
      <c r="AB251" s="1"/>
      <c r="AC251" s="1"/>
    </row>
    <row r="252" spans="1:29" ht="12.75">
      <c r="A252" s="1"/>
      <c r="B252" s="16"/>
      <c r="C252" s="3"/>
      <c r="D252" s="137"/>
      <c r="E252" s="137"/>
      <c r="F252" s="137"/>
      <c r="G252" s="137"/>
      <c r="H252" s="137"/>
      <c r="I252" s="137"/>
      <c r="J252" s="137"/>
      <c r="K252" s="137"/>
      <c r="L252" s="137"/>
      <c r="M252" s="137"/>
      <c r="N252" s="137"/>
      <c r="O252" s="137"/>
      <c r="P252" s="137"/>
      <c r="Q252" s="137"/>
      <c r="R252" s="137"/>
      <c r="S252" s="1"/>
      <c r="T252" s="1"/>
      <c r="U252" s="1"/>
      <c r="V252" s="1"/>
      <c r="W252" s="1"/>
      <c r="X252" s="1"/>
      <c r="Y252" s="1"/>
      <c r="Z252" s="1"/>
      <c r="AA252" s="1"/>
      <c r="AB252" s="1"/>
      <c r="AC252" s="1"/>
    </row>
    <row r="253" spans="1:29" ht="12.75">
      <c r="A253" s="1"/>
      <c r="B253" s="16"/>
      <c r="C253" s="3"/>
      <c r="D253" s="137"/>
      <c r="E253" s="137"/>
      <c r="F253" s="137"/>
      <c r="G253" s="137"/>
      <c r="H253" s="137"/>
      <c r="I253" s="137"/>
      <c r="J253" s="137"/>
      <c r="K253" s="137"/>
      <c r="L253" s="137"/>
      <c r="M253" s="137"/>
      <c r="N253" s="137"/>
      <c r="O253" s="137"/>
      <c r="P253" s="137"/>
      <c r="Q253" s="137"/>
      <c r="R253" s="137"/>
      <c r="S253" s="1"/>
      <c r="T253" s="1"/>
      <c r="U253" s="1"/>
      <c r="V253" s="1"/>
      <c r="W253" s="1"/>
      <c r="X253" s="1"/>
      <c r="Y253" s="1"/>
      <c r="Z253" s="1"/>
      <c r="AA253" s="1"/>
      <c r="AB253" s="1"/>
      <c r="AC253" s="1"/>
    </row>
    <row r="254" spans="1:29" ht="12.75">
      <c r="A254" s="1"/>
      <c r="B254" s="16"/>
      <c r="C254" s="3"/>
      <c r="D254" s="137"/>
      <c r="E254" s="137"/>
      <c r="F254" s="137"/>
      <c r="G254" s="137"/>
      <c r="H254" s="137"/>
      <c r="I254" s="137"/>
      <c r="J254" s="137"/>
      <c r="K254" s="137"/>
      <c r="L254" s="137"/>
      <c r="M254" s="137"/>
      <c r="N254" s="137"/>
      <c r="O254" s="137"/>
      <c r="P254" s="137"/>
      <c r="Q254" s="137"/>
      <c r="R254" s="137"/>
      <c r="S254" s="1"/>
      <c r="T254" s="1"/>
      <c r="U254" s="1"/>
      <c r="V254" s="1"/>
      <c r="W254" s="1"/>
      <c r="X254" s="1"/>
      <c r="Y254" s="1"/>
      <c r="Z254" s="1"/>
      <c r="AA254" s="1"/>
      <c r="AB254" s="1"/>
      <c r="AC254" s="1"/>
    </row>
    <row r="255" spans="1:29" ht="12.75">
      <c r="A255" s="1"/>
      <c r="B255" s="16"/>
      <c r="C255" s="3"/>
      <c r="D255" s="137"/>
      <c r="E255" s="137"/>
      <c r="F255" s="137"/>
      <c r="G255" s="137"/>
      <c r="H255" s="137"/>
      <c r="I255" s="137"/>
      <c r="J255" s="137"/>
      <c r="K255" s="137"/>
      <c r="L255" s="137"/>
      <c r="M255" s="137"/>
      <c r="N255" s="137"/>
      <c r="O255" s="137"/>
      <c r="P255" s="137"/>
      <c r="Q255" s="137"/>
      <c r="R255" s="137"/>
      <c r="S255" s="1"/>
      <c r="T255" s="1"/>
      <c r="U255" s="1"/>
      <c r="V255" s="1"/>
      <c r="W255" s="1"/>
      <c r="X255" s="1"/>
      <c r="Y255" s="1"/>
      <c r="Z255" s="1"/>
      <c r="AA255" s="1"/>
      <c r="AB255" s="1"/>
      <c r="AC255" s="1"/>
    </row>
    <row r="256" spans="1:29" ht="12.75">
      <c r="A256" s="1"/>
      <c r="B256" s="16"/>
      <c r="C256" s="3"/>
      <c r="D256" s="137"/>
      <c r="E256" s="137"/>
      <c r="F256" s="137"/>
      <c r="G256" s="137"/>
      <c r="H256" s="137"/>
      <c r="I256" s="137"/>
      <c r="J256" s="137"/>
      <c r="K256" s="137"/>
      <c r="L256" s="137"/>
      <c r="M256" s="137"/>
      <c r="N256" s="137"/>
      <c r="O256" s="137"/>
      <c r="P256" s="137"/>
      <c r="Q256" s="137"/>
      <c r="R256" s="137"/>
      <c r="S256" s="1"/>
      <c r="T256" s="1"/>
      <c r="U256" s="1"/>
      <c r="V256" s="1"/>
      <c r="W256" s="1"/>
      <c r="X256" s="1"/>
      <c r="Y256" s="1"/>
      <c r="Z256" s="1"/>
      <c r="AA256" s="1"/>
      <c r="AB256" s="1"/>
      <c r="AC256" s="1"/>
    </row>
    <row r="257" spans="1:29" ht="12.75">
      <c r="A257" s="1"/>
      <c r="B257" s="16"/>
      <c r="C257" s="3"/>
      <c r="D257" s="137"/>
      <c r="E257" s="137"/>
      <c r="F257" s="137"/>
      <c r="G257" s="137"/>
      <c r="H257" s="137"/>
      <c r="I257" s="137"/>
      <c r="J257" s="137"/>
      <c r="K257" s="137"/>
      <c r="L257" s="137"/>
      <c r="M257" s="137"/>
      <c r="N257" s="137"/>
      <c r="O257" s="137"/>
      <c r="P257" s="137"/>
      <c r="Q257" s="137"/>
      <c r="R257" s="137"/>
      <c r="S257" s="1"/>
      <c r="T257" s="1"/>
      <c r="U257" s="1"/>
      <c r="V257" s="1"/>
      <c r="W257" s="1"/>
      <c r="X257" s="1"/>
      <c r="Y257" s="1"/>
      <c r="Z257" s="1"/>
      <c r="AA257" s="1"/>
      <c r="AB257" s="1"/>
      <c r="AC257" s="1"/>
    </row>
    <row r="258" spans="1:29" ht="12.75">
      <c r="A258" s="1"/>
      <c r="B258" s="16"/>
      <c r="C258" s="3"/>
      <c r="D258" s="137"/>
      <c r="E258" s="137"/>
      <c r="F258" s="137"/>
      <c r="G258" s="137"/>
      <c r="H258" s="137"/>
      <c r="I258" s="137"/>
      <c r="J258" s="137"/>
      <c r="K258" s="137"/>
      <c r="L258" s="137"/>
      <c r="M258" s="137"/>
      <c r="N258" s="137"/>
      <c r="O258" s="137"/>
      <c r="P258" s="137"/>
      <c r="Q258" s="137"/>
      <c r="R258" s="137"/>
      <c r="S258" s="1"/>
      <c r="T258" s="1"/>
      <c r="U258" s="1"/>
      <c r="V258" s="1"/>
      <c r="W258" s="1"/>
      <c r="X258" s="1"/>
      <c r="Y258" s="1"/>
      <c r="Z258" s="1"/>
      <c r="AA258" s="1"/>
      <c r="AB258" s="1"/>
      <c r="AC258" s="1"/>
    </row>
    <row r="259" spans="1:29" ht="12.75">
      <c r="A259" s="1"/>
      <c r="B259" s="16"/>
      <c r="C259" s="3"/>
      <c r="D259" s="137"/>
      <c r="E259" s="137"/>
      <c r="F259" s="137"/>
      <c r="G259" s="137"/>
      <c r="H259" s="137"/>
      <c r="I259" s="137"/>
      <c r="J259" s="137"/>
      <c r="K259" s="137"/>
      <c r="L259" s="137"/>
      <c r="M259" s="137"/>
      <c r="N259" s="137"/>
      <c r="O259" s="137"/>
      <c r="P259" s="137"/>
      <c r="Q259" s="137"/>
      <c r="R259" s="137"/>
      <c r="S259" s="1"/>
      <c r="T259" s="1"/>
      <c r="U259" s="1"/>
      <c r="V259" s="1"/>
      <c r="W259" s="1"/>
      <c r="X259" s="1"/>
      <c r="Y259" s="1"/>
      <c r="Z259" s="1"/>
      <c r="AA259" s="1"/>
      <c r="AB259" s="1"/>
      <c r="AC259" s="1"/>
    </row>
    <row r="260" spans="1:29" ht="12.75">
      <c r="A260" s="1"/>
      <c r="B260" s="16"/>
      <c r="C260" s="3"/>
      <c r="D260" s="137"/>
      <c r="E260" s="137"/>
      <c r="F260" s="137"/>
      <c r="G260" s="137"/>
      <c r="H260" s="137"/>
      <c r="I260" s="137"/>
      <c r="J260" s="137"/>
      <c r="K260" s="137"/>
      <c r="L260" s="137"/>
      <c r="M260" s="137"/>
      <c r="N260" s="137"/>
      <c r="O260" s="137"/>
      <c r="P260" s="137"/>
      <c r="Q260" s="137"/>
      <c r="R260" s="137"/>
      <c r="S260" s="1"/>
      <c r="T260" s="1"/>
      <c r="U260" s="1"/>
      <c r="V260" s="1"/>
      <c r="W260" s="1"/>
      <c r="X260" s="1"/>
      <c r="Y260" s="1"/>
      <c r="Z260" s="1"/>
      <c r="AA260" s="1"/>
      <c r="AB260" s="1"/>
      <c r="AC260" s="1"/>
    </row>
    <row r="261" spans="1:29" ht="12.75">
      <c r="A261" s="1"/>
      <c r="B261" s="16"/>
      <c r="C261" s="3"/>
      <c r="D261" s="137"/>
      <c r="E261" s="137"/>
      <c r="F261" s="137"/>
      <c r="G261" s="137"/>
      <c r="H261" s="137"/>
      <c r="I261" s="137"/>
      <c r="J261" s="137"/>
      <c r="K261" s="137"/>
      <c r="L261" s="137"/>
      <c r="M261" s="137"/>
      <c r="N261" s="137"/>
      <c r="O261" s="137"/>
      <c r="P261" s="137"/>
      <c r="Q261" s="137"/>
      <c r="R261" s="137"/>
      <c r="S261" s="1"/>
      <c r="T261" s="1"/>
      <c r="U261" s="1"/>
      <c r="V261" s="1"/>
      <c r="W261" s="1"/>
      <c r="X261" s="1"/>
      <c r="Y261" s="1"/>
      <c r="Z261" s="1"/>
      <c r="AA261" s="1"/>
      <c r="AB261" s="1"/>
      <c r="AC261" s="1"/>
    </row>
    <row r="262" spans="1:29" ht="12.75">
      <c r="A262" s="1"/>
      <c r="B262" s="16"/>
      <c r="C262" s="3"/>
      <c r="D262" s="137"/>
      <c r="E262" s="137"/>
      <c r="F262" s="137"/>
      <c r="G262" s="137"/>
      <c r="H262" s="137"/>
      <c r="I262" s="137"/>
      <c r="J262" s="137"/>
      <c r="K262" s="137"/>
      <c r="L262" s="137"/>
      <c r="M262" s="137"/>
      <c r="N262" s="137"/>
      <c r="O262" s="137"/>
      <c r="P262" s="137"/>
      <c r="Q262" s="137"/>
      <c r="R262" s="137"/>
      <c r="S262" s="1"/>
      <c r="T262" s="1"/>
      <c r="U262" s="1"/>
      <c r="V262" s="1"/>
      <c r="W262" s="1"/>
      <c r="X262" s="1"/>
      <c r="Y262" s="1"/>
      <c r="Z262" s="1"/>
      <c r="AA262" s="1"/>
      <c r="AB262" s="1"/>
      <c r="AC262" s="1"/>
    </row>
    <row r="263" spans="1:29" ht="12.75">
      <c r="A263" s="1"/>
      <c r="B263" s="16"/>
      <c r="C263" s="3"/>
      <c r="D263" s="137"/>
      <c r="E263" s="137"/>
      <c r="F263" s="137"/>
      <c r="G263" s="137"/>
      <c r="H263" s="137"/>
      <c r="I263" s="137"/>
      <c r="J263" s="137"/>
      <c r="K263" s="137"/>
      <c r="L263" s="137"/>
      <c r="M263" s="137"/>
      <c r="N263" s="137"/>
      <c r="O263" s="137"/>
      <c r="P263" s="137"/>
      <c r="Q263" s="137"/>
      <c r="R263" s="137"/>
      <c r="S263" s="1"/>
      <c r="T263" s="1"/>
      <c r="U263" s="1"/>
      <c r="V263" s="1"/>
      <c r="W263" s="1"/>
      <c r="X263" s="1"/>
      <c r="Y263" s="1"/>
      <c r="Z263" s="1"/>
      <c r="AA263" s="1"/>
      <c r="AB263" s="1"/>
      <c r="AC263" s="1"/>
    </row>
    <row r="264" spans="1:29" ht="12.75">
      <c r="A264" s="1"/>
      <c r="B264" s="16"/>
      <c r="C264" s="3"/>
      <c r="D264" s="137"/>
      <c r="E264" s="137"/>
      <c r="F264" s="137"/>
      <c r="G264" s="137"/>
      <c r="H264" s="137"/>
      <c r="I264" s="137"/>
      <c r="J264" s="137"/>
      <c r="K264" s="137"/>
      <c r="L264" s="137"/>
      <c r="M264" s="137"/>
      <c r="N264" s="137"/>
      <c r="O264" s="137"/>
      <c r="P264" s="137"/>
      <c r="Q264" s="137"/>
      <c r="R264" s="137"/>
      <c r="S264" s="1"/>
      <c r="T264" s="1"/>
      <c r="U264" s="1"/>
      <c r="V264" s="1"/>
      <c r="W264" s="1"/>
      <c r="X264" s="1"/>
      <c r="Y264" s="1"/>
      <c r="Z264" s="1"/>
      <c r="AA264" s="1"/>
      <c r="AB264" s="1"/>
      <c r="AC264" s="1"/>
    </row>
    <row r="265" spans="1:29" ht="12.75">
      <c r="A265" s="1"/>
      <c r="B265" s="16"/>
      <c r="C265" s="3"/>
      <c r="D265" s="137"/>
      <c r="E265" s="137"/>
      <c r="F265" s="137"/>
      <c r="G265" s="137"/>
      <c r="H265" s="137"/>
      <c r="I265" s="137"/>
      <c r="J265" s="137"/>
      <c r="K265" s="137"/>
      <c r="L265" s="137"/>
      <c r="M265" s="137"/>
      <c r="N265" s="137"/>
      <c r="O265" s="137"/>
      <c r="P265" s="137"/>
      <c r="Q265" s="137"/>
      <c r="R265" s="137"/>
      <c r="S265" s="1"/>
      <c r="T265" s="1"/>
      <c r="U265" s="1"/>
      <c r="V265" s="1"/>
      <c r="W265" s="1"/>
      <c r="X265" s="1"/>
      <c r="Y265" s="1"/>
      <c r="Z265" s="1"/>
      <c r="AA265" s="1"/>
      <c r="AB265" s="1"/>
      <c r="AC265" s="1"/>
    </row>
    <row r="266" spans="1:29" ht="12.75">
      <c r="A266" s="1"/>
      <c r="B266" s="16"/>
      <c r="C266" s="3"/>
      <c r="D266" s="137"/>
      <c r="E266" s="137"/>
      <c r="F266" s="137"/>
      <c r="G266" s="137"/>
      <c r="H266" s="137"/>
      <c r="I266" s="137"/>
      <c r="J266" s="137"/>
      <c r="K266" s="137"/>
      <c r="L266" s="137"/>
      <c r="M266" s="137"/>
      <c r="N266" s="137"/>
      <c r="O266" s="137"/>
      <c r="P266" s="137"/>
      <c r="Q266" s="137"/>
      <c r="R266" s="137"/>
      <c r="S266" s="1"/>
      <c r="T266" s="1"/>
      <c r="U266" s="1"/>
      <c r="V266" s="1"/>
      <c r="W266" s="1"/>
      <c r="X266" s="1"/>
      <c r="Y266" s="1"/>
      <c r="Z266" s="1"/>
      <c r="AA266" s="1"/>
      <c r="AB266" s="1"/>
      <c r="AC266" s="1"/>
    </row>
    <row r="267" spans="1:29" ht="12.75">
      <c r="A267" s="1"/>
      <c r="B267" s="16"/>
      <c r="C267" s="3"/>
      <c r="D267" s="137"/>
      <c r="E267" s="137"/>
      <c r="F267" s="137"/>
      <c r="G267" s="137"/>
      <c r="H267" s="137"/>
      <c r="I267" s="137"/>
      <c r="J267" s="137"/>
      <c r="K267" s="137"/>
      <c r="L267" s="137"/>
      <c r="M267" s="137"/>
      <c r="N267" s="137"/>
      <c r="O267" s="137"/>
      <c r="P267" s="137"/>
      <c r="Q267" s="137"/>
      <c r="R267" s="137"/>
      <c r="S267" s="1"/>
      <c r="T267" s="1"/>
      <c r="U267" s="1"/>
      <c r="V267" s="1"/>
      <c r="W267" s="1"/>
      <c r="X267" s="1"/>
      <c r="Y267" s="1"/>
      <c r="Z267" s="1"/>
      <c r="AA267" s="1"/>
      <c r="AB267" s="1"/>
      <c r="AC267" s="1"/>
    </row>
    <row r="268" spans="1:29" ht="12.75">
      <c r="A268" s="1"/>
      <c r="B268" s="16"/>
      <c r="C268" s="3"/>
      <c r="D268" s="137"/>
      <c r="E268" s="137"/>
      <c r="F268" s="137"/>
      <c r="G268" s="137"/>
      <c r="H268" s="137"/>
      <c r="I268" s="137"/>
      <c r="J268" s="137"/>
      <c r="K268" s="137"/>
      <c r="L268" s="137"/>
      <c r="M268" s="137"/>
      <c r="N268" s="137"/>
      <c r="O268" s="137"/>
      <c r="P268" s="137"/>
      <c r="Q268" s="137"/>
      <c r="R268" s="137"/>
      <c r="S268" s="1"/>
      <c r="T268" s="1"/>
      <c r="U268" s="1"/>
      <c r="V268" s="1"/>
      <c r="W268" s="1"/>
      <c r="X268" s="1"/>
      <c r="Y268" s="1"/>
      <c r="Z268" s="1"/>
      <c r="AA268" s="1"/>
      <c r="AB268" s="1"/>
      <c r="AC268" s="1"/>
    </row>
    <row r="269" spans="1:29" ht="12.75">
      <c r="A269" s="1"/>
      <c r="B269" s="16"/>
      <c r="C269" s="3"/>
      <c r="D269" s="137"/>
      <c r="E269" s="137"/>
      <c r="F269" s="137"/>
      <c r="G269" s="137"/>
      <c r="H269" s="137"/>
      <c r="I269" s="137"/>
      <c r="J269" s="137"/>
      <c r="K269" s="137"/>
      <c r="L269" s="137"/>
      <c r="M269" s="137"/>
      <c r="N269" s="137"/>
      <c r="O269" s="137"/>
      <c r="P269" s="137"/>
      <c r="Q269" s="137"/>
      <c r="R269" s="137"/>
      <c r="S269" s="1"/>
      <c r="T269" s="1"/>
      <c r="U269" s="1"/>
      <c r="V269" s="1"/>
      <c r="W269" s="1"/>
      <c r="X269" s="1"/>
      <c r="Y269" s="1"/>
      <c r="Z269" s="1"/>
      <c r="AA269" s="1"/>
      <c r="AB269" s="1"/>
      <c r="AC269" s="1"/>
    </row>
    <row r="270" spans="1:29" ht="12.75">
      <c r="A270" s="1"/>
      <c r="B270" s="16"/>
      <c r="C270" s="3"/>
      <c r="D270" s="137"/>
      <c r="E270" s="137"/>
      <c r="F270" s="137"/>
      <c r="G270" s="137"/>
      <c r="H270" s="137"/>
      <c r="I270" s="137"/>
      <c r="J270" s="137"/>
      <c r="K270" s="137"/>
      <c r="L270" s="137"/>
      <c r="M270" s="137"/>
      <c r="N270" s="137"/>
      <c r="O270" s="137"/>
      <c r="P270" s="137"/>
      <c r="Q270" s="137"/>
      <c r="R270" s="137"/>
      <c r="S270" s="1"/>
      <c r="T270" s="1"/>
      <c r="U270" s="1"/>
      <c r="V270" s="1"/>
      <c r="W270" s="1"/>
      <c r="X270" s="1"/>
      <c r="Y270" s="1"/>
      <c r="Z270" s="1"/>
      <c r="AA270" s="1"/>
      <c r="AB270" s="1"/>
      <c r="AC270" s="1"/>
    </row>
    <row r="271" spans="1:29" ht="12.75">
      <c r="A271" s="1"/>
      <c r="B271" s="16"/>
      <c r="C271" s="3"/>
      <c r="D271" s="137"/>
      <c r="E271" s="137"/>
      <c r="F271" s="137"/>
      <c r="G271" s="137"/>
      <c r="H271" s="137"/>
      <c r="I271" s="137"/>
      <c r="J271" s="137"/>
      <c r="K271" s="137"/>
      <c r="L271" s="137"/>
      <c r="M271" s="137"/>
      <c r="N271" s="137"/>
      <c r="O271" s="137"/>
      <c r="P271" s="137"/>
      <c r="Q271" s="137"/>
      <c r="R271" s="137"/>
      <c r="S271" s="1"/>
      <c r="T271" s="1"/>
      <c r="U271" s="1"/>
      <c r="V271" s="1"/>
      <c r="W271" s="1"/>
      <c r="X271" s="1"/>
      <c r="Y271" s="1"/>
      <c r="Z271" s="1"/>
      <c r="AA271" s="1"/>
      <c r="AB271" s="1"/>
      <c r="AC271" s="1"/>
    </row>
    <row r="272" spans="1:29" ht="12.75">
      <c r="A272" s="1"/>
      <c r="B272" s="16"/>
      <c r="C272" s="3"/>
      <c r="D272" s="137"/>
      <c r="E272" s="137"/>
      <c r="F272" s="137"/>
      <c r="G272" s="137"/>
      <c r="H272" s="137"/>
      <c r="I272" s="137"/>
      <c r="J272" s="137"/>
      <c r="K272" s="137"/>
      <c r="L272" s="137"/>
      <c r="M272" s="137"/>
      <c r="N272" s="137"/>
      <c r="O272" s="137"/>
      <c r="P272" s="137"/>
      <c r="Q272" s="137"/>
      <c r="R272" s="137"/>
      <c r="S272" s="1"/>
      <c r="T272" s="1"/>
      <c r="U272" s="1"/>
      <c r="V272" s="1"/>
      <c r="W272" s="1"/>
      <c r="X272" s="1"/>
      <c r="Y272" s="1"/>
      <c r="Z272" s="1"/>
      <c r="AA272" s="1"/>
      <c r="AB272" s="1"/>
      <c r="AC272" s="1"/>
    </row>
    <row r="273" spans="1:29" ht="12.75">
      <c r="A273" s="1"/>
      <c r="B273" s="16"/>
      <c r="C273" s="3"/>
      <c r="D273" s="137"/>
      <c r="E273" s="137"/>
      <c r="F273" s="137"/>
      <c r="G273" s="137"/>
      <c r="H273" s="137"/>
      <c r="I273" s="137"/>
      <c r="J273" s="137"/>
      <c r="K273" s="137"/>
      <c r="L273" s="137"/>
      <c r="M273" s="137"/>
      <c r="N273" s="137"/>
      <c r="O273" s="137"/>
      <c r="P273" s="137"/>
      <c r="Q273" s="137"/>
      <c r="R273" s="137"/>
      <c r="S273" s="1"/>
      <c r="T273" s="1"/>
      <c r="U273" s="1"/>
      <c r="V273" s="1"/>
      <c r="W273" s="1"/>
      <c r="X273" s="1"/>
      <c r="Y273" s="1"/>
      <c r="Z273" s="1"/>
      <c r="AA273" s="1"/>
      <c r="AB273" s="1"/>
      <c r="AC273" s="1"/>
    </row>
    <row r="274" spans="1:29" ht="12.75">
      <c r="A274" s="1"/>
      <c r="B274" s="16"/>
      <c r="C274" s="3"/>
      <c r="D274" s="137"/>
      <c r="E274" s="137"/>
      <c r="F274" s="137"/>
      <c r="G274" s="137"/>
      <c r="H274" s="137"/>
      <c r="I274" s="137"/>
      <c r="J274" s="137"/>
      <c r="K274" s="137"/>
      <c r="L274" s="137"/>
      <c r="M274" s="137"/>
      <c r="N274" s="137"/>
      <c r="O274" s="137"/>
      <c r="P274" s="137"/>
      <c r="Q274" s="137"/>
      <c r="R274" s="137"/>
      <c r="S274" s="1"/>
      <c r="T274" s="1"/>
      <c r="U274" s="1"/>
      <c r="V274" s="1"/>
      <c r="W274" s="1"/>
      <c r="X274" s="1"/>
      <c r="Y274" s="1"/>
      <c r="Z274" s="1"/>
      <c r="AA274" s="1"/>
      <c r="AB274" s="1"/>
      <c r="AC274" s="1"/>
    </row>
    <row r="275" spans="1:29" ht="12.75">
      <c r="A275" s="1"/>
      <c r="B275" s="16"/>
      <c r="C275" s="3"/>
      <c r="D275" s="137"/>
      <c r="E275" s="137"/>
      <c r="F275" s="137"/>
      <c r="G275" s="137"/>
      <c r="H275" s="137"/>
      <c r="I275" s="137"/>
      <c r="J275" s="137"/>
      <c r="K275" s="137"/>
      <c r="L275" s="137"/>
      <c r="M275" s="137"/>
      <c r="N275" s="137"/>
      <c r="O275" s="137"/>
      <c r="P275" s="137"/>
      <c r="Q275" s="137"/>
      <c r="R275" s="137"/>
      <c r="S275" s="1"/>
      <c r="T275" s="1"/>
      <c r="U275" s="1"/>
      <c r="V275" s="1"/>
      <c r="W275" s="1"/>
      <c r="X275" s="1"/>
      <c r="Y275" s="1"/>
      <c r="Z275" s="1"/>
      <c r="AA275" s="1"/>
      <c r="AB275" s="1"/>
      <c r="AC275" s="1"/>
    </row>
    <row r="276" spans="1:29" ht="12.75">
      <c r="A276" s="1"/>
      <c r="B276" s="16"/>
      <c r="C276" s="3"/>
      <c r="D276" s="137"/>
      <c r="E276" s="137"/>
      <c r="F276" s="137"/>
      <c r="G276" s="137"/>
      <c r="H276" s="137"/>
      <c r="I276" s="137"/>
      <c r="J276" s="137"/>
      <c r="K276" s="137"/>
      <c r="L276" s="137"/>
      <c r="M276" s="137"/>
      <c r="N276" s="137"/>
      <c r="O276" s="137"/>
      <c r="P276" s="137"/>
      <c r="Q276" s="137"/>
      <c r="R276" s="137"/>
      <c r="S276" s="1"/>
      <c r="T276" s="1"/>
      <c r="U276" s="1"/>
      <c r="V276" s="1"/>
      <c r="W276" s="1"/>
      <c r="X276" s="1"/>
      <c r="Y276" s="1"/>
      <c r="Z276" s="1"/>
      <c r="AA276" s="1"/>
      <c r="AB276" s="1"/>
      <c r="AC276" s="1"/>
    </row>
    <row r="277" spans="1:29" ht="12.75">
      <c r="A277" s="1"/>
      <c r="B277" s="16"/>
      <c r="C277" s="3"/>
      <c r="D277" s="137"/>
      <c r="E277" s="137"/>
      <c r="F277" s="137"/>
      <c r="G277" s="137"/>
      <c r="H277" s="137"/>
      <c r="I277" s="137"/>
      <c r="J277" s="137"/>
      <c r="K277" s="137"/>
      <c r="L277" s="137"/>
      <c r="M277" s="137"/>
      <c r="N277" s="137"/>
      <c r="O277" s="137"/>
      <c r="P277" s="137"/>
      <c r="Q277" s="137"/>
      <c r="R277" s="137"/>
      <c r="S277" s="1"/>
      <c r="T277" s="1"/>
      <c r="U277" s="1"/>
      <c r="V277" s="1"/>
      <c r="W277" s="1"/>
      <c r="X277" s="1"/>
      <c r="Y277" s="1"/>
      <c r="Z277" s="1"/>
      <c r="AA277" s="1"/>
      <c r="AB277" s="1"/>
      <c r="AC277" s="1"/>
    </row>
    <row r="278" spans="1:29" ht="12.75">
      <c r="A278" s="1"/>
      <c r="B278" s="16"/>
      <c r="C278" s="3"/>
      <c r="D278" s="137"/>
      <c r="E278" s="137"/>
      <c r="F278" s="137"/>
      <c r="G278" s="137"/>
      <c r="H278" s="137"/>
      <c r="I278" s="137"/>
      <c r="J278" s="137"/>
      <c r="K278" s="137"/>
      <c r="L278" s="137"/>
      <c r="M278" s="137"/>
      <c r="N278" s="137"/>
      <c r="O278" s="137"/>
      <c r="P278" s="137"/>
      <c r="Q278" s="137"/>
      <c r="R278" s="137"/>
      <c r="S278" s="1"/>
      <c r="T278" s="1"/>
      <c r="U278" s="1"/>
      <c r="V278" s="1"/>
      <c r="W278" s="1"/>
      <c r="X278" s="1"/>
      <c r="Y278" s="1"/>
      <c r="Z278" s="1"/>
      <c r="AA278" s="1"/>
      <c r="AB278" s="1"/>
      <c r="AC278" s="1"/>
    </row>
    <row r="279" spans="1:29" ht="12.75">
      <c r="A279" s="1"/>
      <c r="B279" s="16"/>
      <c r="C279" s="3"/>
      <c r="D279" s="137"/>
      <c r="E279" s="137"/>
      <c r="F279" s="137"/>
      <c r="G279" s="137"/>
      <c r="H279" s="137"/>
      <c r="I279" s="137"/>
      <c r="J279" s="137"/>
      <c r="K279" s="137"/>
      <c r="L279" s="137"/>
      <c r="M279" s="137"/>
      <c r="N279" s="137"/>
      <c r="O279" s="137"/>
      <c r="P279" s="137"/>
      <c r="Q279" s="137"/>
      <c r="R279" s="137"/>
      <c r="S279" s="1"/>
      <c r="T279" s="1"/>
      <c r="U279" s="1"/>
      <c r="V279" s="1"/>
      <c r="W279" s="1"/>
      <c r="X279" s="1"/>
      <c r="Y279" s="1"/>
      <c r="Z279" s="1"/>
      <c r="AA279" s="1"/>
      <c r="AB279" s="1"/>
      <c r="AC279" s="1"/>
    </row>
    <row r="280" spans="1:29" ht="12.75">
      <c r="A280" s="1"/>
      <c r="B280" s="16"/>
      <c r="C280" s="3"/>
      <c r="D280" s="137"/>
      <c r="E280" s="137"/>
      <c r="F280" s="137"/>
      <c r="G280" s="137"/>
      <c r="H280" s="137"/>
      <c r="I280" s="137"/>
      <c r="J280" s="137"/>
      <c r="K280" s="137"/>
      <c r="L280" s="137"/>
      <c r="M280" s="137"/>
      <c r="N280" s="137"/>
      <c r="O280" s="137"/>
      <c r="P280" s="137"/>
      <c r="Q280" s="137"/>
      <c r="R280" s="137"/>
      <c r="S280" s="1"/>
      <c r="T280" s="1"/>
      <c r="U280" s="1"/>
      <c r="V280" s="1"/>
      <c r="W280" s="1"/>
      <c r="X280" s="1"/>
      <c r="Y280" s="1"/>
      <c r="Z280" s="1"/>
      <c r="AA280" s="1"/>
      <c r="AB280" s="1"/>
      <c r="AC280" s="1"/>
    </row>
    <row r="281" spans="1:29" ht="12.75">
      <c r="A281" s="1"/>
      <c r="B281" s="16"/>
      <c r="C281" s="3"/>
      <c r="D281" s="137"/>
      <c r="E281" s="137"/>
      <c r="F281" s="137"/>
      <c r="G281" s="137"/>
      <c r="H281" s="137"/>
      <c r="I281" s="137"/>
      <c r="J281" s="137"/>
      <c r="K281" s="137"/>
      <c r="L281" s="137"/>
      <c r="M281" s="137"/>
      <c r="N281" s="137"/>
      <c r="O281" s="137"/>
      <c r="P281" s="137"/>
      <c r="Q281" s="137"/>
      <c r="R281" s="137"/>
      <c r="S281" s="1"/>
      <c r="T281" s="1"/>
      <c r="U281" s="1"/>
      <c r="V281" s="1"/>
      <c r="W281" s="1"/>
      <c r="X281" s="1"/>
      <c r="Y281" s="1"/>
      <c r="Z281" s="1"/>
      <c r="AA281" s="1"/>
      <c r="AB281" s="1"/>
      <c r="AC281" s="1"/>
    </row>
    <row r="282" spans="1:29" ht="12.75">
      <c r="A282" s="1"/>
      <c r="B282" s="16"/>
      <c r="C282" s="3"/>
      <c r="D282" s="137"/>
      <c r="E282" s="137"/>
      <c r="F282" s="137"/>
      <c r="G282" s="137"/>
      <c r="H282" s="137"/>
      <c r="I282" s="137"/>
      <c r="J282" s="137"/>
      <c r="K282" s="137"/>
      <c r="L282" s="137"/>
      <c r="M282" s="137"/>
      <c r="N282" s="137"/>
      <c r="O282" s="137"/>
      <c r="P282" s="137"/>
      <c r="Q282" s="137"/>
      <c r="R282" s="137"/>
      <c r="S282" s="1"/>
      <c r="T282" s="1"/>
      <c r="U282" s="1"/>
      <c r="V282" s="1"/>
      <c r="W282" s="1"/>
      <c r="X282" s="1"/>
      <c r="Y282" s="1"/>
      <c r="Z282" s="1"/>
      <c r="AA282" s="1"/>
      <c r="AB282" s="1"/>
      <c r="AC282" s="1"/>
    </row>
    <row r="283" spans="1:29" ht="12.75">
      <c r="A283" s="1"/>
      <c r="B283" s="16"/>
      <c r="C283" s="3"/>
      <c r="D283" s="137"/>
      <c r="E283" s="137"/>
      <c r="F283" s="137"/>
      <c r="G283" s="137"/>
      <c r="H283" s="137"/>
      <c r="I283" s="137"/>
      <c r="J283" s="137"/>
      <c r="K283" s="137"/>
      <c r="L283" s="137"/>
      <c r="M283" s="137"/>
      <c r="N283" s="137"/>
      <c r="O283" s="137"/>
      <c r="P283" s="137"/>
      <c r="Q283" s="137"/>
      <c r="R283" s="137"/>
      <c r="S283" s="1"/>
      <c r="T283" s="1"/>
      <c r="U283" s="1"/>
      <c r="V283" s="1"/>
      <c r="W283" s="1"/>
      <c r="X283" s="1"/>
      <c r="Y283" s="1"/>
      <c r="Z283" s="1"/>
      <c r="AA283" s="1"/>
      <c r="AB283" s="1"/>
      <c r="AC283" s="1"/>
    </row>
    <row r="284" spans="1:29" ht="12.75">
      <c r="A284" s="1"/>
      <c r="B284" s="16"/>
      <c r="C284" s="3"/>
      <c r="D284" s="137"/>
      <c r="E284" s="137"/>
      <c r="F284" s="137"/>
      <c r="G284" s="137"/>
      <c r="H284" s="137"/>
      <c r="I284" s="137"/>
      <c r="J284" s="137"/>
      <c r="K284" s="137"/>
      <c r="L284" s="137"/>
      <c r="M284" s="137"/>
      <c r="N284" s="137"/>
      <c r="O284" s="137"/>
      <c r="P284" s="137"/>
      <c r="Q284" s="137"/>
      <c r="R284" s="137"/>
      <c r="S284" s="1"/>
      <c r="T284" s="1"/>
      <c r="U284" s="1"/>
      <c r="V284" s="1"/>
      <c r="W284" s="1"/>
      <c r="X284" s="1"/>
      <c r="Y284" s="1"/>
      <c r="Z284" s="1"/>
      <c r="AA284" s="1"/>
      <c r="AB284" s="1"/>
      <c r="AC284" s="1"/>
    </row>
    <row r="285" spans="1:29" ht="12.75">
      <c r="A285" s="1"/>
      <c r="B285" s="16"/>
      <c r="C285" s="3"/>
      <c r="D285" s="137"/>
      <c r="E285" s="137"/>
      <c r="F285" s="137"/>
      <c r="G285" s="137"/>
      <c r="H285" s="137"/>
      <c r="I285" s="137"/>
      <c r="J285" s="137"/>
      <c r="K285" s="137"/>
      <c r="L285" s="137"/>
      <c r="M285" s="137"/>
      <c r="N285" s="137"/>
      <c r="O285" s="137"/>
      <c r="P285" s="137"/>
      <c r="Q285" s="137"/>
      <c r="R285" s="137"/>
      <c r="S285" s="1"/>
      <c r="T285" s="1"/>
      <c r="U285" s="1"/>
      <c r="V285" s="1"/>
      <c r="W285" s="1"/>
      <c r="X285" s="1"/>
      <c r="Y285" s="1"/>
      <c r="Z285" s="1"/>
      <c r="AA285" s="1"/>
      <c r="AB285" s="1"/>
      <c r="AC285" s="1"/>
    </row>
    <row r="286" spans="1:29" ht="12.75">
      <c r="A286" s="1"/>
      <c r="B286" s="16"/>
      <c r="C286" s="3"/>
      <c r="D286" s="137"/>
      <c r="E286" s="137"/>
      <c r="F286" s="137"/>
      <c r="G286" s="137"/>
      <c r="H286" s="137"/>
      <c r="I286" s="137"/>
      <c r="J286" s="137"/>
      <c r="K286" s="137"/>
      <c r="L286" s="137"/>
      <c r="M286" s="137"/>
      <c r="N286" s="137"/>
      <c r="O286" s="137"/>
      <c r="P286" s="137"/>
      <c r="Q286" s="137"/>
      <c r="R286" s="137"/>
      <c r="S286" s="1"/>
      <c r="T286" s="1"/>
      <c r="U286" s="1"/>
      <c r="V286" s="1"/>
      <c r="W286" s="1"/>
      <c r="X286" s="1"/>
      <c r="Y286" s="1"/>
      <c r="Z286" s="1"/>
      <c r="AA286" s="1"/>
      <c r="AB286" s="1"/>
      <c r="AC286" s="1"/>
    </row>
    <row r="287" spans="1:29" ht="12.75">
      <c r="A287" s="1"/>
      <c r="B287" s="16"/>
      <c r="C287" s="3"/>
      <c r="D287" s="137"/>
      <c r="E287" s="137"/>
      <c r="F287" s="137"/>
      <c r="G287" s="137"/>
      <c r="H287" s="137"/>
      <c r="I287" s="137"/>
      <c r="J287" s="137"/>
      <c r="K287" s="137"/>
      <c r="L287" s="137"/>
      <c r="M287" s="137"/>
      <c r="N287" s="137"/>
      <c r="O287" s="137"/>
      <c r="P287" s="137"/>
      <c r="Q287" s="137"/>
      <c r="R287" s="137"/>
      <c r="S287" s="1"/>
      <c r="T287" s="1"/>
      <c r="U287" s="1"/>
      <c r="V287" s="1"/>
      <c r="W287" s="1"/>
      <c r="X287" s="1"/>
      <c r="Y287" s="1"/>
      <c r="Z287" s="1"/>
      <c r="AA287" s="1"/>
      <c r="AB287" s="1"/>
      <c r="AC287" s="1"/>
    </row>
    <row r="288" spans="1:29" ht="12.75">
      <c r="A288" s="1"/>
      <c r="B288" s="16"/>
      <c r="C288" s="3"/>
      <c r="D288" s="137"/>
      <c r="E288" s="137"/>
      <c r="F288" s="137"/>
      <c r="G288" s="137"/>
      <c r="H288" s="137"/>
      <c r="I288" s="137"/>
      <c r="J288" s="137"/>
      <c r="K288" s="137"/>
      <c r="L288" s="137"/>
      <c r="M288" s="137"/>
      <c r="N288" s="137"/>
      <c r="O288" s="137"/>
      <c r="P288" s="137"/>
      <c r="Q288" s="137"/>
      <c r="R288" s="137"/>
      <c r="S288" s="1"/>
      <c r="T288" s="1"/>
      <c r="U288" s="1"/>
      <c r="V288" s="1"/>
      <c r="W288" s="1"/>
      <c r="X288" s="1"/>
      <c r="Y288" s="1"/>
      <c r="Z288" s="1"/>
      <c r="AA288" s="1"/>
      <c r="AB288" s="1"/>
      <c r="AC288" s="1"/>
    </row>
    <row r="289" spans="1:29" ht="12.75">
      <c r="A289" s="1"/>
      <c r="B289" s="16"/>
      <c r="C289" s="3"/>
      <c r="D289" s="137"/>
      <c r="E289" s="137"/>
      <c r="F289" s="137"/>
      <c r="G289" s="137"/>
      <c r="H289" s="137"/>
      <c r="I289" s="137"/>
      <c r="J289" s="137"/>
      <c r="K289" s="137"/>
      <c r="L289" s="137"/>
      <c r="M289" s="137"/>
      <c r="N289" s="137"/>
      <c r="O289" s="137"/>
      <c r="P289" s="137"/>
      <c r="Q289" s="137"/>
      <c r="R289" s="137"/>
      <c r="S289" s="1"/>
      <c r="T289" s="1"/>
      <c r="U289" s="1"/>
      <c r="V289" s="1"/>
      <c r="W289" s="1"/>
      <c r="X289" s="1"/>
      <c r="Y289" s="1"/>
      <c r="Z289" s="1"/>
      <c r="AA289" s="1"/>
      <c r="AB289" s="1"/>
      <c r="AC289" s="1"/>
    </row>
    <row r="290" spans="1:29" ht="12.75">
      <c r="A290" s="1"/>
      <c r="B290" s="16"/>
      <c r="C290" s="3"/>
      <c r="D290" s="137"/>
      <c r="E290" s="137"/>
      <c r="F290" s="137"/>
      <c r="G290" s="137"/>
      <c r="H290" s="137"/>
      <c r="I290" s="137"/>
      <c r="J290" s="137"/>
      <c r="K290" s="137"/>
      <c r="L290" s="137"/>
      <c r="M290" s="137"/>
      <c r="N290" s="137"/>
      <c r="O290" s="137"/>
      <c r="P290" s="137"/>
      <c r="Q290" s="137"/>
      <c r="R290" s="137"/>
      <c r="S290" s="1"/>
      <c r="T290" s="1"/>
      <c r="U290" s="1"/>
      <c r="V290" s="1"/>
      <c r="W290" s="1"/>
      <c r="X290" s="1"/>
      <c r="Y290" s="1"/>
      <c r="Z290" s="1"/>
      <c r="AA290" s="1"/>
      <c r="AB290" s="1"/>
      <c r="AC290" s="1"/>
    </row>
    <row r="291" spans="1:29" ht="12.75">
      <c r="A291" s="1"/>
      <c r="B291" s="16"/>
      <c r="C291" s="3"/>
      <c r="D291" s="137"/>
      <c r="E291" s="137"/>
      <c r="F291" s="137"/>
      <c r="G291" s="137"/>
      <c r="H291" s="137"/>
      <c r="I291" s="137"/>
      <c r="J291" s="137"/>
      <c r="K291" s="137"/>
      <c r="L291" s="137"/>
      <c r="M291" s="137"/>
      <c r="N291" s="137"/>
      <c r="O291" s="137"/>
      <c r="P291" s="137"/>
      <c r="Q291" s="137"/>
      <c r="R291" s="137"/>
      <c r="S291" s="1"/>
      <c r="T291" s="1"/>
      <c r="U291" s="1"/>
      <c r="V291" s="1"/>
      <c r="W291" s="1"/>
      <c r="X291" s="1"/>
      <c r="Y291" s="1"/>
      <c r="Z291" s="1"/>
      <c r="AA291" s="1"/>
      <c r="AB291" s="1"/>
      <c r="AC291" s="1"/>
    </row>
    <row r="292" spans="1:29" ht="12.75">
      <c r="A292" s="1"/>
      <c r="B292" s="16"/>
      <c r="C292" s="3"/>
      <c r="D292" s="137"/>
      <c r="E292" s="137"/>
      <c r="F292" s="137"/>
      <c r="G292" s="137"/>
      <c r="H292" s="137"/>
      <c r="I292" s="137"/>
      <c r="J292" s="137"/>
      <c r="K292" s="137"/>
      <c r="L292" s="137"/>
      <c r="M292" s="137"/>
      <c r="N292" s="137"/>
      <c r="O292" s="137"/>
      <c r="P292" s="137"/>
      <c r="Q292" s="137"/>
      <c r="R292" s="137"/>
      <c r="S292" s="1"/>
      <c r="T292" s="1"/>
      <c r="U292" s="1"/>
      <c r="V292" s="1"/>
      <c r="W292" s="1"/>
      <c r="X292" s="1"/>
      <c r="Y292" s="1"/>
      <c r="Z292" s="1"/>
      <c r="AA292" s="1"/>
      <c r="AB292" s="1"/>
      <c r="AC292" s="1"/>
    </row>
    <row r="293" spans="1:29" ht="12.75">
      <c r="A293" s="1"/>
      <c r="B293" s="16"/>
      <c r="C293" s="3"/>
      <c r="D293" s="137"/>
      <c r="E293" s="137"/>
      <c r="F293" s="137"/>
      <c r="G293" s="137"/>
      <c r="H293" s="137"/>
      <c r="I293" s="137"/>
      <c r="J293" s="137"/>
      <c r="K293" s="137"/>
      <c r="L293" s="137"/>
      <c r="M293" s="137"/>
      <c r="N293" s="137"/>
      <c r="O293" s="137"/>
      <c r="P293" s="137"/>
      <c r="Q293" s="137"/>
      <c r="R293" s="137"/>
      <c r="S293" s="1"/>
      <c r="T293" s="1"/>
      <c r="U293" s="1"/>
      <c r="V293" s="1"/>
      <c r="W293" s="1"/>
      <c r="X293" s="1"/>
      <c r="Y293" s="1"/>
      <c r="Z293" s="1"/>
      <c r="AA293" s="1"/>
      <c r="AB293" s="1"/>
      <c r="AC293" s="1"/>
    </row>
    <row r="294" spans="1:29" ht="12.75">
      <c r="A294" s="1"/>
      <c r="B294" s="16"/>
      <c r="C294" s="3"/>
      <c r="D294" s="137"/>
      <c r="E294" s="137"/>
      <c r="F294" s="137"/>
      <c r="G294" s="137"/>
      <c r="H294" s="137"/>
      <c r="I294" s="137"/>
      <c r="J294" s="137"/>
      <c r="K294" s="137"/>
      <c r="L294" s="137"/>
      <c r="M294" s="137"/>
      <c r="N294" s="137"/>
      <c r="O294" s="137"/>
      <c r="P294" s="137"/>
      <c r="Q294" s="137"/>
      <c r="R294" s="137"/>
      <c r="S294" s="1"/>
      <c r="T294" s="1"/>
      <c r="U294" s="1"/>
      <c r="V294" s="1"/>
      <c r="W294" s="1"/>
      <c r="X294" s="1"/>
      <c r="Y294" s="1"/>
      <c r="Z294" s="1"/>
      <c r="AA294" s="1"/>
      <c r="AB294" s="1"/>
      <c r="AC294" s="1"/>
    </row>
    <row r="295" spans="1:29" ht="12.75">
      <c r="A295" s="1"/>
      <c r="B295" s="16"/>
      <c r="C295" s="3"/>
      <c r="D295" s="137"/>
      <c r="E295" s="137"/>
      <c r="F295" s="137"/>
      <c r="G295" s="137"/>
      <c r="H295" s="137"/>
      <c r="I295" s="137"/>
      <c r="J295" s="137"/>
      <c r="K295" s="137"/>
      <c r="L295" s="137"/>
      <c r="M295" s="137"/>
      <c r="N295" s="137"/>
      <c r="O295" s="137"/>
      <c r="P295" s="137"/>
      <c r="Q295" s="137"/>
      <c r="R295" s="137"/>
      <c r="S295" s="1"/>
      <c r="T295" s="1"/>
      <c r="U295" s="1"/>
      <c r="V295" s="1"/>
      <c r="W295" s="1"/>
      <c r="X295" s="1"/>
      <c r="Y295" s="1"/>
      <c r="Z295" s="1"/>
      <c r="AA295" s="1"/>
      <c r="AB295" s="1"/>
      <c r="AC295" s="1"/>
    </row>
    <row r="296" spans="1:29" ht="12.75">
      <c r="A296" s="1"/>
      <c r="B296" s="16"/>
      <c r="C296" s="3"/>
      <c r="D296" s="137"/>
      <c r="E296" s="137"/>
      <c r="F296" s="137"/>
      <c r="G296" s="137"/>
      <c r="H296" s="137"/>
      <c r="I296" s="137"/>
      <c r="J296" s="137"/>
      <c r="K296" s="137"/>
      <c r="L296" s="137"/>
      <c r="M296" s="137"/>
      <c r="N296" s="137"/>
      <c r="O296" s="137"/>
      <c r="P296" s="137"/>
      <c r="Q296" s="137"/>
      <c r="R296" s="137"/>
      <c r="S296" s="1"/>
      <c r="T296" s="1"/>
      <c r="U296" s="1"/>
      <c r="V296" s="1"/>
      <c r="W296" s="1"/>
      <c r="X296" s="1"/>
      <c r="Y296" s="1"/>
      <c r="Z296" s="1"/>
      <c r="AA296" s="1"/>
      <c r="AB296" s="1"/>
      <c r="AC296" s="1"/>
    </row>
    <row r="297" spans="1:29" ht="12.75">
      <c r="A297" s="1"/>
      <c r="B297" s="16"/>
      <c r="C297" s="3"/>
      <c r="D297" s="137"/>
      <c r="E297" s="137"/>
      <c r="F297" s="137"/>
      <c r="G297" s="137"/>
      <c r="H297" s="137"/>
      <c r="I297" s="137"/>
      <c r="J297" s="137"/>
      <c r="K297" s="137"/>
      <c r="L297" s="137"/>
      <c r="M297" s="137"/>
      <c r="N297" s="137"/>
      <c r="O297" s="137"/>
      <c r="P297" s="137"/>
      <c r="Q297" s="137"/>
      <c r="R297" s="137"/>
      <c r="S297" s="1"/>
      <c r="T297" s="1"/>
      <c r="U297" s="1"/>
      <c r="V297" s="1"/>
      <c r="W297" s="1"/>
      <c r="X297" s="1"/>
      <c r="Y297" s="1"/>
      <c r="Z297" s="1"/>
      <c r="AA297" s="1"/>
      <c r="AB297" s="1"/>
      <c r="AC297" s="1"/>
    </row>
    <row r="298" spans="1:29" ht="12.75">
      <c r="A298" s="1"/>
      <c r="B298" s="16"/>
      <c r="C298" s="3"/>
      <c r="D298" s="137"/>
      <c r="E298" s="137"/>
      <c r="F298" s="137"/>
      <c r="G298" s="137"/>
      <c r="H298" s="137"/>
      <c r="I298" s="137"/>
      <c r="J298" s="137"/>
      <c r="K298" s="137"/>
      <c r="L298" s="137"/>
      <c r="M298" s="137"/>
      <c r="N298" s="137"/>
      <c r="O298" s="137"/>
      <c r="P298" s="137"/>
      <c r="Q298" s="137"/>
      <c r="R298" s="137"/>
      <c r="S298" s="1"/>
      <c r="T298" s="1"/>
      <c r="U298" s="1"/>
      <c r="V298" s="1"/>
      <c r="W298" s="1"/>
      <c r="X298" s="1"/>
      <c r="Y298" s="1"/>
      <c r="Z298" s="1"/>
      <c r="AA298" s="1"/>
      <c r="AB298" s="1"/>
      <c r="AC298" s="1"/>
    </row>
    <row r="299" spans="1:29" ht="12.75">
      <c r="A299" s="1"/>
      <c r="B299" s="16"/>
      <c r="C299" s="3"/>
      <c r="D299" s="137"/>
      <c r="E299" s="137"/>
      <c r="F299" s="137"/>
      <c r="G299" s="137"/>
      <c r="H299" s="137"/>
      <c r="I299" s="137"/>
      <c r="J299" s="137"/>
      <c r="K299" s="137"/>
      <c r="L299" s="137"/>
      <c r="M299" s="137"/>
      <c r="N299" s="137"/>
      <c r="O299" s="137"/>
      <c r="P299" s="137"/>
      <c r="Q299" s="137"/>
      <c r="R299" s="137"/>
      <c r="S299" s="1"/>
      <c r="T299" s="1"/>
      <c r="U299" s="1"/>
      <c r="V299" s="1"/>
      <c r="W299" s="1"/>
      <c r="X299" s="1"/>
      <c r="Y299" s="1"/>
      <c r="Z299" s="1"/>
      <c r="AA299" s="1"/>
      <c r="AB299" s="1"/>
      <c r="AC299" s="1"/>
    </row>
    <row r="300" spans="1:29" ht="12.75">
      <c r="A300" s="1"/>
      <c r="B300" s="16"/>
      <c r="C300" s="3"/>
      <c r="D300" s="137"/>
      <c r="E300" s="137"/>
      <c r="F300" s="137"/>
      <c r="G300" s="137"/>
      <c r="H300" s="137"/>
      <c r="I300" s="137"/>
      <c r="J300" s="137"/>
      <c r="K300" s="137"/>
      <c r="L300" s="137"/>
      <c r="M300" s="137"/>
      <c r="N300" s="137"/>
      <c r="O300" s="137"/>
      <c r="P300" s="137"/>
      <c r="Q300" s="137"/>
      <c r="R300" s="137"/>
      <c r="S300" s="1"/>
      <c r="T300" s="1"/>
      <c r="U300" s="1"/>
      <c r="V300" s="1"/>
      <c r="W300" s="1"/>
      <c r="X300" s="1"/>
      <c r="Y300" s="1"/>
      <c r="Z300" s="1"/>
      <c r="AA300" s="1"/>
      <c r="AB300" s="1"/>
      <c r="AC300" s="1"/>
    </row>
    <row r="301" spans="1:29" ht="12.75">
      <c r="A301" s="1"/>
      <c r="B301" s="16"/>
      <c r="C301" s="3"/>
      <c r="D301" s="137"/>
      <c r="E301" s="137"/>
      <c r="F301" s="137"/>
      <c r="G301" s="137"/>
      <c r="H301" s="137"/>
      <c r="I301" s="137"/>
      <c r="J301" s="137"/>
      <c r="K301" s="137"/>
      <c r="L301" s="137"/>
      <c r="M301" s="137"/>
      <c r="N301" s="137"/>
      <c r="O301" s="137"/>
      <c r="P301" s="137"/>
      <c r="Q301" s="137"/>
      <c r="R301" s="137"/>
      <c r="S301" s="1"/>
      <c r="T301" s="1"/>
      <c r="U301" s="1"/>
      <c r="V301" s="1"/>
      <c r="W301" s="1"/>
      <c r="X301" s="1"/>
      <c r="Y301" s="1"/>
      <c r="Z301" s="1"/>
      <c r="AA301" s="1"/>
      <c r="AB301" s="1"/>
      <c r="AC301" s="1"/>
    </row>
    <row r="302" spans="1:29" ht="12.75">
      <c r="A302" s="1"/>
      <c r="B302" s="16"/>
      <c r="C302" s="3"/>
      <c r="D302" s="137"/>
      <c r="E302" s="137"/>
      <c r="F302" s="137"/>
      <c r="G302" s="137"/>
      <c r="H302" s="137"/>
      <c r="I302" s="137"/>
      <c r="J302" s="137"/>
      <c r="K302" s="137"/>
      <c r="L302" s="137"/>
      <c r="M302" s="137"/>
      <c r="N302" s="137"/>
      <c r="O302" s="137"/>
      <c r="P302" s="137"/>
      <c r="Q302" s="137"/>
      <c r="R302" s="137"/>
      <c r="S302" s="1"/>
      <c r="T302" s="1"/>
      <c r="U302" s="1"/>
      <c r="V302" s="1"/>
      <c r="W302" s="1"/>
      <c r="X302" s="1"/>
      <c r="Y302" s="1"/>
      <c r="Z302" s="1"/>
      <c r="AA302" s="1"/>
      <c r="AB302" s="1"/>
      <c r="AC302" s="1"/>
    </row>
    <row r="303" spans="1:29" ht="12.75">
      <c r="A303" s="1"/>
      <c r="B303" s="16"/>
      <c r="C303" s="3"/>
      <c r="D303" s="137"/>
      <c r="E303" s="137"/>
      <c r="F303" s="137"/>
      <c r="G303" s="137"/>
      <c r="H303" s="137"/>
      <c r="I303" s="137"/>
      <c r="J303" s="137"/>
      <c r="K303" s="137"/>
      <c r="L303" s="137"/>
      <c r="M303" s="137"/>
      <c r="N303" s="137"/>
      <c r="O303" s="137"/>
      <c r="P303" s="137"/>
      <c r="Q303" s="137"/>
      <c r="R303" s="137"/>
      <c r="S303" s="1"/>
      <c r="T303" s="1"/>
      <c r="U303" s="1"/>
      <c r="V303" s="1"/>
      <c r="W303" s="1"/>
      <c r="X303" s="1"/>
      <c r="Y303" s="1"/>
      <c r="Z303" s="1"/>
      <c r="AA303" s="1"/>
      <c r="AB303" s="1"/>
      <c r="AC303" s="1"/>
    </row>
    <row r="304" spans="1:29" ht="12.75">
      <c r="A304" s="1"/>
      <c r="B304" s="16"/>
      <c r="C304" s="3"/>
      <c r="D304" s="137"/>
      <c r="E304" s="137"/>
      <c r="F304" s="137"/>
      <c r="G304" s="137"/>
      <c r="H304" s="137"/>
      <c r="I304" s="137"/>
      <c r="J304" s="137"/>
      <c r="K304" s="137"/>
      <c r="L304" s="137"/>
      <c r="M304" s="137"/>
      <c r="N304" s="137"/>
      <c r="O304" s="137"/>
      <c r="P304" s="137"/>
      <c r="Q304" s="137"/>
      <c r="R304" s="137"/>
      <c r="S304" s="1"/>
      <c r="T304" s="1"/>
      <c r="U304" s="1"/>
      <c r="V304" s="1"/>
      <c r="W304" s="1"/>
      <c r="X304" s="1"/>
      <c r="Y304" s="1"/>
      <c r="Z304" s="1"/>
      <c r="AA304" s="1"/>
      <c r="AB304" s="1"/>
      <c r="AC304" s="1"/>
    </row>
    <row r="305" spans="1:29" ht="12.75">
      <c r="A305" s="1"/>
      <c r="B305" s="16"/>
      <c r="C305" s="3"/>
      <c r="D305" s="137"/>
      <c r="E305" s="137"/>
      <c r="F305" s="137"/>
      <c r="G305" s="137"/>
      <c r="H305" s="137"/>
      <c r="I305" s="137"/>
      <c r="J305" s="137"/>
      <c r="K305" s="137"/>
      <c r="L305" s="137"/>
      <c r="M305" s="137"/>
      <c r="N305" s="137"/>
      <c r="O305" s="137"/>
      <c r="P305" s="137"/>
      <c r="Q305" s="137"/>
      <c r="R305" s="137"/>
      <c r="S305" s="1"/>
      <c r="T305" s="1"/>
      <c r="U305" s="1"/>
      <c r="V305" s="1"/>
      <c r="W305" s="1"/>
      <c r="X305" s="1"/>
      <c r="Y305" s="1"/>
      <c r="Z305" s="1"/>
      <c r="AA305" s="1"/>
      <c r="AB305" s="1"/>
      <c r="AC305" s="1"/>
    </row>
    <row r="306" spans="1:29" ht="12.75">
      <c r="A306" s="1"/>
      <c r="B306" s="16"/>
      <c r="C306" s="3"/>
      <c r="D306" s="137"/>
      <c r="E306" s="137"/>
      <c r="F306" s="137"/>
      <c r="G306" s="137"/>
      <c r="H306" s="137"/>
      <c r="I306" s="137"/>
      <c r="J306" s="137"/>
      <c r="K306" s="137"/>
      <c r="L306" s="137"/>
      <c r="M306" s="137"/>
      <c r="N306" s="137"/>
      <c r="O306" s="137"/>
      <c r="P306" s="137"/>
      <c r="Q306" s="137"/>
      <c r="R306" s="137"/>
      <c r="S306" s="1"/>
      <c r="T306" s="1"/>
      <c r="U306" s="1"/>
      <c r="V306" s="1"/>
      <c r="W306" s="1"/>
      <c r="X306" s="1"/>
      <c r="Y306" s="1"/>
      <c r="Z306" s="1"/>
      <c r="AA306" s="1"/>
      <c r="AB306" s="1"/>
      <c r="AC306" s="1"/>
    </row>
    <row r="307" spans="1:29" ht="12.75">
      <c r="A307" s="1"/>
      <c r="B307" s="16"/>
      <c r="C307" s="3"/>
      <c r="D307" s="137"/>
      <c r="E307" s="137"/>
      <c r="F307" s="137"/>
      <c r="G307" s="137"/>
      <c r="H307" s="137"/>
      <c r="I307" s="137"/>
      <c r="J307" s="137"/>
      <c r="K307" s="137"/>
      <c r="L307" s="137"/>
      <c r="M307" s="137"/>
      <c r="N307" s="137"/>
      <c r="O307" s="137"/>
      <c r="P307" s="137"/>
      <c r="Q307" s="137"/>
      <c r="R307" s="137"/>
      <c r="S307" s="1"/>
      <c r="T307" s="1"/>
      <c r="U307" s="1"/>
      <c r="V307" s="1"/>
      <c r="W307" s="1"/>
      <c r="X307" s="1"/>
      <c r="Y307" s="1"/>
      <c r="Z307" s="1"/>
      <c r="AA307" s="1"/>
      <c r="AB307" s="1"/>
      <c r="AC307" s="1"/>
    </row>
    <row r="308" spans="1:29" ht="12.75">
      <c r="A308" s="1"/>
      <c r="B308" s="16"/>
      <c r="C308" s="3"/>
      <c r="D308" s="137"/>
      <c r="E308" s="137"/>
      <c r="F308" s="137"/>
      <c r="G308" s="137"/>
      <c r="H308" s="137"/>
      <c r="I308" s="137"/>
      <c r="J308" s="137"/>
      <c r="K308" s="137"/>
      <c r="L308" s="137"/>
      <c r="M308" s="137"/>
      <c r="N308" s="137"/>
      <c r="O308" s="137"/>
      <c r="P308" s="137"/>
      <c r="Q308" s="137"/>
      <c r="R308" s="137"/>
      <c r="S308" s="1"/>
      <c r="T308" s="1"/>
      <c r="U308" s="1"/>
      <c r="V308" s="1"/>
      <c r="W308" s="1"/>
      <c r="X308" s="1"/>
      <c r="Y308" s="1"/>
      <c r="Z308" s="1"/>
      <c r="AA308" s="1"/>
      <c r="AB308" s="1"/>
      <c r="AC308" s="1"/>
    </row>
    <row r="309" spans="1:29" ht="12.75">
      <c r="A309" s="1"/>
      <c r="B309" s="16"/>
      <c r="C309" s="3"/>
      <c r="D309" s="137"/>
      <c r="E309" s="137"/>
      <c r="F309" s="137"/>
      <c r="G309" s="137"/>
      <c r="H309" s="137"/>
      <c r="I309" s="137"/>
      <c r="J309" s="137"/>
      <c r="K309" s="137"/>
      <c r="L309" s="137"/>
      <c r="M309" s="137"/>
      <c r="N309" s="137"/>
      <c r="O309" s="137"/>
      <c r="P309" s="137"/>
      <c r="Q309" s="137"/>
      <c r="R309" s="137"/>
      <c r="S309" s="1"/>
      <c r="T309" s="1"/>
      <c r="U309" s="1"/>
      <c r="V309" s="1"/>
      <c r="W309" s="1"/>
      <c r="X309" s="1"/>
      <c r="Y309" s="1"/>
      <c r="Z309" s="1"/>
      <c r="AA309" s="1"/>
      <c r="AB309" s="1"/>
      <c r="AC309" s="1"/>
    </row>
    <row r="310" spans="1:29" ht="12.75">
      <c r="A310" s="1"/>
      <c r="B310" s="16"/>
      <c r="C310" s="3"/>
      <c r="D310" s="137"/>
      <c r="E310" s="137"/>
      <c r="F310" s="137"/>
      <c r="G310" s="137"/>
      <c r="H310" s="137"/>
      <c r="I310" s="137"/>
      <c r="J310" s="137"/>
      <c r="K310" s="137"/>
      <c r="L310" s="137"/>
      <c r="M310" s="137"/>
      <c r="N310" s="137"/>
      <c r="O310" s="137"/>
      <c r="P310" s="137"/>
      <c r="Q310" s="137"/>
      <c r="R310" s="137"/>
      <c r="S310" s="1"/>
      <c r="T310" s="1"/>
      <c r="U310" s="1"/>
      <c r="V310" s="1"/>
      <c r="W310" s="1"/>
      <c r="X310" s="1"/>
      <c r="Y310" s="1"/>
      <c r="Z310" s="1"/>
      <c r="AA310" s="1"/>
      <c r="AB310" s="1"/>
      <c r="AC310" s="1"/>
    </row>
    <row r="311" spans="1:29" ht="12.75">
      <c r="A311" s="1"/>
      <c r="B311" s="16"/>
      <c r="C311" s="3"/>
      <c r="D311" s="137"/>
      <c r="E311" s="137"/>
      <c r="F311" s="137"/>
      <c r="G311" s="137"/>
      <c r="H311" s="137"/>
      <c r="I311" s="137"/>
      <c r="J311" s="137"/>
      <c r="K311" s="137"/>
      <c r="L311" s="137"/>
      <c r="M311" s="137"/>
      <c r="N311" s="137"/>
      <c r="O311" s="137"/>
      <c r="P311" s="137"/>
      <c r="Q311" s="137"/>
      <c r="R311" s="137"/>
      <c r="S311" s="1"/>
      <c r="T311" s="1"/>
      <c r="U311" s="1"/>
      <c r="V311" s="1"/>
      <c r="W311" s="1"/>
      <c r="X311" s="1"/>
      <c r="Y311" s="1"/>
      <c r="Z311" s="1"/>
      <c r="AA311" s="1"/>
      <c r="AB311" s="1"/>
      <c r="AC311" s="1"/>
    </row>
    <row r="312" spans="1:29" ht="12.75">
      <c r="A312" s="1"/>
      <c r="B312" s="16"/>
      <c r="C312" s="3"/>
      <c r="D312" s="137"/>
      <c r="E312" s="137"/>
      <c r="F312" s="137"/>
      <c r="G312" s="137"/>
      <c r="H312" s="137"/>
      <c r="I312" s="137"/>
      <c r="J312" s="137"/>
      <c r="K312" s="137"/>
      <c r="L312" s="137"/>
      <c r="M312" s="137"/>
      <c r="N312" s="137"/>
      <c r="O312" s="137"/>
      <c r="P312" s="137"/>
      <c r="Q312" s="137"/>
      <c r="R312" s="137"/>
      <c r="S312" s="1"/>
      <c r="T312" s="1"/>
      <c r="U312" s="1"/>
      <c r="V312" s="1"/>
      <c r="W312" s="1"/>
      <c r="X312" s="1"/>
      <c r="Y312" s="1"/>
      <c r="Z312" s="1"/>
      <c r="AA312" s="1"/>
      <c r="AB312" s="1"/>
      <c r="AC312" s="1"/>
    </row>
    <row r="313" spans="1:29" ht="12.75">
      <c r="A313" s="1"/>
      <c r="B313" s="16"/>
      <c r="C313" s="3"/>
      <c r="D313" s="137"/>
      <c r="E313" s="137"/>
      <c r="F313" s="137"/>
      <c r="G313" s="137"/>
      <c r="H313" s="137"/>
      <c r="I313" s="137"/>
      <c r="J313" s="137"/>
      <c r="K313" s="137"/>
      <c r="L313" s="137"/>
      <c r="M313" s="137"/>
      <c r="N313" s="137"/>
      <c r="O313" s="137"/>
      <c r="P313" s="137"/>
      <c r="Q313" s="137"/>
      <c r="R313" s="137"/>
      <c r="S313" s="1"/>
      <c r="T313" s="1"/>
      <c r="U313" s="1"/>
      <c r="V313" s="1"/>
      <c r="W313" s="1"/>
      <c r="X313" s="1"/>
      <c r="Y313" s="1"/>
      <c r="Z313" s="1"/>
      <c r="AA313" s="1"/>
      <c r="AB313" s="1"/>
      <c r="AC313" s="1"/>
    </row>
    <row r="314" spans="1:29" ht="12.75">
      <c r="A314" s="1"/>
      <c r="B314" s="16"/>
      <c r="C314" s="3"/>
      <c r="D314" s="137"/>
      <c r="E314" s="137"/>
      <c r="F314" s="137"/>
      <c r="G314" s="137"/>
      <c r="H314" s="137"/>
      <c r="I314" s="137"/>
      <c r="J314" s="137"/>
      <c r="K314" s="137"/>
      <c r="L314" s="137"/>
      <c r="M314" s="137"/>
      <c r="N314" s="137"/>
      <c r="O314" s="137"/>
      <c r="P314" s="137"/>
      <c r="Q314" s="137"/>
      <c r="R314" s="137"/>
      <c r="S314" s="1"/>
      <c r="T314" s="1"/>
      <c r="U314" s="1"/>
      <c r="V314" s="1"/>
      <c r="W314" s="1"/>
      <c r="X314" s="1"/>
      <c r="Y314" s="1"/>
      <c r="Z314" s="1"/>
      <c r="AA314" s="1"/>
      <c r="AB314" s="1"/>
      <c r="AC314" s="1"/>
    </row>
    <row r="315" spans="1:29" ht="12.75">
      <c r="A315" s="1"/>
      <c r="B315" s="16"/>
      <c r="C315" s="3"/>
      <c r="D315" s="137"/>
      <c r="E315" s="137"/>
      <c r="F315" s="137"/>
      <c r="G315" s="137"/>
      <c r="H315" s="137"/>
      <c r="I315" s="137"/>
      <c r="J315" s="137"/>
      <c r="K315" s="137"/>
      <c r="L315" s="137"/>
      <c r="M315" s="137"/>
      <c r="N315" s="137"/>
      <c r="O315" s="137"/>
      <c r="P315" s="137"/>
      <c r="Q315" s="137"/>
      <c r="R315" s="137"/>
      <c r="S315" s="1"/>
      <c r="T315" s="1"/>
      <c r="U315" s="1"/>
      <c r="V315" s="1"/>
      <c r="W315" s="1"/>
      <c r="X315" s="1"/>
      <c r="Y315" s="1"/>
      <c r="Z315" s="1"/>
      <c r="AA315" s="1"/>
      <c r="AB315" s="1"/>
      <c r="AC315" s="1"/>
    </row>
    <row r="316" spans="1:29" ht="12.75">
      <c r="A316" s="1"/>
      <c r="B316" s="16"/>
      <c r="C316" s="3"/>
      <c r="D316" s="137"/>
      <c r="E316" s="137"/>
      <c r="F316" s="137"/>
      <c r="G316" s="137"/>
      <c r="H316" s="137"/>
      <c r="I316" s="137"/>
      <c r="J316" s="137"/>
      <c r="K316" s="137"/>
      <c r="L316" s="137"/>
      <c r="M316" s="137"/>
      <c r="N316" s="137"/>
      <c r="O316" s="137"/>
      <c r="P316" s="137"/>
      <c r="Q316" s="137"/>
      <c r="R316" s="137"/>
      <c r="S316" s="1"/>
      <c r="T316" s="1"/>
      <c r="U316" s="1"/>
      <c r="V316" s="1"/>
      <c r="W316" s="1"/>
      <c r="X316" s="1"/>
      <c r="Y316" s="1"/>
      <c r="Z316" s="1"/>
      <c r="AA316" s="1"/>
      <c r="AB316" s="1"/>
      <c r="AC316" s="1"/>
    </row>
    <row r="317" spans="1:29" ht="12.75">
      <c r="A317" s="1"/>
      <c r="B317" s="16"/>
      <c r="C317" s="3"/>
      <c r="D317" s="137"/>
      <c r="E317" s="137"/>
      <c r="F317" s="137"/>
      <c r="G317" s="137"/>
      <c r="H317" s="137"/>
      <c r="I317" s="137"/>
      <c r="J317" s="137"/>
      <c r="K317" s="137"/>
      <c r="L317" s="137"/>
      <c r="M317" s="137"/>
      <c r="N317" s="137"/>
      <c r="O317" s="137"/>
      <c r="P317" s="137"/>
      <c r="Q317" s="137"/>
      <c r="R317" s="137"/>
      <c r="S317" s="1"/>
      <c r="T317" s="1"/>
      <c r="U317" s="1"/>
      <c r="V317" s="1"/>
      <c r="W317" s="1"/>
      <c r="X317" s="1"/>
      <c r="Y317" s="1"/>
      <c r="Z317" s="1"/>
      <c r="AA317" s="1"/>
      <c r="AB317" s="1"/>
      <c r="AC317" s="1"/>
    </row>
    <row r="318" spans="1:29" ht="12.75">
      <c r="A318" s="1"/>
      <c r="B318" s="16"/>
      <c r="C318" s="3"/>
      <c r="D318" s="137"/>
      <c r="E318" s="137"/>
      <c r="F318" s="137"/>
      <c r="G318" s="137"/>
      <c r="H318" s="137"/>
      <c r="I318" s="137"/>
      <c r="J318" s="137"/>
      <c r="K318" s="137"/>
      <c r="L318" s="137"/>
      <c r="M318" s="137"/>
      <c r="N318" s="137"/>
      <c r="O318" s="137"/>
      <c r="P318" s="137"/>
      <c r="Q318" s="137"/>
      <c r="R318" s="137"/>
      <c r="S318" s="1"/>
      <c r="T318" s="1"/>
      <c r="U318" s="1"/>
      <c r="V318" s="1"/>
      <c r="W318" s="1"/>
      <c r="X318" s="1"/>
      <c r="Y318" s="1"/>
      <c r="Z318" s="1"/>
      <c r="AA318" s="1"/>
      <c r="AB318" s="1"/>
      <c r="AC318" s="1"/>
    </row>
    <row r="319" spans="1:29" ht="12.75">
      <c r="A319" s="1"/>
      <c r="B319" s="16"/>
      <c r="C319" s="3"/>
      <c r="D319" s="137"/>
      <c r="E319" s="137"/>
      <c r="F319" s="137"/>
      <c r="G319" s="137"/>
      <c r="H319" s="137"/>
      <c r="I319" s="137"/>
      <c r="J319" s="137"/>
      <c r="K319" s="137"/>
      <c r="L319" s="137"/>
      <c r="M319" s="137"/>
      <c r="N319" s="137"/>
      <c r="O319" s="137"/>
      <c r="P319" s="137"/>
      <c r="Q319" s="137"/>
      <c r="R319" s="137"/>
      <c r="S319" s="1"/>
      <c r="T319" s="1"/>
      <c r="U319" s="1"/>
      <c r="V319" s="1"/>
      <c r="W319" s="1"/>
      <c r="X319" s="1"/>
      <c r="Y319" s="1"/>
      <c r="Z319" s="1"/>
      <c r="AA319" s="1"/>
      <c r="AB319" s="1"/>
      <c r="AC319" s="1"/>
    </row>
    <row r="320" spans="1:29" ht="12.75">
      <c r="A320" s="1"/>
      <c r="B320" s="16"/>
      <c r="C320" s="3"/>
      <c r="D320" s="137"/>
      <c r="E320" s="137"/>
      <c r="F320" s="137"/>
      <c r="G320" s="137"/>
      <c r="H320" s="137"/>
      <c r="I320" s="137"/>
      <c r="J320" s="137"/>
      <c r="K320" s="137"/>
      <c r="L320" s="137"/>
      <c r="M320" s="137"/>
      <c r="N320" s="137"/>
      <c r="O320" s="137"/>
      <c r="P320" s="137"/>
      <c r="Q320" s="137"/>
      <c r="R320" s="137"/>
      <c r="S320" s="1"/>
      <c r="T320" s="1"/>
      <c r="U320" s="1"/>
      <c r="V320" s="1"/>
      <c r="W320" s="1"/>
      <c r="X320" s="1"/>
      <c r="Y320" s="1"/>
      <c r="Z320" s="1"/>
      <c r="AA320" s="1"/>
      <c r="AB320" s="1"/>
      <c r="AC320" s="1"/>
    </row>
    <row r="321" spans="1:29" ht="12.75">
      <c r="A321" s="1"/>
      <c r="B321" s="16"/>
      <c r="C321" s="3"/>
      <c r="D321" s="137"/>
      <c r="E321" s="137"/>
      <c r="F321" s="137"/>
      <c r="G321" s="137"/>
      <c r="H321" s="137"/>
      <c r="I321" s="137"/>
      <c r="J321" s="137"/>
      <c r="K321" s="137"/>
      <c r="L321" s="137"/>
      <c r="M321" s="137"/>
      <c r="N321" s="137"/>
      <c r="O321" s="137"/>
      <c r="P321" s="137"/>
      <c r="Q321" s="137"/>
      <c r="R321" s="137"/>
      <c r="S321" s="1"/>
      <c r="T321" s="1"/>
      <c r="U321" s="1"/>
      <c r="V321" s="1"/>
      <c r="W321" s="1"/>
      <c r="X321" s="1"/>
      <c r="Y321" s="1"/>
      <c r="Z321" s="1"/>
      <c r="AA321" s="1"/>
      <c r="AB321" s="1"/>
      <c r="AC321" s="1"/>
    </row>
    <row r="322" spans="1:29" ht="12.75">
      <c r="A322" s="1"/>
      <c r="B322" s="16"/>
      <c r="C322" s="3"/>
      <c r="D322" s="137"/>
      <c r="E322" s="137"/>
      <c r="F322" s="137"/>
      <c r="G322" s="137"/>
      <c r="H322" s="137"/>
      <c r="I322" s="137"/>
      <c r="J322" s="137"/>
      <c r="K322" s="137"/>
      <c r="L322" s="137"/>
      <c r="M322" s="137"/>
      <c r="N322" s="137"/>
      <c r="O322" s="137"/>
      <c r="P322" s="137"/>
      <c r="Q322" s="137"/>
      <c r="R322" s="137"/>
      <c r="S322" s="1"/>
      <c r="T322" s="1"/>
      <c r="U322" s="1"/>
      <c r="V322" s="1"/>
      <c r="W322" s="1"/>
      <c r="X322" s="1"/>
      <c r="Y322" s="1"/>
      <c r="Z322" s="1"/>
      <c r="AA322" s="1"/>
      <c r="AB322" s="1"/>
      <c r="AC322" s="1"/>
    </row>
    <row r="323" spans="1:29" ht="12.75">
      <c r="A323" s="1"/>
      <c r="B323" s="16"/>
      <c r="C323" s="3"/>
      <c r="D323" s="137"/>
      <c r="E323" s="137"/>
      <c r="F323" s="137"/>
      <c r="G323" s="137"/>
      <c r="H323" s="137"/>
      <c r="I323" s="137"/>
      <c r="J323" s="137"/>
      <c r="K323" s="137"/>
      <c r="L323" s="137"/>
      <c r="M323" s="137"/>
      <c r="N323" s="137"/>
      <c r="O323" s="137"/>
      <c r="P323" s="137"/>
      <c r="Q323" s="137"/>
      <c r="R323" s="137"/>
      <c r="S323" s="1"/>
      <c r="T323" s="1"/>
      <c r="U323" s="1"/>
      <c r="V323" s="1"/>
      <c r="W323" s="1"/>
      <c r="X323" s="1"/>
      <c r="Y323" s="1"/>
      <c r="Z323" s="1"/>
      <c r="AA323" s="1"/>
      <c r="AB323" s="1"/>
      <c r="AC323" s="1"/>
    </row>
    <row r="324" spans="1:29" ht="12.75">
      <c r="A324" s="1"/>
      <c r="B324" s="16"/>
      <c r="C324" s="3"/>
      <c r="D324" s="137"/>
      <c r="E324" s="137"/>
      <c r="F324" s="137"/>
      <c r="G324" s="137"/>
      <c r="H324" s="137"/>
      <c r="I324" s="137"/>
      <c r="J324" s="137"/>
      <c r="K324" s="137"/>
      <c r="L324" s="137"/>
      <c r="M324" s="137"/>
      <c r="N324" s="137"/>
      <c r="O324" s="137"/>
      <c r="P324" s="137"/>
      <c r="Q324" s="137"/>
      <c r="R324" s="137"/>
      <c r="S324" s="1"/>
      <c r="T324" s="1"/>
      <c r="U324" s="1"/>
      <c r="V324" s="1"/>
      <c r="W324" s="1"/>
      <c r="X324" s="1"/>
      <c r="Y324" s="1"/>
      <c r="Z324" s="1"/>
      <c r="AA324" s="1"/>
      <c r="AB324" s="1"/>
      <c r="AC324" s="1"/>
    </row>
    <row r="325" spans="1:29" ht="12.75">
      <c r="A325" s="1"/>
      <c r="B325" s="16"/>
      <c r="C325" s="3"/>
      <c r="D325" s="137"/>
      <c r="E325" s="137"/>
      <c r="F325" s="137"/>
      <c r="G325" s="137"/>
      <c r="H325" s="137"/>
      <c r="I325" s="137"/>
      <c r="J325" s="137"/>
      <c r="K325" s="137"/>
      <c r="L325" s="137"/>
      <c r="M325" s="137"/>
      <c r="N325" s="137"/>
      <c r="O325" s="137"/>
      <c r="P325" s="137"/>
      <c r="Q325" s="137"/>
      <c r="R325" s="137"/>
      <c r="S325" s="1"/>
      <c r="T325" s="1"/>
      <c r="U325" s="1"/>
      <c r="V325" s="1"/>
      <c r="W325" s="1"/>
      <c r="X325" s="1"/>
      <c r="Y325" s="1"/>
      <c r="Z325" s="1"/>
      <c r="AA325" s="1"/>
      <c r="AB325" s="1"/>
      <c r="AC325" s="1"/>
    </row>
    <row r="326" spans="1:29" ht="12.75">
      <c r="A326" s="1"/>
      <c r="B326" s="16"/>
      <c r="C326" s="3"/>
      <c r="D326" s="137"/>
      <c r="E326" s="137"/>
      <c r="F326" s="137"/>
      <c r="G326" s="137"/>
      <c r="H326" s="137"/>
      <c r="I326" s="137"/>
      <c r="J326" s="137"/>
      <c r="K326" s="137"/>
      <c r="L326" s="137"/>
      <c r="M326" s="137"/>
      <c r="N326" s="137"/>
      <c r="O326" s="137"/>
      <c r="P326" s="137"/>
      <c r="Q326" s="137"/>
      <c r="R326" s="137"/>
      <c r="S326" s="1"/>
      <c r="T326" s="1"/>
      <c r="U326" s="1"/>
      <c r="V326" s="1"/>
      <c r="W326" s="1"/>
      <c r="X326" s="1"/>
      <c r="Y326" s="1"/>
      <c r="Z326" s="1"/>
      <c r="AA326" s="1"/>
      <c r="AB326" s="1"/>
      <c r="AC326" s="1"/>
    </row>
    <row r="327" spans="1:29" ht="12.75">
      <c r="A327" s="1"/>
      <c r="B327" s="16"/>
      <c r="C327" s="3"/>
      <c r="D327" s="137"/>
      <c r="E327" s="137"/>
      <c r="F327" s="137"/>
      <c r="G327" s="137"/>
      <c r="H327" s="137"/>
      <c r="I327" s="137"/>
      <c r="J327" s="137"/>
      <c r="K327" s="137"/>
      <c r="L327" s="137"/>
      <c r="M327" s="137"/>
      <c r="N327" s="137"/>
      <c r="O327" s="137"/>
      <c r="P327" s="137"/>
      <c r="Q327" s="137"/>
      <c r="R327" s="137"/>
      <c r="S327" s="1"/>
      <c r="T327" s="1"/>
      <c r="U327" s="1"/>
      <c r="V327" s="1"/>
      <c r="W327" s="1"/>
      <c r="X327" s="1"/>
      <c r="Y327" s="1"/>
      <c r="Z327" s="1"/>
      <c r="AA327" s="1"/>
      <c r="AB327" s="1"/>
      <c r="AC327" s="1"/>
    </row>
    <row r="328" spans="1:29" ht="12.75">
      <c r="A328" s="1"/>
      <c r="B328" s="16"/>
      <c r="C328" s="3"/>
      <c r="D328" s="137"/>
      <c r="E328" s="137"/>
      <c r="F328" s="137"/>
      <c r="G328" s="137"/>
      <c r="H328" s="137"/>
      <c r="I328" s="137"/>
      <c r="J328" s="137"/>
      <c r="K328" s="137"/>
      <c r="L328" s="137"/>
      <c r="M328" s="137"/>
      <c r="N328" s="137"/>
      <c r="O328" s="137"/>
      <c r="P328" s="137"/>
      <c r="Q328" s="137"/>
      <c r="R328" s="137"/>
      <c r="S328" s="1"/>
      <c r="T328" s="1"/>
      <c r="U328" s="1"/>
      <c r="V328" s="1"/>
      <c r="W328" s="1"/>
      <c r="X328" s="1"/>
      <c r="Y328" s="1"/>
      <c r="Z328" s="1"/>
      <c r="AA328" s="1"/>
      <c r="AB328" s="1"/>
      <c r="AC328" s="1"/>
    </row>
    <row r="329" spans="1:29" ht="12.75">
      <c r="A329" s="1"/>
      <c r="B329" s="16"/>
      <c r="C329" s="3"/>
      <c r="D329" s="137"/>
      <c r="E329" s="137"/>
      <c r="F329" s="137"/>
      <c r="G329" s="137"/>
      <c r="H329" s="137"/>
      <c r="I329" s="137"/>
      <c r="J329" s="137"/>
      <c r="K329" s="137"/>
      <c r="L329" s="137"/>
      <c r="M329" s="137"/>
      <c r="N329" s="137"/>
      <c r="O329" s="137"/>
      <c r="P329" s="137"/>
      <c r="Q329" s="137"/>
      <c r="R329" s="137"/>
      <c r="S329" s="1"/>
      <c r="T329" s="1"/>
      <c r="U329" s="1"/>
      <c r="V329" s="1"/>
      <c r="W329" s="1"/>
      <c r="X329" s="1"/>
      <c r="Y329" s="1"/>
      <c r="Z329" s="1"/>
      <c r="AA329" s="1"/>
      <c r="AB329" s="1"/>
      <c r="AC329" s="1"/>
    </row>
    <row r="330" spans="1:29" ht="12.75">
      <c r="A330" s="1"/>
      <c r="B330" s="16"/>
      <c r="C330" s="3"/>
      <c r="D330" s="137"/>
      <c r="E330" s="137"/>
      <c r="F330" s="137"/>
      <c r="G330" s="137"/>
      <c r="H330" s="137"/>
      <c r="I330" s="137"/>
      <c r="J330" s="137"/>
      <c r="K330" s="137"/>
      <c r="L330" s="137"/>
      <c r="M330" s="137"/>
      <c r="N330" s="137"/>
      <c r="O330" s="137"/>
      <c r="P330" s="137"/>
      <c r="Q330" s="137"/>
      <c r="R330" s="137"/>
      <c r="S330" s="1"/>
      <c r="T330" s="1"/>
      <c r="U330" s="1"/>
      <c r="V330" s="1"/>
      <c r="W330" s="1"/>
      <c r="X330" s="1"/>
      <c r="Y330" s="1"/>
      <c r="Z330" s="1"/>
      <c r="AA330" s="1"/>
      <c r="AB330" s="1"/>
      <c r="AC330" s="1"/>
    </row>
    <row r="331" spans="1:29" ht="12.75">
      <c r="A331" s="1"/>
      <c r="B331" s="16"/>
      <c r="C331" s="3"/>
      <c r="D331" s="137"/>
      <c r="E331" s="137"/>
      <c r="F331" s="137"/>
      <c r="G331" s="137"/>
      <c r="H331" s="137"/>
      <c r="I331" s="137"/>
      <c r="J331" s="137"/>
      <c r="K331" s="137"/>
      <c r="L331" s="137"/>
      <c r="M331" s="137"/>
      <c r="N331" s="137"/>
      <c r="O331" s="137"/>
      <c r="P331" s="137"/>
      <c r="Q331" s="137"/>
      <c r="R331" s="137"/>
      <c r="S331" s="1"/>
      <c r="T331" s="1"/>
      <c r="U331" s="1"/>
      <c r="V331" s="1"/>
      <c r="W331" s="1"/>
      <c r="X331" s="1"/>
      <c r="Y331" s="1"/>
      <c r="Z331" s="1"/>
      <c r="AA331" s="1"/>
      <c r="AB331" s="1"/>
      <c r="AC331" s="1"/>
    </row>
    <row r="332" spans="1:29" ht="12.75">
      <c r="A332" s="1"/>
      <c r="B332" s="16"/>
      <c r="C332" s="3"/>
      <c r="D332" s="137"/>
      <c r="E332" s="137"/>
      <c r="F332" s="137"/>
      <c r="G332" s="137"/>
      <c r="H332" s="137"/>
      <c r="I332" s="137"/>
      <c r="J332" s="137"/>
      <c r="K332" s="137"/>
      <c r="L332" s="137"/>
      <c r="M332" s="137"/>
      <c r="N332" s="137"/>
      <c r="O332" s="137"/>
      <c r="P332" s="137"/>
      <c r="Q332" s="137"/>
      <c r="R332" s="137"/>
      <c r="S332" s="1"/>
      <c r="T332" s="1"/>
      <c r="U332" s="1"/>
      <c r="V332" s="1"/>
      <c r="W332" s="1"/>
      <c r="X332" s="1"/>
      <c r="Y332" s="1"/>
      <c r="Z332" s="1"/>
      <c r="AA332" s="1"/>
      <c r="AB332" s="1"/>
      <c r="AC332" s="1"/>
    </row>
    <row r="333" spans="1:29" ht="12.75">
      <c r="A333" s="1"/>
      <c r="B333" s="16"/>
      <c r="C333" s="3"/>
      <c r="D333" s="137"/>
      <c r="E333" s="137"/>
      <c r="F333" s="137"/>
      <c r="G333" s="137"/>
      <c r="H333" s="137"/>
      <c r="I333" s="137"/>
      <c r="J333" s="137"/>
      <c r="K333" s="137"/>
      <c r="L333" s="137"/>
      <c r="M333" s="137"/>
      <c r="N333" s="137"/>
      <c r="O333" s="137"/>
      <c r="P333" s="137"/>
      <c r="Q333" s="137"/>
      <c r="R333" s="137"/>
      <c r="S333" s="1"/>
      <c r="T333" s="1"/>
      <c r="U333" s="1"/>
      <c r="V333" s="1"/>
      <c r="W333" s="1"/>
      <c r="X333" s="1"/>
      <c r="Y333" s="1"/>
      <c r="Z333" s="1"/>
      <c r="AA333" s="1"/>
      <c r="AB333" s="1"/>
      <c r="AC333" s="1"/>
    </row>
    <row r="334" spans="1:29" ht="12.75">
      <c r="A334" s="1"/>
      <c r="B334" s="16"/>
      <c r="C334" s="3"/>
      <c r="D334" s="137"/>
      <c r="E334" s="137"/>
      <c r="F334" s="137"/>
      <c r="G334" s="137"/>
      <c r="H334" s="137"/>
      <c r="I334" s="137"/>
      <c r="J334" s="137"/>
      <c r="K334" s="137"/>
      <c r="L334" s="137"/>
      <c r="M334" s="137"/>
      <c r="N334" s="137"/>
      <c r="O334" s="137"/>
      <c r="P334" s="137"/>
      <c r="Q334" s="137"/>
      <c r="R334" s="137"/>
      <c r="S334" s="1"/>
      <c r="T334" s="1"/>
      <c r="U334" s="1"/>
      <c r="V334" s="1"/>
      <c r="W334" s="1"/>
      <c r="X334" s="1"/>
      <c r="Y334" s="1"/>
      <c r="Z334" s="1"/>
      <c r="AA334" s="1"/>
      <c r="AB334" s="1"/>
      <c r="AC334" s="1"/>
    </row>
    <row r="335" spans="1:29" ht="12.75">
      <c r="A335" s="1"/>
      <c r="B335" s="16"/>
      <c r="C335" s="3"/>
      <c r="D335" s="137"/>
      <c r="E335" s="137"/>
      <c r="F335" s="137"/>
      <c r="G335" s="137"/>
      <c r="H335" s="137"/>
      <c r="I335" s="137"/>
      <c r="J335" s="137"/>
      <c r="K335" s="137"/>
      <c r="L335" s="137"/>
      <c r="M335" s="137"/>
      <c r="N335" s="137"/>
      <c r="O335" s="137"/>
      <c r="P335" s="137"/>
      <c r="Q335" s="137"/>
      <c r="R335" s="137"/>
      <c r="S335" s="1"/>
      <c r="T335" s="1"/>
      <c r="U335" s="1"/>
      <c r="V335" s="1"/>
      <c r="W335" s="1"/>
      <c r="X335" s="1"/>
      <c r="Y335" s="1"/>
      <c r="Z335" s="1"/>
      <c r="AA335" s="1"/>
      <c r="AB335" s="1"/>
      <c r="AC335" s="1"/>
    </row>
    <row r="336" spans="1:29" ht="12.75">
      <c r="A336" s="1"/>
      <c r="B336" s="16"/>
      <c r="C336" s="3"/>
      <c r="D336" s="137"/>
      <c r="E336" s="137"/>
      <c r="F336" s="137"/>
      <c r="G336" s="137"/>
      <c r="H336" s="137"/>
      <c r="I336" s="137"/>
      <c r="J336" s="137"/>
      <c r="K336" s="137"/>
      <c r="L336" s="137"/>
      <c r="M336" s="137"/>
      <c r="N336" s="137"/>
      <c r="O336" s="137"/>
      <c r="P336" s="137"/>
      <c r="Q336" s="137"/>
      <c r="R336" s="137"/>
      <c r="S336" s="1"/>
      <c r="T336" s="1"/>
      <c r="U336" s="1"/>
      <c r="V336" s="1"/>
      <c r="W336" s="1"/>
      <c r="X336" s="1"/>
      <c r="Y336" s="1"/>
      <c r="Z336" s="1"/>
      <c r="AA336" s="1"/>
      <c r="AB336" s="1"/>
      <c r="AC336" s="1"/>
    </row>
    <row r="337" spans="1:29" ht="12.75">
      <c r="A337" s="1"/>
      <c r="B337" s="16"/>
      <c r="C337" s="3"/>
      <c r="D337" s="137"/>
      <c r="E337" s="137"/>
      <c r="F337" s="137"/>
      <c r="G337" s="137"/>
      <c r="H337" s="137"/>
      <c r="I337" s="137"/>
      <c r="J337" s="137"/>
      <c r="K337" s="137"/>
      <c r="L337" s="137"/>
      <c r="M337" s="137"/>
      <c r="N337" s="137"/>
      <c r="O337" s="137"/>
      <c r="P337" s="137"/>
      <c r="Q337" s="137"/>
      <c r="R337" s="137"/>
      <c r="S337" s="1"/>
      <c r="T337" s="1"/>
      <c r="U337" s="1"/>
      <c r="V337" s="1"/>
      <c r="W337" s="1"/>
      <c r="X337" s="1"/>
      <c r="Y337" s="1"/>
      <c r="Z337" s="1"/>
      <c r="AA337" s="1"/>
      <c r="AB337" s="1"/>
      <c r="AC337" s="1"/>
    </row>
    <row r="338" spans="1:29" ht="12.75">
      <c r="A338" s="1"/>
      <c r="B338" s="16"/>
      <c r="C338" s="3"/>
      <c r="D338" s="137"/>
      <c r="E338" s="137"/>
      <c r="F338" s="137"/>
      <c r="G338" s="137"/>
      <c r="H338" s="137"/>
      <c r="I338" s="137"/>
      <c r="J338" s="137"/>
      <c r="K338" s="137"/>
      <c r="L338" s="137"/>
      <c r="M338" s="137"/>
      <c r="N338" s="137"/>
      <c r="O338" s="137"/>
      <c r="P338" s="137"/>
      <c r="Q338" s="137"/>
      <c r="R338" s="137"/>
      <c r="S338" s="1"/>
      <c r="T338" s="1"/>
      <c r="U338" s="1"/>
      <c r="V338" s="1"/>
      <c r="W338" s="1"/>
      <c r="X338" s="1"/>
      <c r="Y338" s="1"/>
      <c r="Z338" s="1"/>
      <c r="AA338" s="1"/>
      <c r="AB338" s="1"/>
      <c r="AC338" s="1"/>
    </row>
    <row r="339" spans="1:29" ht="12.75">
      <c r="A339" s="1"/>
      <c r="B339" s="16"/>
      <c r="C339" s="3"/>
      <c r="D339" s="137"/>
      <c r="E339" s="137"/>
      <c r="F339" s="137"/>
      <c r="G339" s="137"/>
      <c r="H339" s="137"/>
      <c r="I339" s="137"/>
      <c r="J339" s="137"/>
      <c r="K339" s="137"/>
      <c r="L339" s="137"/>
      <c r="M339" s="137"/>
      <c r="N339" s="137"/>
      <c r="O339" s="137"/>
      <c r="P339" s="137"/>
      <c r="Q339" s="137"/>
      <c r="R339" s="137"/>
      <c r="S339" s="1"/>
      <c r="T339" s="1"/>
      <c r="U339" s="1"/>
      <c r="V339" s="1"/>
      <c r="W339" s="1"/>
      <c r="X339" s="1"/>
      <c r="Y339" s="1"/>
      <c r="Z339" s="1"/>
      <c r="AA339" s="1"/>
      <c r="AB339" s="1"/>
      <c r="AC339" s="1"/>
    </row>
    <row r="340" spans="1:29" ht="12.75">
      <c r="A340" s="1"/>
      <c r="B340" s="16"/>
      <c r="C340" s="3"/>
      <c r="D340" s="137"/>
      <c r="E340" s="137"/>
      <c r="F340" s="137"/>
      <c r="G340" s="137"/>
      <c r="H340" s="137"/>
      <c r="I340" s="137"/>
      <c r="J340" s="137"/>
      <c r="K340" s="137"/>
      <c r="L340" s="137"/>
      <c r="M340" s="137"/>
      <c r="N340" s="137"/>
      <c r="O340" s="137"/>
      <c r="P340" s="137"/>
      <c r="Q340" s="137"/>
      <c r="R340" s="137"/>
      <c r="S340" s="1"/>
      <c r="T340" s="1"/>
      <c r="U340" s="1"/>
      <c r="V340" s="1"/>
      <c r="W340" s="1"/>
      <c r="X340" s="1"/>
      <c r="Y340" s="1"/>
      <c r="Z340" s="1"/>
      <c r="AA340" s="1"/>
      <c r="AB340" s="1"/>
      <c r="AC340" s="1"/>
    </row>
    <row r="341" spans="1:29" ht="12.75">
      <c r="A341" s="1"/>
      <c r="B341" s="16"/>
      <c r="C341" s="3"/>
      <c r="D341" s="137"/>
      <c r="E341" s="137"/>
      <c r="F341" s="137"/>
      <c r="G341" s="137"/>
      <c r="H341" s="137"/>
      <c r="I341" s="137"/>
      <c r="J341" s="137"/>
      <c r="K341" s="137"/>
      <c r="L341" s="137"/>
      <c r="M341" s="137"/>
      <c r="N341" s="137"/>
      <c r="O341" s="137"/>
      <c r="P341" s="137"/>
      <c r="Q341" s="137"/>
      <c r="R341" s="137"/>
      <c r="S341" s="1"/>
      <c r="T341" s="1"/>
      <c r="U341" s="1"/>
      <c r="V341" s="1"/>
      <c r="W341" s="1"/>
      <c r="X341" s="1"/>
      <c r="Y341" s="1"/>
      <c r="Z341" s="1"/>
      <c r="AA341" s="1"/>
      <c r="AB341" s="1"/>
      <c r="AC341" s="1"/>
    </row>
    <row r="342" spans="1:29" ht="12.75">
      <c r="A342" s="1"/>
      <c r="B342" s="16"/>
      <c r="C342" s="3"/>
      <c r="D342" s="137"/>
      <c r="E342" s="137"/>
      <c r="F342" s="137"/>
      <c r="G342" s="137"/>
      <c r="H342" s="137"/>
      <c r="I342" s="137"/>
      <c r="J342" s="137"/>
      <c r="K342" s="137"/>
      <c r="L342" s="137"/>
      <c r="M342" s="137"/>
      <c r="N342" s="137"/>
      <c r="O342" s="137"/>
      <c r="P342" s="137"/>
      <c r="Q342" s="137"/>
      <c r="R342" s="137"/>
      <c r="S342" s="1"/>
      <c r="T342" s="1"/>
      <c r="U342" s="1"/>
      <c r="V342" s="1"/>
      <c r="W342" s="1"/>
      <c r="X342" s="1"/>
      <c r="Y342" s="1"/>
      <c r="Z342" s="1"/>
      <c r="AA342" s="1"/>
      <c r="AB342" s="1"/>
      <c r="AC342" s="1"/>
    </row>
  </sheetData>
  <mergeCells count="557">
    <mergeCell ref="T136:T139"/>
    <mergeCell ref="U136:U139"/>
    <mergeCell ref="V136:V139"/>
    <mergeCell ref="T140:T143"/>
    <mergeCell ref="U140:U143"/>
    <mergeCell ref="V140:V143"/>
    <mergeCell ref="T144:T147"/>
    <mergeCell ref="U144:U147"/>
    <mergeCell ref="V144:V147"/>
    <mergeCell ref="T124:T127"/>
    <mergeCell ref="U124:U127"/>
    <mergeCell ref="V124:V127"/>
    <mergeCell ref="T128:T131"/>
    <mergeCell ref="U128:U131"/>
    <mergeCell ref="V128:V131"/>
    <mergeCell ref="T132:T135"/>
    <mergeCell ref="U132:U135"/>
    <mergeCell ref="V132:V135"/>
    <mergeCell ref="T112:T115"/>
    <mergeCell ref="U112:U115"/>
    <mergeCell ref="V112:V115"/>
    <mergeCell ref="T116:T119"/>
    <mergeCell ref="U116:U119"/>
    <mergeCell ref="V116:V119"/>
    <mergeCell ref="T120:T123"/>
    <mergeCell ref="U120:U123"/>
    <mergeCell ref="V120:V123"/>
    <mergeCell ref="T100:T103"/>
    <mergeCell ref="U100:U103"/>
    <mergeCell ref="V100:V103"/>
    <mergeCell ref="T104:T107"/>
    <mergeCell ref="U104:U107"/>
    <mergeCell ref="V104:V107"/>
    <mergeCell ref="T108:T111"/>
    <mergeCell ref="U108:U111"/>
    <mergeCell ref="V108:V111"/>
    <mergeCell ref="S88:S99"/>
    <mergeCell ref="T88:T91"/>
    <mergeCell ref="U88:U91"/>
    <mergeCell ref="V88:V91"/>
    <mergeCell ref="T92:T95"/>
    <mergeCell ref="U92:U95"/>
    <mergeCell ref="V92:V95"/>
    <mergeCell ref="T96:T99"/>
    <mergeCell ref="U96:U99"/>
    <mergeCell ref="V96:V99"/>
    <mergeCell ref="S76:S87"/>
    <mergeCell ref="T76:T79"/>
    <mergeCell ref="U76:U79"/>
    <mergeCell ref="V76:V79"/>
    <mergeCell ref="T80:T83"/>
    <mergeCell ref="U80:U83"/>
    <mergeCell ref="V80:V83"/>
    <mergeCell ref="T84:T87"/>
    <mergeCell ref="U84:U87"/>
    <mergeCell ref="V84:V87"/>
    <mergeCell ref="T64:T67"/>
    <mergeCell ref="U64:U67"/>
    <mergeCell ref="V64:V67"/>
    <mergeCell ref="T68:T71"/>
    <mergeCell ref="U68:U71"/>
    <mergeCell ref="V68:V71"/>
    <mergeCell ref="T72:T75"/>
    <mergeCell ref="U72:U75"/>
    <mergeCell ref="V72:V75"/>
    <mergeCell ref="T52:T55"/>
    <mergeCell ref="U52:U55"/>
    <mergeCell ref="V52:V55"/>
    <mergeCell ref="T56:T59"/>
    <mergeCell ref="U56:U59"/>
    <mergeCell ref="V56:V59"/>
    <mergeCell ref="T60:T63"/>
    <mergeCell ref="U60:U63"/>
    <mergeCell ref="V60:V63"/>
    <mergeCell ref="T40:T43"/>
    <mergeCell ref="U40:U43"/>
    <mergeCell ref="V40:V43"/>
    <mergeCell ref="T44:T47"/>
    <mergeCell ref="U44:U47"/>
    <mergeCell ref="V44:V47"/>
    <mergeCell ref="T48:T51"/>
    <mergeCell ref="U48:U51"/>
    <mergeCell ref="V48:V51"/>
    <mergeCell ref="T28:T31"/>
    <mergeCell ref="U28:U31"/>
    <mergeCell ref="V28:V31"/>
    <mergeCell ref="T32:T35"/>
    <mergeCell ref="U32:U35"/>
    <mergeCell ref="V32:V35"/>
    <mergeCell ref="T36:T39"/>
    <mergeCell ref="U36:U39"/>
    <mergeCell ref="V36:V39"/>
    <mergeCell ref="T16:T19"/>
    <mergeCell ref="U16:U19"/>
    <mergeCell ref="V16:V19"/>
    <mergeCell ref="T20:T23"/>
    <mergeCell ref="U20:U23"/>
    <mergeCell ref="V20:V23"/>
    <mergeCell ref="T24:T27"/>
    <mergeCell ref="U24:U27"/>
    <mergeCell ref="V24:V27"/>
    <mergeCell ref="T4:T7"/>
    <mergeCell ref="U4:U7"/>
    <mergeCell ref="V4:V7"/>
    <mergeCell ref="T8:T11"/>
    <mergeCell ref="U8:U11"/>
    <mergeCell ref="V8:V11"/>
    <mergeCell ref="T12:T15"/>
    <mergeCell ref="U12:U15"/>
    <mergeCell ref="V12:V15"/>
    <mergeCell ref="E36:E39"/>
    <mergeCell ref="B2:C2"/>
    <mergeCell ref="I8:I11"/>
    <mergeCell ref="E12:E15"/>
    <mergeCell ref="F12:F15"/>
    <mergeCell ref="H12:H15"/>
    <mergeCell ref="I12:I15"/>
    <mergeCell ref="E16:E19"/>
    <mergeCell ref="F16:F19"/>
    <mergeCell ref="G16:G27"/>
    <mergeCell ref="H16:H19"/>
    <mergeCell ref="I16:I19"/>
    <mergeCell ref="C64:C75"/>
    <mergeCell ref="D64:D75"/>
    <mergeCell ref="C40:C51"/>
    <mergeCell ref="C52:C63"/>
    <mergeCell ref="B52:B87"/>
    <mergeCell ref="D40:D51"/>
    <mergeCell ref="D52:D63"/>
    <mergeCell ref="D16:D27"/>
    <mergeCell ref="D4:D15"/>
    <mergeCell ref="C4:C15"/>
    <mergeCell ref="B4:B51"/>
    <mergeCell ref="C28:C39"/>
    <mergeCell ref="C16:C27"/>
    <mergeCell ref="D28:D39"/>
    <mergeCell ref="C124:C135"/>
    <mergeCell ref="C112:C123"/>
    <mergeCell ref="B124:B147"/>
    <mergeCell ref="D136:D147"/>
    <mergeCell ref="C136:C147"/>
    <mergeCell ref="C76:C87"/>
    <mergeCell ref="C88:C99"/>
    <mergeCell ref="C100:C111"/>
    <mergeCell ref="B88:B123"/>
    <mergeCell ref="D100:D111"/>
    <mergeCell ref="D88:D99"/>
    <mergeCell ref="D76:D87"/>
    <mergeCell ref="N80:N83"/>
    <mergeCell ref="O80:O83"/>
    <mergeCell ref="N84:N87"/>
    <mergeCell ref="O84:O87"/>
    <mergeCell ref="N88:N91"/>
    <mergeCell ref="O88:O91"/>
    <mergeCell ref="N92:N95"/>
    <mergeCell ref="O92:O95"/>
    <mergeCell ref="D124:D135"/>
    <mergeCell ref="D112:D123"/>
    <mergeCell ref="H84:H87"/>
    <mergeCell ref="I84:I87"/>
    <mergeCell ref="K84:K87"/>
    <mergeCell ref="L84:L87"/>
    <mergeCell ref="H108:H111"/>
    <mergeCell ref="I108:I111"/>
    <mergeCell ref="K108:K111"/>
    <mergeCell ref="L108:L111"/>
    <mergeCell ref="N108:N111"/>
    <mergeCell ref="O108:O111"/>
    <mergeCell ref="E104:E107"/>
    <mergeCell ref="F104:F107"/>
    <mergeCell ref="H104:H107"/>
    <mergeCell ref="I104:I107"/>
    <mergeCell ref="N4:N7"/>
    <mergeCell ref="O4:O7"/>
    <mergeCell ref="P4:P15"/>
    <mergeCell ref="Q4:Q7"/>
    <mergeCell ref="R4:R7"/>
    <mergeCell ref="E8:E11"/>
    <mergeCell ref="F8:F11"/>
    <mergeCell ref="H8:H11"/>
    <mergeCell ref="N76:N79"/>
    <mergeCell ref="O76:O79"/>
    <mergeCell ref="E4:E7"/>
    <mergeCell ref="F4:F7"/>
    <mergeCell ref="G4:G15"/>
    <mergeCell ref="H4:H7"/>
    <mergeCell ref="I4:I7"/>
    <mergeCell ref="J4:J15"/>
    <mergeCell ref="K4:K7"/>
    <mergeCell ref="L4:L7"/>
    <mergeCell ref="M4:M15"/>
    <mergeCell ref="K8:K11"/>
    <mergeCell ref="L8:L11"/>
    <mergeCell ref="N8:N11"/>
    <mergeCell ref="O8:O11"/>
    <mergeCell ref="Q8:Q11"/>
    <mergeCell ref="R8:R11"/>
    <mergeCell ref="K12:K15"/>
    <mergeCell ref="L12:L15"/>
    <mergeCell ref="N12:N15"/>
    <mergeCell ref="O12:O15"/>
    <mergeCell ref="Q12:Q15"/>
    <mergeCell ref="R12:R15"/>
    <mergeCell ref="R20:R23"/>
    <mergeCell ref="E24:E27"/>
    <mergeCell ref="F24:F27"/>
    <mergeCell ref="H24:H27"/>
    <mergeCell ref="I24:I27"/>
    <mergeCell ref="K24:K27"/>
    <mergeCell ref="J16:J27"/>
    <mergeCell ref="K16:K19"/>
    <mergeCell ref="L16:L19"/>
    <mergeCell ref="M16:M27"/>
    <mergeCell ref="N16:N19"/>
    <mergeCell ref="O16:O19"/>
    <mergeCell ref="P16:P27"/>
    <mergeCell ref="Q16:Q19"/>
    <mergeCell ref="R16:R19"/>
    <mergeCell ref="L24:L27"/>
    <mergeCell ref="N24:N27"/>
    <mergeCell ref="O24:O27"/>
    <mergeCell ref="Q24:Q27"/>
    <mergeCell ref="R24:R27"/>
    <mergeCell ref="E20:E23"/>
    <mergeCell ref="F20:F23"/>
    <mergeCell ref="H20:H23"/>
    <mergeCell ref="I20:I23"/>
    <mergeCell ref="K20:K23"/>
    <mergeCell ref="L20:L23"/>
    <mergeCell ref="N20:N23"/>
    <mergeCell ref="O20:O23"/>
    <mergeCell ref="Q20:Q23"/>
    <mergeCell ref="K32:K35"/>
    <mergeCell ref="L32:L35"/>
    <mergeCell ref="N32:N35"/>
    <mergeCell ref="O32:O35"/>
    <mergeCell ref="Q32:Q35"/>
    <mergeCell ref="R32:R35"/>
    <mergeCell ref="E28:E31"/>
    <mergeCell ref="F28:F31"/>
    <mergeCell ref="G28:G39"/>
    <mergeCell ref="H28:H31"/>
    <mergeCell ref="I28:I31"/>
    <mergeCell ref="J28:J39"/>
    <mergeCell ref="K28:K31"/>
    <mergeCell ref="L28:L31"/>
    <mergeCell ref="M28:M39"/>
    <mergeCell ref="N28:N31"/>
    <mergeCell ref="O28:O31"/>
    <mergeCell ref="P28:P39"/>
    <mergeCell ref="Q28:Q31"/>
    <mergeCell ref="R28:R31"/>
    <mergeCell ref="E32:E35"/>
    <mergeCell ref="F32:F35"/>
    <mergeCell ref="H32:H35"/>
    <mergeCell ref="I32:I35"/>
    <mergeCell ref="N40:N43"/>
    <mergeCell ref="O40:O43"/>
    <mergeCell ref="P40:P51"/>
    <mergeCell ref="Q40:Q43"/>
    <mergeCell ref="R40:R43"/>
    <mergeCell ref="E44:E47"/>
    <mergeCell ref="F36:F39"/>
    <mergeCell ref="H36:H39"/>
    <mergeCell ref="I36:I39"/>
    <mergeCell ref="K36:K39"/>
    <mergeCell ref="L36:L39"/>
    <mergeCell ref="N36:N39"/>
    <mergeCell ref="O36:O39"/>
    <mergeCell ref="Q36:Q39"/>
    <mergeCell ref="R36:R39"/>
    <mergeCell ref="E40:E43"/>
    <mergeCell ref="F40:F43"/>
    <mergeCell ref="G40:G51"/>
    <mergeCell ref="H40:H43"/>
    <mergeCell ref="I40:I43"/>
    <mergeCell ref="J40:J51"/>
    <mergeCell ref="K40:K43"/>
    <mergeCell ref="L40:L43"/>
    <mergeCell ref="M40:M51"/>
    <mergeCell ref="R48:R51"/>
    <mergeCell ref="F44:F47"/>
    <mergeCell ref="H44:H47"/>
    <mergeCell ref="I44:I47"/>
    <mergeCell ref="K44:K47"/>
    <mergeCell ref="L44:L47"/>
    <mergeCell ref="N44:N47"/>
    <mergeCell ref="O44:O47"/>
    <mergeCell ref="Q44:Q47"/>
    <mergeCell ref="R44:R47"/>
    <mergeCell ref="E48:E51"/>
    <mergeCell ref="F48:F51"/>
    <mergeCell ref="H48:H51"/>
    <mergeCell ref="I48:I51"/>
    <mergeCell ref="K48:K51"/>
    <mergeCell ref="L48:L51"/>
    <mergeCell ref="N48:N51"/>
    <mergeCell ref="O48:O51"/>
    <mergeCell ref="Q48:Q51"/>
    <mergeCell ref="H52:H55"/>
    <mergeCell ref="I52:I55"/>
    <mergeCell ref="J52:J63"/>
    <mergeCell ref="K52:K55"/>
    <mergeCell ref="L52:L55"/>
    <mergeCell ref="M52:M63"/>
    <mergeCell ref="E56:E59"/>
    <mergeCell ref="F56:F59"/>
    <mergeCell ref="H56:H59"/>
    <mergeCell ref="I56:I59"/>
    <mergeCell ref="K56:K59"/>
    <mergeCell ref="L56:L59"/>
    <mergeCell ref="E60:E63"/>
    <mergeCell ref="F60:F63"/>
    <mergeCell ref="H60:H63"/>
    <mergeCell ref="I60:I63"/>
    <mergeCell ref="K60:K63"/>
    <mergeCell ref="L60:L63"/>
    <mergeCell ref="N64:N67"/>
    <mergeCell ref="O64:O67"/>
    <mergeCell ref="P64:P75"/>
    <mergeCell ref="Q64:Q67"/>
    <mergeCell ref="R64:R67"/>
    <mergeCell ref="E68:E71"/>
    <mergeCell ref="F68:F71"/>
    <mergeCell ref="H68:H71"/>
    <mergeCell ref="N52:N55"/>
    <mergeCell ref="O52:O55"/>
    <mergeCell ref="P52:P63"/>
    <mergeCell ref="Q52:Q55"/>
    <mergeCell ref="R52:R55"/>
    <mergeCell ref="N56:N59"/>
    <mergeCell ref="O56:O59"/>
    <mergeCell ref="Q56:Q59"/>
    <mergeCell ref="R56:R59"/>
    <mergeCell ref="N60:N63"/>
    <mergeCell ref="O60:O63"/>
    <mergeCell ref="Q60:Q63"/>
    <mergeCell ref="R60:R63"/>
    <mergeCell ref="E52:E55"/>
    <mergeCell ref="F52:F55"/>
    <mergeCell ref="G52:G63"/>
    <mergeCell ref="E64:E67"/>
    <mergeCell ref="F64:F67"/>
    <mergeCell ref="G64:G75"/>
    <mergeCell ref="H64:H67"/>
    <mergeCell ref="I64:I67"/>
    <mergeCell ref="J64:J75"/>
    <mergeCell ref="K64:K67"/>
    <mergeCell ref="L64:L67"/>
    <mergeCell ref="M64:M75"/>
    <mergeCell ref="E72:E75"/>
    <mergeCell ref="F72:F75"/>
    <mergeCell ref="H72:H75"/>
    <mergeCell ref="N72:N75"/>
    <mergeCell ref="O72:O75"/>
    <mergeCell ref="Q72:Q75"/>
    <mergeCell ref="R72:R75"/>
    <mergeCell ref="I68:I71"/>
    <mergeCell ref="K68:K71"/>
    <mergeCell ref="L68:L71"/>
    <mergeCell ref="N68:N71"/>
    <mergeCell ref="O68:O71"/>
    <mergeCell ref="Q68:Q71"/>
    <mergeCell ref="R68:R71"/>
    <mergeCell ref="I72:I75"/>
    <mergeCell ref="K72:K75"/>
    <mergeCell ref="L72:L75"/>
    <mergeCell ref="P76:P87"/>
    <mergeCell ref="Q76:Q79"/>
    <mergeCell ref="R76:R79"/>
    <mergeCell ref="Q80:Q83"/>
    <mergeCell ref="R80:R83"/>
    <mergeCell ref="Q84:Q87"/>
    <mergeCell ref="R84:R87"/>
    <mergeCell ref="E76:E79"/>
    <mergeCell ref="F76:F79"/>
    <mergeCell ref="G76:G87"/>
    <mergeCell ref="H76:H79"/>
    <mergeCell ref="I76:I79"/>
    <mergeCell ref="J76:J87"/>
    <mergeCell ref="K76:K79"/>
    <mergeCell ref="L76:L79"/>
    <mergeCell ref="M76:M87"/>
    <mergeCell ref="E80:E83"/>
    <mergeCell ref="F80:F83"/>
    <mergeCell ref="H80:H83"/>
    <mergeCell ref="I80:I83"/>
    <mergeCell ref="K80:K83"/>
    <mergeCell ref="L80:L83"/>
    <mergeCell ref="E84:E87"/>
    <mergeCell ref="F84:F87"/>
    <mergeCell ref="E88:E91"/>
    <mergeCell ref="F88:F91"/>
    <mergeCell ref="G88:G99"/>
    <mergeCell ref="H88:H91"/>
    <mergeCell ref="I88:I91"/>
    <mergeCell ref="J88:J99"/>
    <mergeCell ref="K88:K91"/>
    <mergeCell ref="L88:L91"/>
    <mergeCell ref="M88:M99"/>
    <mergeCell ref="E92:E95"/>
    <mergeCell ref="F92:F95"/>
    <mergeCell ref="H92:H95"/>
    <mergeCell ref="I92:I95"/>
    <mergeCell ref="K92:K95"/>
    <mergeCell ref="L92:L95"/>
    <mergeCell ref="E96:E99"/>
    <mergeCell ref="F96:F99"/>
    <mergeCell ref="H96:H99"/>
    <mergeCell ref="I96:I99"/>
    <mergeCell ref="K96:K99"/>
    <mergeCell ref="L96:L99"/>
    <mergeCell ref="N96:N99"/>
    <mergeCell ref="O96:O99"/>
    <mergeCell ref="Q96:Q99"/>
    <mergeCell ref="R96:R99"/>
    <mergeCell ref="E100:E103"/>
    <mergeCell ref="F100:F103"/>
    <mergeCell ref="G100:G111"/>
    <mergeCell ref="H100:H103"/>
    <mergeCell ref="I100:I103"/>
    <mergeCell ref="J100:J111"/>
    <mergeCell ref="K100:K103"/>
    <mergeCell ref="L100:L103"/>
    <mergeCell ref="M100:M111"/>
    <mergeCell ref="N100:N103"/>
    <mergeCell ref="O100:O103"/>
    <mergeCell ref="P100:P111"/>
    <mergeCell ref="Q100:Q103"/>
    <mergeCell ref="R100:R103"/>
    <mergeCell ref="P88:P99"/>
    <mergeCell ref="Q88:Q91"/>
    <mergeCell ref="R88:R91"/>
    <mergeCell ref="Q92:Q95"/>
    <mergeCell ref="R92:R95"/>
    <mergeCell ref="R104:R107"/>
    <mergeCell ref="E108:E111"/>
    <mergeCell ref="F108:F111"/>
    <mergeCell ref="K104:K107"/>
    <mergeCell ref="L104:L107"/>
    <mergeCell ref="N104:N107"/>
    <mergeCell ref="O104:O107"/>
    <mergeCell ref="Q104:Q107"/>
    <mergeCell ref="R108:R111"/>
    <mergeCell ref="E112:E115"/>
    <mergeCell ref="F112:F115"/>
    <mergeCell ref="G112:G123"/>
    <mergeCell ref="H112:H115"/>
    <mergeCell ref="I112:I115"/>
    <mergeCell ref="J112:J123"/>
    <mergeCell ref="K112:K115"/>
    <mergeCell ref="L112:L115"/>
    <mergeCell ref="M112:M123"/>
    <mergeCell ref="N112:N115"/>
    <mergeCell ref="O112:O115"/>
    <mergeCell ref="P112:P123"/>
    <mergeCell ref="Q112:Q115"/>
    <mergeCell ref="R112:R115"/>
    <mergeCell ref="E120:E123"/>
    <mergeCell ref="F120:F123"/>
    <mergeCell ref="K120:K123"/>
    <mergeCell ref="L120:L123"/>
    <mergeCell ref="H120:H123"/>
    <mergeCell ref="I120:I123"/>
    <mergeCell ref="N120:N123"/>
    <mergeCell ref="O120:O123"/>
    <mergeCell ref="Q120:Q123"/>
    <mergeCell ref="E116:E119"/>
    <mergeCell ref="F116:F119"/>
    <mergeCell ref="H116:H119"/>
    <mergeCell ref="I116:I119"/>
    <mergeCell ref="K116:K119"/>
    <mergeCell ref="L116:L119"/>
    <mergeCell ref="N116:N119"/>
    <mergeCell ref="O116:O119"/>
    <mergeCell ref="Q116:Q119"/>
    <mergeCell ref="E124:E127"/>
    <mergeCell ref="F124:F127"/>
    <mergeCell ref="G124:G135"/>
    <mergeCell ref="H124:H127"/>
    <mergeCell ref="I124:I127"/>
    <mergeCell ref="J124:J135"/>
    <mergeCell ref="K124:K127"/>
    <mergeCell ref="L124:L127"/>
    <mergeCell ref="M124:M135"/>
    <mergeCell ref="E128:E131"/>
    <mergeCell ref="F128:F131"/>
    <mergeCell ref="H128:H131"/>
    <mergeCell ref="I128:I131"/>
    <mergeCell ref="K128:K131"/>
    <mergeCell ref="L128:L131"/>
    <mergeCell ref="E132:E135"/>
    <mergeCell ref="F132:F135"/>
    <mergeCell ref="H132:H135"/>
    <mergeCell ref="I132:I135"/>
    <mergeCell ref="K132:K135"/>
    <mergeCell ref="L132:L135"/>
    <mergeCell ref="N132:N135"/>
    <mergeCell ref="O132:O135"/>
    <mergeCell ref="Q132:Q135"/>
    <mergeCell ref="K144:K147"/>
    <mergeCell ref="L144:L147"/>
    <mergeCell ref="N128:N131"/>
    <mergeCell ref="O128:O131"/>
    <mergeCell ref="Q128:Q131"/>
    <mergeCell ref="R128:R131"/>
    <mergeCell ref="P124:P135"/>
    <mergeCell ref="Q124:Q127"/>
    <mergeCell ref="R124:R127"/>
    <mergeCell ref="R140:R143"/>
    <mergeCell ref="N144:N147"/>
    <mergeCell ref="O144:O147"/>
    <mergeCell ref="Q144:Q147"/>
    <mergeCell ref="R144:R147"/>
    <mergeCell ref="E136:E139"/>
    <mergeCell ref="F136:F139"/>
    <mergeCell ref="G136:G147"/>
    <mergeCell ref="H136:H139"/>
    <mergeCell ref="I136:I139"/>
    <mergeCell ref="J136:J147"/>
    <mergeCell ref="K136:K139"/>
    <mergeCell ref="L136:L139"/>
    <mergeCell ref="M136:M147"/>
    <mergeCell ref="E140:E143"/>
    <mergeCell ref="F140:F143"/>
    <mergeCell ref="H140:H143"/>
    <mergeCell ref="I140:I143"/>
    <mergeCell ref="K140:K143"/>
    <mergeCell ref="L140:L143"/>
    <mergeCell ref="E144:E147"/>
    <mergeCell ref="F144:F147"/>
    <mergeCell ref="H144:H147"/>
    <mergeCell ref="I144:I147"/>
    <mergeCell ref="S4:S15"/>
    <mergeCell ref="S16:S27"/>
    <mergeCell ref="S28:S39"/>
    <mergeCell ref="S100:S111"/>
    <mergeCell ref="S112:S123"/>
    <mergeCell ref="S124:S135"/>
    <mergeCell ref="S136:S147"/>
    <mergeCell ref="R132:R135"/>
    <mergeCell ref="N124:N127"/>
    <mergeCell ref="O124:O127"/>
    <mergeCell ref="R116:R119"/>
    <mergeCell ref="R120:R123"/>
    <mergeCell ref="Q108:Q111"/>
    <mergeCell ref="S40:S51"/>
    <mergeCell ref="S52:S63"/>
    <mergeCell ref="S64:S75"/>
    <mergeCell ref="N136:N139"/>
    <mergeCell ref="O136:O139"/>
    <mergeCell ref="P136:P147"/>
    <mergeCell ref="Q136:Q139"/>
    <mergeCell ref="R136:R139"/>
    <mergeCell ref="N140:N143"/>
    <mergeCell ref="O140:O143"/>
    <mergeCell ref="Q140:Q143"/>
  </mergeCells>
  <dataValidations count="2">
    <dataValidation type="custom" allowBlank="1" showInputMessage="1" showErrorMessage="1" sqref="G4:G147 J4:J147 M4:M147 P4:P147 S4:S147">
      <formula1>""</formula1>
    </dataValidation>
    <dataValidation type="custom" allowBlank="1" showInputMessage="1" showErrorMessage="1" sqref="D4:D147">
      <formula1>" "</formula1>
    </dataValidation>
  </dataValidations>
  <hyperlinks>
    <hyperlink ref="V4" r:id="rId1" display="www.google.com"/>
  </hyperlink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342"/>
  <sheetViews>
    <sheetView workbookViewId="0">
      <pane xSplit="3" ySplit="2" topLeftCell="D3" activePane="bottomRight" state="frozen"/>
      <selection pane="topRight" activeCell="D1" sqref="D1"/>
      <selection pane="bottomLeft" activeCell="A3" sqref="A3"/>
      <selection pane="bottomRight" activeCell="D4" sqref="D4:D15"/>
    </sheetView>
  </sheetViews>
  <sheetFormatPr defaultColWidth="14.42578125" defaultRowHeight="15.75" customHeight="1"/>
  <cols>
    <col min="1" max="1" width="1.7109375" style="136" customWidth="1"/>
    <col min="2" max="2" width="11.7109375" style="136" customWidth="1"/>
    <col min="3" max="3" width="16.42578125" style="136" customWidth="1"/>
    <col min="4" max="4" width="33.85546875" style="136" customWidth="1"/>
    <col min="5" max="5" width="6.85546875" style="136" customWidth="1"/>
    <col min="6" max="7" width="33.85546875" style="136" customWidth="1"/>
    <col min="8" max="8" width="5.85546875" style="136" customWidth="1"/>
    <col min="9" max="10" width="33.85546875" style="136" customWidth="1"/>
    <col min="11" max="11" width="6.140625" style="136" customWidth="1"/>
    <col min="12" max="13" width="33.85546875" style="136" customWidth="1"/>
    <col min="14" max="14" width="6" style="136" customWidth="1"/>
    <col min="15" max="16" width="33.85546875" style="136" customWidth="1"/>
    <col min="17" max="17" width="6.5703125" style="136" customWidth="1"/>
    <col min="18" max="18" width="33.85546875" style="136" customWidth="1"/>
    <col min="19" max="19" width="42.140625" style="136" customWidth="1"/>
    <col min="20" max="20" width="14.42578125" style="136"/>
    <col min="21" max="21" width="46.42578125" style="136" customWidth="1"/>
    <col min="22" max="16384" width="14.42578125" style="136"/>
  </cols>
  <sheetData>
    <row r="1" spans="1:29" ht="6" customHeight="1">
      <c r="A1" s="1"/>
      <c r="B1" s="16"/>
      <c r="C1" s="3"/>
      <c r="D1" s="137"/>
      <c r="E1" s="137"/>
      <c r="F1" s="137"/>
      <c r="G1" s="137"/>
      <c r="H1" s="137"/>
      <c r="I1" s="137"/>
      <c r="J1" s="137"/>
      <c r="K1" s="137"/>
      <c r="L1" s="137"/>
      <c r="M1" s="137"/>
      <c r="N1" s="137"/>
      <c r="O1" s="137"/>
      <c r="P1" s="137"/>
      <c r="Q1" s="137"/>
      <c r="R1" s="137"/>
      <c r="S1" s="1"/>
      <c r="T1" s="1"/>
      <c r="U1" s="1"/>
      <c r="V1" s="1"/>
      <c r="W1" s="1"/>
      <c r="X1" s="1"/>
      <c r="Y1" s="1"/>
      <c r="Z1" s="1"/>
      <c r="AA1" s="1"/>
      <c r="AB1" s="1"/>
      <c r="AC1" s="1"/>
    </row>
    <row r="2" spans="1:29" ht="18">
      <c r="A2" s="5"/>
      <c r="B2" s="297" t="str">
        <f>Refs!A8</f>
        <v>Geography</v>
      </c>
      <c r="C2" s="298"/>
      <c r="D2" s="180"/>
      <c r="E2" s="139"/>
      <c r="F2" s="139"/>
      <c r="G2" s="139"/>
      <c r="H2" s="139"/>
      <c r="I2" s="139"/>
      <c r="J2" s="139"/>
      <c r="K2" s="139"/>
      <c r="L2" s="139"/>
      <c r="M2" s="139"/>
      <c r="N2" s="139"/>
      <c r="O2" s="139"/>
      <c r="P2" s="139"/>
      <c r="Q2" s="139"/>
      <c r="R2" s="139"/>
      <c r="S2" s="1"/>
      <c r="T2" s="1"/>
      <c r="U2" s="1"/>
      <c r="V2" s="1"/>
      <c r="W2" s="1"/>
      <c r="X2" s="1"/>
      <c r="Y2" s="1"/>
      <c r="Z2" s="1"/>
      <c r="AA2" s="1"/>
      <c r="AB2" s="1"/>
      <c r="AC2" s="1"/>
    </row>
    <row r="3" spans="1:29" ht="14.25" customHeight="1">
      <c r="A3" s="1"/>
      <c r="B3" s="16"/>
      <c r="C3" s="3"/>
      <c r="D3" s="160" t="str">
        <f>IF(Refs!$B$29=1,"Datganiadau Blwyddyn 6", "Year 6 Descriptors")</f>
        <v>Year 6 Descriptors</v>
      </c>
      <c r="E3" s="160" t="str">
        <f>IF(Refs!$B$29=1,"Tymor", "Term")</f>
        <v>Term</v>
      </c>
      <c r="F3" s="176"/>
      <c r="G3" s="160" t="str">
        <f>IF(Refs!$B$29=1,"Blwyddyn 7", "Year 7")</f>
        <v>Year 7</v>
      </c>
      <c r="H3" s="160" t="str">
        <f>IF(Refs!$B$29=1,"Tymor", "Term")</f>
        <v>Term</v>
      </c>
      <c r="I3" s="176"/>
      <c r="J3" s="160" t="str">
        <f>IF(Refs!$B$29=1,"Blwyddyn 8", "Year 8")</f>
        <v>Year 8</v>
      </c>
      <c r="K3" s="160" t="str">
        <f>IF(Refs!$B$29=1,"Tymor", "Term")</f>
        <v>Term</v>
      </c>
      <c r="L3" s="176"/>
      <c r="M3" s="160" t="str">
        <f>IF(Refs!$B$29=1,"Blwyddyn 9", "Year 9")</f>
        <v>Year 9</v>
      </c>
      <c r="N3" s="160" t="str">
        <f>IF(Refs!$B$29=1,"Tymor", "Term")</f>
        <v>Term</v>
      </c>
      <c r="O3" s="176"/>
      <c r="P3" s="160" t="str">
        <f>IF(Refs!$B$29=1,"Blwyddyn 10", "Year 10")</f>
        <v>Year 10</v>
      </c>
      <c r="Q3" s="160" t="str">
        <f>IF(Refs!$B$29=1,"Tymor", "Term")</f>
        <v>Term</v>
      </c>
      <c r="R3" s="176"/>
      <c r="S3" s="160" t="str">
        <f>IF(Refs!$B$29=1,"Blwyddyn 11", "Year 11")</f>
        <v>Year 11</v>
      </c>
      <c r="T3" s="160" t="str">
        <f>IF(Refs!$B$29=1,"Tymor", "Term")</f>
        <v>Term</v>
      </c>
      <c r="U3" s="176"/>
      <c r="V3" s="177" t="s">
        <v>708</v>
      </c>
      <c r="W3" s="1"/>
      <c r="X3" s="1"/>
      <c r="Y3" s="1"/>
      <c r="Z3" s="1"/>
      <c r="AA3" s="1"/>
      <c r="AB3" s="1"/>
      <c r="AC3" s="1"/>
    </row>
    <row r="4" spans="1:29" ht="15" customHeight="1">
      <c r="A4" s="8"/>
      <c r="B4" s="288" t="str">
        <f ca="1">OFFSET(INDIRECT($B200),3,0)</f>
        <v>1. Citizenship</v>
      </c>
      <c r="C4" s="278" t="str">
        <f ca="1">OFFSET(INDIRECT($B200),4,2)</f>
        <v>Identity, image and reputation</v>
      </c>
      <c r="D4" s="289" t="str">
        <f ca="1">OFFSET(INDIRECT($B200),4,14)</f>
        <v xml:space="preserve">explain what metadata of a photograph can include, e.g. date, time and location
identify benefits and risks of mobile devices broadcasting the location of the user/device, e.g. apps accessing location 
identify secure sites by looking for privacy seals of approval, e.g. https, padlock icon
identify the benefits and risks of giving personal information and device access to different software
understand how and why people use their information and online presence to create a virtual image of themselves as a user.    
</v>
      </c>
      <c r="E4" s="241">
        <v>1</v>
      </c>
      <c r="F4" s="237"/>
      <c r="G4" s="268" t="str">
        <f ca="1">OFFSET(INDIRECT($B200),4,15)</f>
        <v>explain how their digital usage is tracked, e.g. know basic data protection laws and how organisations are responsible for the security of collected data
use strategies for guarding against identity theft and scams that try to access their private information online, e.g. safely manage browser history and cookies.</v>
      </c>
      <c r="H4" s="241">
        <v>1</v>
      </c>
      <c r="I4" s="237"/>
      <c r="J4" s="268" t="str">
        <f ca="1">OFFSET(INDIRECT($B200),4,16)</f>
        <v xml:space="preserve">discuss the benefits and risks of presenting themselves in different ways online, e.g. professionally and personally. 
</v>
      </c>
      <c r="K4" s="241">
        <v>1</v>
      </c>
      <c r="L4" s="237"/>
      <c r="M4" s="270" t="str">
        <f ca="1">OFFSET(INDIRECT($B200),4,17)</f>
        <v xml:space="preserve">understand that they have a digital footprint and that this information can be searched, copied and passed on, e.g. know how to check the security configurations of their devices and/or the software they use. 
</v>
      </c>
      <c r="N4" s="241">
        <v>1</v>
      </c>
      <c r="O4" s="267"/>
      <c r="P4" s="273" t="str">
        <f ca="1">OFFSET(INDIRECT($B200),4,18)</f>
        <v xml:space="preserve">build a positive reputation in the context of their employment prospects, e.g. use social media responsibly
understand the ways websites and companies collect data online and utilise it to personalise content for their users, e.g. personal data being shared
recognise the risks and the uses of data/services on personal devices within the terms and conditions of a range of software and web services.
</v>
      </c>
      <c r="Q4" s="241">
        <v>1</v>
      </c>
      <c r="R4" s="267"/>
      <c r="S4" s="276" t="str">
        <f ca="1">OFFSET(INDIRECT($B200),4,19)</f>
        <v xml:space="preserve">explain the ethical issues of corporate encryption, e.g building in a bypass system
identify and describe the data protection policies of a variety of organisations located in different countries, and how this affects the way that they work
identify how organisations become data compliant when using multi-national products.
</v>
      </c>
      <c r="T4" s="241">
        <v>1</v>
      </c>
      <c r="U4" s="267"/>
      <c r="V4" s="237"/>
      <c r="W4" s="1"/>
      <c r="X4" s="1"/>
      <c r="Y4" s="1"/>
      <c r="Z4" s="1"/>
      <c r="AA4" s="1"/>
      <c r="AB4" s="1"/>
      <c r="AC4" s="1"/>
    </row>
    <row r="5" spans="1:29" ht="15" customHeight="1">
      <c r="A5" s="8"/>
      <c r="B5" s="282"/>
      <c r="C5" s="222"/>
      <c r="D5" s="290"/>
      <c r="E5" s="242"/>
      <c r="F5" s="247"/>
      <c r="G5" s="269"/>
      <c r="H5" s="242"/>
      <c r="I5" s="247"/>
      <c r="J5" s="269"/>
      <c r="K5" s="242"/>
      <c r="L5" s="247"/>
      <c r="M5" s="271"/>
      <c r="N5" s="242"/>
      <c r="O5" s="240"/>
      <c r="P5" s="274"/>
      <c r="Q5" s="242"/>
      <c r="R5" s="240"/>
      <c r="S5" s="277"/>
      <c r="T5" s="242"/>
      <c r="U5" s="240"/>
      <c r="V5" s="238"/>
      <c r="W5" s="1"/>
      <c r="X5" s="1"/>
      <c r="Y5" s="1"/>
      <c r="Z5" s="1"/>
      <c r="AA5" s="1"/>
      <c r="AB5" s="1"/>
      <c r="AC5" s="1"/>
    </row>
    <row r="6" spans="1:29" ht="15" customHeight="1">
      <c r="A6" s="8"/>
      <c r="B6" s="282"/>
      <c r="C6" s="222"/>
      <c r="D6" s="290"/>
      <c r="E6" s="242"/>
      <c r="F6" s="247"/>
      <c r="G6" s="269"/>
      <c r="H6" s="242"/>
      <c r="I6" s="247"/>
      <c r="J6" s="269"/>
      <c r="K6" s="242"/>
      <c r="L6" s="247"/>
      <c r="M6" s="271"/>
      <c r="N6" s="242"/>
      <c r="O6" s="240"/>
      <c r="P6" s="274"/>
      <c r="Q6" s="242"/>
      <c r="R6" s="240"/>
      <c r="S6" s="277"/>
      <c r="T6" s="242"/>
      <c r="U6" s="240"/>
      <c r="V6" s="238"/>
      <c r="W6" s="1"/>
      <c r="X6" s="1"/>
      <c r="Y6" s="1"/>
      <c r="Z6" s="1"/>
      <c r="AA6" s="1"/>
      <c r="AB6" s="1"/>
      <c r="AC6" s="1"/>
    </row>
    <row r="7" spans="1:29" ht="15" customHeight="1">
      <c r="A7" s="8"/>
      <c r="B7" s="282"/>
      <c r="C7" s="222"/>
      <c r="D7" s="290"/>
      <c r="E7" s="243"/>
      <c r="F7" s="247"/>
      <c r="G7" s="269"/>
      <c r="H7" s="243"/>
      <c r="I7" s="247"/>
      <c r="J7" s="269"/>
      <c r="K7" s="243"/>
      <c r="L7" s="247"/>
      <c r="M7" s="271"/>
      <c r="N7" s="243"/>
      <c r="O7" s="240"/>
      <c r="P7" s="274"/>
      <c r="Q7" s="243"/>
      <c r="R7" s="240"/>
      <c r="S7" s="277"/>
      <c r="T7" s="243"/>
      <c r="U7" s="240"/>
      <c r="V7" s="238"/>
      <c r="W7" s="1"/>
      <c r="X7" s="1"/>
      <c r="Y7" s="1"/>
      <c r="Z7" s="1"/>
      <c r="AA7" s="1"/>
      <c r="AB7" s="1"/>
      <c r="AC7" s="1"/>
    </row>
    <row r="8" spans="1:29" ht="15" customHeight="1">
      <c r="A8" s="8"/>
      <c r="B8" s="282"/>
      <c r="C8" s="222"/>
      <c r="D8" s="290"/>
      <c r="E8" s="241">
        <v>2</v>
      </c>
      <c r="F8" s="266"/>
      <c r="G8" s="269"/>
      <c r="H8" s="241">
        <v>2</v>
      </c>
      <c r="I8" s="266"/>
      <c r="J8" s="269"/>
      <c r="K8" s="241">
        <v>2</v>
      </c>
      <c r="L8" s="247"/>
      <c r="M8" s="271"/>
      <c r="N8" s="241">
        <v>2</v>
      </c>
      <c r="O8" s="240"/>
      <c r="P8" s="274"/>
      <c r="Q8" s="241">
        <v>2</v>
      </c>
      <c r="R8" s="240"/>
      <c r="S8" s="277"/>
      <c r="T8" s="241">
        <v>2</v>
      </c>
      <c r="U8" s="240"/>
      <c r="V8" s="237"/>
      <c r="W8" s="1"/>
      <c r="X8" s="1"/>
      <c r="Y8" s="1"/>
      <c r="Z8" s="1"/>
      <c r="AA8" s="1"/>
      <c r="AB8" s="1"/>
      <c r="AC8" s="1"/>
    </row>
    <row r="9" spans="1:29" ht="15" customHeight="1">
      <c r="A9" s="8"/>
      <c r="B9" s="282"/>
      <c r="C9" s="222"/>
      <c r="D9" s="290"/>
      <c r="E9" s="242"/>
      <c r="F9" s="247"/>
      <c r="G9" s="269"/>
      <c r="H9" s="242"/>
      <c r="I9" s="247"/>
      <c r="J9" s="269"/>
      <c r="K9" s="242"/>
      <c r="L9" s="247"/>
      <c r="M9" s="271"/>
      <c r="N9" s="242"/>
      <c r="O9" s="240"/>
      <c r="P9" s="274"/>
      <c r="Q9" s="242"/>
      <c r="R9" s="240"/>
      <c r="S9" s="277"/>
      <c r="T9" s="242"/>
      <c r="U9" s="240"/>
      <c r="V9" s="238"/>
      <c r="W9" s="1"/>
      <c r="X9" s="1"/>
      <c r="Y9" s="1"/>
      <c r="Z9" s="1"/>
      <c r="AA9" s="1"/>
      <c r="AB9" s="1"/>
      <c r="AC9" s="1"/>
    </row>
    <row r="10" spans="1:29" ht="15" customHeight="1">
      <c r="A10" s="8"/>
      <c r="B10" s="282"/>
      <c r="C10" s="222"/>
      <c r="D10" s="290"/>
      <c r="E10" s="242"/>
      <c r="F10" s="247"/>
      <c r="G10" s="269"/>
      <c r="H10" s="242"/>
      <c r="I10" s="247"/>
      <c r="J10" s="269"/>
      <c r="K10" s="242"/>
      <c r="L10" s="247"/>
      <c r="M10" s="271"/>
      <c r="N10" s="242"/>
      <c r="O10" s="240"/>
      <c r="P10" s="274"/>
      <c r="Q10" s="242"/>
      <c r="R10" s="240"/>
      <c r="S10" s="277"/>
      <c r="T10" s="242"/>
      <c r="U10" s="240"/>
      <c r="V10" s="238"/>
      <c r="W10" s="1"/>
      <c r="X10" s="1"/>
      <c r="Y10" s="1"/>
      <c r="Z10" s="1"/>
      <c r="AA10" s="1"/>
      <c r="AB10" s="1"/>
      <c r="AC10" s="1"/>
    </row>
    <row r="11" spans="1:29" ht="15" customHeight="1">
      <c r="A11" s="8"/>
      <c r="B11" s="282"/>
      <c r="C11" s="222"/>
      <c r="D11" s="290"/>
      <c r="E11" s="243"/>
      <c r="F11" s="247"/>
      <c r="G11" s="269"/>
      <c r="H11" s="243"/>
      <c r="I11" s="247"/>
      <c r="J11" s="269"/>
      <c r="K11" s="243"/>
      <c r="L11" s="247"/>
      <c r="M11" s="271"/>
      <c r="N11" s="243"/>
      <c r="O11" s="240"/>
      <c r="P11" s="274"/>
      <c r="Q11" s="243"/>
      <c r="R11" s="240"/>
      <c r="S11" s="277"/>
      <c r="T11" s="243"/>
      <c r="U11" s="240"/>
      <c r="V11" s="238"/>
      <c r="W11" s="1"/>
      <c r="X11" s="1"/>
      <c r="Y11" s="1"/>
      <c r="Z11" s="1"/>
      <c r="AA11" s="1"/>
      <c r="AB11" s="1"/>
      <c r="AC11" s="1"/>
    </row>
    <row r="12" spans="1:29" ht="15" customHeight="1">
      <c r="A12" s="8"/>
      <c r="B12" s="282"/>
      <c r="C12" s="222"/>
      <c r="D12" s="290"/>
      <c r="E12" s="241">
        <v>3</v>
      </c>
      <c r="F12" s="266"/>
      <c r="G12" s="269"/>
      <c r="H12" s="241">
        <v>3</v>
      </c>
      <c r="I12" s="266"/>
      <c r="J12" s="269"/>
      <c r="K12" s="241">
        <v>3</v>
      </c>
      <c r="L12" s="247"/>
      <c r="M12" s="271"/>
      <c r="N12" s="241">
        <v>3</v>
      </c>
      <c r="O12" s="240"/>
      <c r="P12" s="274"/>
      <c r="Q12" s="241">
        <v>3</v>
      </c>
      <c r="R12" s="240"/>
      <c r="S12" s="277"/>
      <c r="T12" s="241">
        <v>3</v>
      </c>
      <c r="U12" s="240"/>
      <c r="V12" s="237"/>
      <c r="W12" s="1"/>
      <c r="X12" s="1"/>
      <c r="Y12" s="1"/>
      <c r="Z12" s="1"/>
      <c r="AA12" s="1"/>
      <c r="AB12" s="1"/>
      <c r="AC12" s="1"/>
    </row>
    <row r="13" spans="1:29" ht="15" customHeight="1">
      <c r="A13" s="8"/>
      <c r="B13" s="282"/>
      <c r="C13" s="222"/>
      <c r="D13" s="290"/>
      <c r="E13" s="242"/>
      <c r="F13" s="247"/>
      <c r="G13" s="269"/>
      <c r="H13" s="242"/>
      <c r="I13" s="247"/>
      <c r="J13" s="269"/>
      <c r="K13" s="242"/>
      <c r="L13" s="247"/>
      <c r="M13" s="271"/>
      <c r="N13" s="242"/>
      <c r="O13" s="240"/>
      <c r="P13" s="274"/>
      <c r="Q13" s="242"/>
      <c r="R13" s="240"/>
      <c r="S13" s="277"/>
      <c r="T13" s="242"/>
      <c r="U13" s="240"/>
      <c r="V13" s="238"/>
      <c r="W13" s="1"/>
      <c r="X13" s="1"/>
      <c r="Y13" s="1"/>
      <c r="Z13" s="1"/>
      <c r="AA13" s="1"/>
      <c r="AB13" s="1"/>
      <c r="AC13" s="1"/>
    </row>
    <row r="14" spans="1:29" ht="15" customHeight="1">
      <c r="A14" s="8"/>
      <c r="B14" s="282"/>
      <c r="C14" s="222"/>
      <c r="D14" s="290"/>
      <c r="E14" s="242"/>
      <c r="F14" s="247"/>
      <c r="G14" s="269"/>
      <c r="H14" s="242"/>
      <c r="I14" s="247"/>
      <c r="J14" s="269"/>
      <c r="K14" s="242"/>
      <c r="L14" s="247"/>
      <c r="M14" s="271"/>
      <c r="N14" s="242"/>
      <c r="O14" s="240"/>
      <c r="P14" s="274"/>
      <c r="Q14" s="242"/>
      <c r="R14" s="240"/>
      <c r="S14" s="277"/>
      <c r="T14" s="242"/>
      <c r="U14" s="240"/>
      <c r="V14" s="238"/>
      <c r="W14" s="1"/>
      <c r="X14" s="1"/>
      <c r="Y14" s="1"/>
      <c r="Z14" s="1"/>
      <c r="AA14" s="1"/>
      <c r="AB14" s="1"/>
      <c r="AC14" s="1"/>
    </row>
    <row r="15" spans="1:29" ht="15" customHeight="1">
      <c r="A15" s="8"/>
      <c r="B15" s="282"/>
      <c r="C15" s="220"/>
      <c r="D15" s="290"/>
      <c r="E15" s="243"/>
      <c r="F15" s="247"/>
      <c r="G15" s="269"/>
      <c r="H15" s="243"/>
      <c r="I15" s="247"/>
      <c r="J15" s="269"/>
      <c r="K15" s="243"/>
      <c r="L15" s="247"/>
      <c r="M15" s="272"/>
      <c r="N15" s="243"/>
      <c r="O15" s="240"/>
      <c r="P15" s="275"/>
      <c r="Q15" s="243"/>
      <c r="R15" s="240"/>
      <c r="S15" s="277"/>
      <c r="T15" s="243"/>
      <c r="U15" s="240"/>
      <c r="V15" s="238"/>
      <c r="W15" s="1"/>
      <c r="X15" s="1"/>
      <c r="Y15" s="1"/>
      <c r="Z15" s="1"/>
      <c r="AA15" s="1"/>
      <c r="AB15" s="1"/>
      <c r="AC15" s="1"/>
    </row>
    <row r="16" spans="1:29" ht="15" customHeight="1">
      <c r="A16" s="8"/>
      <c r="B16" s="282"/>
      <c r="C16" s="278" t="str">
        <f ca="1">OFFSET(INDIRECT($B200),6,2)</f>
        <v>Health and well-being</v>
      </c>
      <c r="D16" s="268" t="str">
        <f ca="1">OFFSET(INDIRECT($B200),6,14)</f>
        <v>understand the importance of balancing game and screen time with other parts of their lives, e.g. explore the reasons why they may be tempted to spend more time playing games or find it difficult to stop playing and the effect this has on their health.</v>
      </c>
      <c r="E16" s="241">
        <v>1</v>
      </c>
      <c r="F16" s="237"/>
      <c r="G16" s="244" t="str">
        <f ca="1">OFFSET(INDIRECT($B200),6,15)</f>
        <v>reflect on the role of digital media in their lives and their media habits, e.g. explore how the media can play a powerful role in shaping our ideas about stereotypes.</v>
      </c>
      <c r="H16" s="241">
        <v>1</v>
      </c>
      <c r="I16" s="246"/>
      <c r="J16" s="263" t="str">
        <f ca="1">OFFSET(INDIRECT($B200),6,16)</f>
        <v>demonstrate healthy online behaviours (physical and psychological) and identify unacceptable behaviour, e.g. in relation to cyberstalking, harassment, abuse of trust and radicalisation.</v>
      </c>
      <c r="K16" s="241">
        <v>1</v>
      </c>
      <c r="L16" s="246"/>
      <c r="M16" s="260" t="str">
        <f ca="1">OFFSET(INDIRECT($B200),6,17)</f>
        <v>identify stereotypes and their impact in a range of media forms, e.g. critically reflect upon stereotypes in mass media, social media and gaming.</v>
      </c>
      <c r="N16" s="241">
        <v>1</v>
      </c>
      <c r="O16" s="244"/>
      <c r="P16" s="244" t="str">
        <f ca="1">OFFSET(INDIRECT($B200),6,18)</f>
        <v>think critically about the different purposes and contexts of digital image editing, e.g. explore the benefits and negative points of photograph manipulation; evaluate digitally edited images in terms of context and purpose
take reasonable steps to avoid health problems (physical and psychological) caused by the use of technology
understand the legal responsibilities for disposal of technology and the environmental impact of doing so.</v>
      </c>
      <c r="Q16" s="241">
        <v>1</v>
      </c>
      <c r="R16" s="244"/>
      <c r="S16" s="244" t="str">
        <f ca="1">OFFSET(INDIRECT($B200),6,19)</f>
        <v>think critically about the different purposes and contexts of digital image editing
take reasonable steps to avoid health problems caused by the use of technology and suggest strategies to prevent or reduce the problems (physical and psychological) 
explain how to access support from professionals and organisations
understand the legal responsibilities for disposal of technology and the environmental impact of doing so.</v>
      </c>
      <c r="T16" s="241">
        <v>1</v>
      </c>
      <c r="U16" s="244"/>
      <c r="V16" s="237"/>
      <c r="W16" s="1"/>
      <c r="X16" s="1"/>
      <c r="Y16" s="1"/>
      <c r="Z16" s="1"/>
      <c r="AA16" s="1"/>
      <c r="AB16" s="1"/>
      <c r="AC16" s="1"/>
    </row>
    <row r="17" spans="1:29" ht="15" customHeight="1">
      <c r="A17" s="8"/>
      <c r="B17" s="282"/>
      <c r="C17" s="222"/>
      <c r="D17" s="291"/>
      <c r="E17" s="242"/>
      <c r="F17" s="247"/>
      <c r="G17" s="239"/>
      <c r="H17" s="242"/>
      <c r="I17" s="247"/>
      <c r="J17" s="264"/>
      <c r="K17" s="242"/>
      <c r="L17" s="247"/>
      <c r="M17" s="261"/>
      <c r="N17" s="242"/>
      <c r="O17" s="240"/>
      <c r="P17" s="240"/>
      <c r="Q17" s="242"/>
      <c r="R17" s="240"/>
      <c r="S17" s="240"/>
      <c r="T17" s="242"/>
      <c r="U17" s="240"/>
      <c r="V17" s="238"/>
      <c r="W17" s="1"/>
      <c r="X17" s="1"/>
      <c r="Y17" s="1"/>
      <c r="Z17" s="1"/>
      <c r="AA17" s="1"/>
      <c r="AB17" s="1"/>
      <c r="AC17" s="1"/>
    </row>
    <row r="18" spans="1:29" ht="15" customHeight="1">
      <c r="A18" s="8"/>
      <c r="B18" s="282"/>
      <c r="C18" s="222"/>
      <c r="D18" s="291"/>
      <c r="E18" s="242"/>
      <c r="F18" s="247"/>
      <c r="G18" s="239"/>
      <c r="H18" s="242"/>
      <c r="I18" s="247"/>
      <c r="J18" s="264"/>
      <c r="K18" s="242"/>
      <c r="L18" s="247"/>
      <c r="M18" s="261"/>
      <c r="N18" s="242"/>
      <c r="O18" s="240"/>
      <c r="P18" s="240"/>
      <c r="Q18" s="242"/>
      <c r="R18" s="240"/>
      <c r="S18" s="240"/>
      <c r="T18" s="242"/>
      <c r="U18" s="240"/>
      <c r="V18" s="238"/>
      <c r="W18" s="1"/>
      <c r="X18" s="1"/>
      <c r="Y18" s="1"/>
      <c r="Z18" s="1"/>
      <c r="AA18" s="1"/>
      <c r="AB18" s="1"/>
      <c r="AC18" s="1"/>
    </row>
    <row r="19" spans="1:29" ht="15" customHeight="1">
      <c r="A19" s="8"/>
      <c r="B19" s="282"/>
      <c r="C19" s="222"/>
      <c r="D19" s="291"/>
      <c r="E19" s="243"/>
      <c r="F19" s="247"/>
      <c r="G19" s="239"/>
      <c r="H19" s="243"/>
      <c r="I19" s="247"/>
      <c r="J19" s="264"/>
      <c r="K19" s="243"/>
      <c r="L19" s="247"/>
      <c r="M19" s="261"/>
      <c r="N19" s="243"/>
      <c r="O19" s="240"/>
      <c r="P19" s="240"/>
      <c r="Q19" s="243"/>
      <c r="R19" s="240"/>
      <c r="S19" s="240"/>
      <c r="T19" s="243"/>
      <c r="U19" s="240"/>
      <c r="V19" s="238"/>
      <c r="W19" s="1"/>
      <c r="X19" s="1"/>
      <c r="Y19" s="1"/>
      <c r="Z19" s="1"/>
      <c r="AA19" s="1"/>
      <c r="AB19" s="1"/>
      <c r="AC19" s="1"/>
    </row>
    <row r="20" spans="1:29" ht="15" customHeight="1">
      <c r="A20" s="8"/>
      <c r="B20" s="282"/>
      <c r="C20" s="222"/>
      <c r="D20" s="291"/>
      <c r="E20" s="241">
        <v>2</v>
      </c>
      <c r="F20" s="266"/>
      <c r="G20" s="239"/>
      <c r="H20" s="241">
        <v>2</v>
      </c>
      <c r="I20" s="248"/>
      <c r="J20" s="264"/>
      <c r="K20" s="241">
        <v>2</v>
      </c>
      <c r="L20" s="248"/>
      <c r="M20" s="261"/>
      <c r="N20" s="241">
        <v>2</v>
      </c>
      <c r="O20" s="239"/>
      <c r="P20" s="240"/>
      <c r="Q20" s="241">
        <v>2</v>
      </c>
      <c r="R20" s="239"/>
      <c r="S20" s="240"/>
      <c r="T20" s="241">
        <v>2</v>
      </c>
      <c r="U20" s="239"/>
      <c r="V20" s="237"/>
      <c r="W20" s="1"/>
      <c r="X20" s="1"/>
      <c r="Y20" s="1"/>
      <c r="Z20" s="1"/>
      <c r="AA20" s="1"/>
      <c r="AB20" s="1"/>
      <c r="AC20" s="1"/>
    </row>
    <row r="21" spans="1:29" ht="15" customHeight="1">
      <c r="A21" s="8"/>
      <c r="B21" s="282"/>
      <c r="C21" s="222"/>
      <c r="D21" s="291"/>
      <c r="E21" s="242"/>
      <c r="F21" s="247"/>
      <c r="G21" s="239"/>
      <c r="H21" s="242"/>
      <c r="I21" s="247"/>
      <c r="J21" s="264"/>
      <c r="K21" s="242"/>
      <c r="L21" s="247"/>
      <c r="M21" s="261"/>
      <c r="N21" s="242"/>
      <c r="O21" s="240"/>
      <c r="P21" s="240"/>
      <c r="Q21" s="242"/>
      <c r="R21" s="240"/>
      <c r="S21" s="240"/>
      <c r="T21" s="242"/>
      <c r="U21" s="240"/>
      <c r="V21" s="238"/>
      <c r="W21" s="1"/>
      <c r="X21" s="1"/>
      <c r="Y21" s="1"/>
      <c r="Z21" s="1"/>
      <c r="AA21" s="1"/>
      <c r="AB21" s="1"/>
      <c r="AC21" s="1"/>
    </row>
    <row r="22" spans="1:29" ht="15" customHeight="1">
      <c r="A22" s="8"/>
      <c r="B22" s="282"/>
      <c r="C22" s="222"/>
      <c r="D22" s="291"/>
      <c r="E22" s="242"/>
      <c r="F22" s="247"/>
      <c r="G22" s="239"/>
      <c r="H22" s="242"/>
      <c r="I22" s="247"/>
      <c r="J22" s="264"/>
      <c r="K22" s="242"/>
      <c r="L22" s="247"/>
      <c r="M22" s="261"/>
      <c r="N22" s="242"/>
      <c r="O22" s="240"/>
      <c r="P22" s="240"/>
      <c r="Q22" s="242"/>
      <c r="R22" s="240"/>
      <c r="S22" s="240"/>
      <c r="T22" s="242"/>
      <c r="U22" s="240"/>
      <c r="V22" s="238"/>
      <c r="W22" s="1"/>
      <c r="X22" s="1"/>
      <c r="Y22" s="1"/>
      <c r="Z22" s="1"/>
      <c r="AA22" s="1"/>
      <c r="AB22" s="1"/>
      <c r="AC22" s="1"/>
    </row>
    <row r="23" spans="1:29" ht="15" customHeight="1">
      <c r="A23" s="8"/>
      <c r="B23" s="282"/>
      <c r="C23" s="222"/>
      <c r="D23" s="291"/>
      <c r="E23" s="243"/>
      <c r="F23" s="247"/>
      <c r="G23" s="239"/>
      <c r="H23" s="243"/>
      <c r="I23" s="247"/>
      <c r="J23" s="264"/>
      <c r="K23" s="243"/>
      <c r="L23" s="247"/>
      <c r="M23" s="261"/>
      <c r="N23" s="243"/>
      <c r="O23" s="240"/>
      <c r="P23" s="240"/>
      <c r="Q23" s="243"/>
      <c r="R23" s="240"/>
      <c r="S23" s="240"/>
      <c r="T23" s="243"/>
      <c r="U23" s="240"/>
      <c r="V23" s="238"/>
      <c r="W23" s="1"/>
      <c r="X23" s="1"/>
      <c r="Y23" s="1"/>
      <c r="Z23" s="1"/>
      <c r="AA23" s="1"/>
      <c r="AB23" s="1"/>
      <c r="AC23" s="1"/>
    </row>
    <row r="24" spans="1:29" ht="15" customHeight="1">
      <c r="A24" s="8"/>
      <c r="B24" s="282"/>
      <c r="C24" s="222"/>
      <c r="D24" s="291"/>
      <c r="E24" s="241">
        <v>3</v>
      </c>
      <c r="F24" s="266"/>
      <c r="G24" s="239"/>
      <c r="H24" s="241">
        <v>3</v>
      </c>
      <c r="I24" s="248"/>
      <c r="J24" s="264"/>
      <c r="K24" s="241">
        <v>3</v>
      </c>
      <c r="L24" s="248"/>
      <c r="M24" s="261"/>
      <c r="N24" s="241">
        <v>3</v>
      </c>
      <c r="O24" s="239"/>
      <c r="P24" s="240"/>
      <c r="Q24" s="241">
        <v>3</v>
      </c>
      <c r="R24" s="239"/>
      <c r="S24" s="240"/>
      <c r="T24" s="241">
        <v>3</v>
      </c>
      <c r="U24" s="239"/>
      <c r="V24" s="237"/>
      <c r="W24" s="1"/>
      <c r="X24" s="1"/>
      <c r="Y24" s="1"/>
      <c r="Z24" s="1"/>
      <c r="AA24" s="1"/>
      <c r="AB24" s="1"/>
      <c r="AC24" s="1"/>
    </row>
    <row r="25" spans="1:29" ht="15" customHeight="1">
      <c r="A25" s="8"/>
      <c r="B25" s="282"/>
      <c r="C25" s="222"/>
      <c r="D25" s="291"/>
      <c r="E25" s="242"/>
      <c r="F25" s="247"/>
      <c r="G25" s="239"/>
      <c r="H25" s="242"/>
      <c r="I25" s="247"/>
      <c r="J25" s="264"/>
      <c r="K25" s="242"/>
      <c r="L25" s="247"/>
      <c r="M25" s="261"/>
      <c r="N25" s="242"/>
      <c r="O25" s="240"/>
      <c r="P25" s="240"/>
      <c r="Q25" s="242"/>
      <c r="R25" s="240"/>
      <c r="S25" s="240"/>
      <c r="T25" s="242"/>
      <c r="U25" s="240"/>
      <c r="V25" s="238"/>
      <c r="W25" s="1"/>
      <c r="X25" s="1"/>
      <c r="Y25" s="1"/>
      <c r="Z25" s="1"/>
      <c r="AA25" s="1"/>
      <c r="AB25" s="1"/>
      <c r="AC25" s="1"/>
    </row>
    <row r="26" spans="1:29" ht="15" customHeight="1">
      <c r="A26" s="8"/>
      <c r="B26" s="282"/>
      <c r="C26" s="222"/>
      <c r="D26" s="291"/>
      <c r="E26" s="242"/>
      <c r="F26" s="247"/>
      <c r="G26" s="239"/>
      <c r="H26" s="242"/>
      <c r="I26" s="247"/>
      <c r="J26" s="264"/>
      <c r="K26" s="242"/>
      <c r="L26" s="247"/>
      <c r="M26" s="261"/>
      <c r="N26" s="242"/>
      <c r="O26" s="240"/>
      <c r="P26" s="240"/>
      <c r="Q26" s="242"/>
      <c r="R26" s="240"/>
      <c r="S26" s="240"/>
      <c r="T26" s="242"/>
      <c r="U26" s="240"/>
      <c r="V26" s="238"/>
      <c r="W26" s="1"/>
      <c r="X26" s="1"/>
      <c r="Y26" s="1"/>
      <c r="Z26" s="1"/>
      <c r="AA26" s="1"/>
      <c r="AB26" s="1"/>
      <c r="AC26" s="1"/>
    </row>
    <row r="27" spans="1:29" ht="15" customHeight="1">
      <c r="A27" s="8"/>
      <c r="B27" s="282"/>
      <c r="C27" s="220"/>
      <c r="D27" s="291"/>
      <c r="E27" s="243"/>
      <c r="F27" s="247"/>
      <c r="G27" s="239"/>
      <c r="H27" s="243"/>
      <c r="I27" s="247"/>
      <c r="J27" s="265"/>
      <c r="K27" s="243"/>
      <c r="L27" s="247"/>
      <c r="M27" s="262"/>
      <c r="N27" s="243"/>
      <c r="O27" s="240"/>
      <c r="P27" s="240"/>
      <c r="Q27" s="243"/>
      <c r="R27" s="240"/>
      <c r="S27" s="240"/>
      <c r="T27" s="243"/>
      <c r="U27" s="240"/>
      <c r="V27" s="238"/>
      <c r="W27" s="1"/>
      <c r="X27" s="1"/>
      <c r="Y27" s="1"/>
      <c r="Z27" s="1"/>
      <c r="AA27" s="1"/>
      <c r="AB27" s="1"/>
      <c r="AC27" s="1"/>
    </row>
    <row r="28" spans="1:29" ht="15" customHeight="1">
      <c r="A28" s="8"/>
      <c r="B28" s="282"/>
      <c r="C28" s="233" t="str">
        <f ca="1">OFFSET(INDIRECT($B200),8,2)</f>
        <v>Digital rights, licensing and ownership</v>
      </c>
      <c r="D28" s="268" t="str">
        <f ca="1">OFFSET(INDIRECT($B200),8,14)</f>
        <v>cite all sources when researching and explain the importance of this, e.g. create simple lists for the referencing of digital and offline sources; discuss the rights and permissions associated with this
understand that photographs can be edited digitally and discuss rights and permissions associated with this.</v>
      </c>
      <c r="E28" s="241">
        <v>1</v>
      </c>
      <c r="F28" s="237"/>
      <c r="G28" s="257" t="str">
        <f ca="1">OFFSET(INDIRECT($B200),8,15)</f>
        <v xml:space="preserve">understand copyright, licensing, fair use, and the rights they have as creators, e.g. consider different ways people license their copyrighted work
explain basic copyright laws, e.g. learn that copyright is a legal system that protects their rights to creative work.
</v>
      </c>
      <c r="H28" s="241">
        <v>1</v>
      </c>
      <c r="I28" s="246"/>
      <c r="J28" s="249" t="str">
        <f ca="1">OFFSET(INDIRECT($B200),8,16)</f>
        <v>understand copyright, licensing, fair use, and the rights they have as creators
explain basic copyright laws, e.g. explore the ethical and legal ramifications of piracy and plagiarism, and know that they are irresponsible and disrespectful
act responsibly as creators and users of creative work, e.g. explore decisions that creators make when exercising their creative rights and responsibilities, giving consideration to ethical, real-life issues.  </v>
      </c>
      <c r="K28" s="241">
        <v>1</v>
      </c>
      <c r="L28" s="246"/>
      <c r="M28" s="245" t="str">
        <f ca="1">OFFSET(INDIRECT($B200),8,17)</f>
        <v xml:space="preserve">explain the legal and ethical dimensions of respecting creative work, e.g. explore the ethical and legal ramifications of piracy and plagiarism, and know that they are irresponsible and disrespectful; apply understanding of the rules to different scenarios.
</v>
      </c>
      <c r="N28" s="241">
        <v>1</v>
      </c>
      <c r="O28" s="244"/>
      <c r="P28" s="257" t="str">
        <f ca="1">OFFSET(INDIRECT($B200),8,18)</f>
        <v>identify the key points required for creative work to be considered fair use and comply with data protection laws, e.g. explore the legal and ethical considerations involved in using the creative work of others; understand individuals' rights and responsibilities as creators and consumers of content; think critically and make ethical decisions about the use of creative works in relation to fair use; reference using formal citation conventions, such as Harvard and Oxford.</v>
      </c>
      <c r="Q28" s="241">
        <v>1</v>
      </c>
      <c r="R28" s="244"/>
      <c r="S28" s="257" t="str">
        <f ca="1">OFFSET(INDIRECT($B200),8,19)</f>
        <v>understand and reflect on the differences between taking inspiration from the creative work of others and appropriating that work without permission, e.g. appreciate the key concepts of inspiration, appropriation, copyright and fair use, and examine how they apply to creative work; understand the legal and ethical debates that surround using other people’s creative work; consider the points of view of the original creator, potential audiences, and the broader community when using materials belonging to others.</v>
      </c>
      <c r="T28" s="241">
        <v>1</v>
      </c>
      <c r="U28" s="244"/>
      <c r="V28" s="237"/>
      <c r="W28" s="1"/>
      <c r="X28" s="1"/>
      <c r="Y28" s="1"/>
      <c r="Z28" s="1"/>
      <c r="AA28" s="1"/>
      <c r="AB28" s="1"/>
      <c r="AC28" s="1"/>
    </row>
    <row r="29" spans="1:29" ht="15" customHeight="1">
      <c r="A29" s="8"/>
      <c r="B29" s="282"/>
      <c r="C29" s="224"/>
      <c r="D29" s="291"/>
      <c r="E29" s="242"/>
      <c r="F29" s="247"/>
      <c r="G29" s="224"/>
      <c r="H29" s="242"/>
      <c r="I29" s="247"/>
      <c r="J29" s="250"/>
      <c r="K29" s="242"/>
      <c r="L29" s="247"/>
      <c r="M29" s="224"/>
      <c r="N29" s="242"/>
      <c r="O29" s="240"/>
      <c r="P29" s="224"/>
      <c r="Q29" s="242"/>
      <c r="R29" s="240"/>
      <c r="S29" s="258"/>
      <c r="T29" s="242"/>
      <c r="U29" s="240"/>
      <c r="V29" s="238"/>
      <c r="W29" s="1"/>
      <c r="X29" s="1"/>
      <c r="Y29" s="1"/>
      <c r="Z29" s="1"/>
      <c r="AA29" s="1"/>
      <c r="AB29" s="1"/>
      <c r="AC29" s="1"/>
    </row>
    <row r="30" spans="1:29" ht="15" customHeight="1">
      <c r="A30" s="8"/>
      <c r="B30" s="282"/>
      <c r="C30" s="224"/>
      <c r="D30" s="291"/>
      <c r="E30" s="242"/>
      <c r="F30" s="247"/>
      <c r="G30" s="224"/>
      <c r="H30" s="242"/>
      <c r="I30" s="247"/>
      <c r="J30" s="250"/>
      <c r="K30" s="242"/>
      <c r="L30" s="247"/>
      <c r="M30" s="224"/>
      <c r="N30" s="242"/>
      <c r="O30" s="240"/>
      <c r="P30" s="224"/>
      <c r="Q30" s="242"/>
      <c r="R30" s="240"/>
      <c r="S30" s="258"/>
      <c r="T30" s="242"/>
      <c r="U30" s="240"/>
      <c r="V30" s="238"/>
      <c r="W30" s="1"/>
      <c r="X30" s="1"/>
      <c r="Y30" s="1"/>
      <c r="Z30" s="1"/>
      <c r="AA30" s="1"/>
      <c r="AB30" s="1"/>
      <c r="AC30" s="1"/>
    </row>
    <row r="31" spans="1:29" ht="15" customHeight="1">
      <c r="A31" s="8"/>
      <c r="B31" s="282"/>
      <c r="C31" s="224"/>
      <c r="D31" s="291"/>
      <c r="E31" s="243"/>
      <c r="F31" s="247"/>
      <c r="G31" s="224"/>
      <c r="H31" s="243"/>
      <c r="I31" s="247"/>
      <c r="J31" s="250"/>
      <c r="K31" s="243"/>
      <c r="L31" s="247"/>
      <c r="M31" s="224"/>
      <c r="N31" s="243"/>
      <c r="O31" s="240"/>
      <c r="P31" s="224"/>
      <c r="Q31" s="243"/>
      <c r="R31" s="240"/>
      <c r="S31" s="258"/>
      <c r="T31" s="243"/>
      <c r="U31" s="240"/>
      <c r="V31" s="238"/>
      <c r="W31" s="1"/>
      <c r="X31" s="1"/>
      <c r="Y31" s="1"/>
      <c r="Z31" s="1"/>
      <c r="AA31" s="1"/>
      <c r="AB31" s="1"/>
      <c r="AC31" s="1"/>
    </row>
    <row r="32" spans="1:29" ht="15" customHeight="1">
      <c r="A32" s="8"/>
      <c r="B32" s="282"/>
      <c r="C32" s="224"/>
      <c r="D32" s="291"/>
      <c r="E32" s="241">
        <v>2</v>
      </c>
      <c r="F32" s="266"/>
      <c r="G32" s="224"/>
      <c r="H32" s="241">
        <v>2</v>
      </c>
      <c r="I32" s="248"/>
      <c r="J32" s="250"/>
      <c r="K32" s="241">
        <v>2</v>
      </c>
      <c r="L32" s="248"/>
      <c r="M32" s="224"/>
      <c r="N32" s="241">
        <v>2</v>
      </c>
      <c r="O32" s="239"/>
      <c r="P32" s="224"/>
      <c r="Q32" s="241">
        <v>2</v>
      </c>
      <c r="R32" s="239"/>
      <c r="S32" s="258"/>
      <c r="T32" s="241">
        <v>2</v>
      </c>
      <c r="U32" s="239"/>
      <c r="V32" s="237"/>
      <c r="W32" s="1"/>
      <c r="X32" s="1"/>
      <c r="Y32" s="1"/>
      <c r="Z32" s="1"/>
      <c r="AA32" s="1"/>
      <c r="AB32" s="1"/>
      <c r="AC32" s="1"/>
    </row>
    <row r="33" spans="1:29" ht="15" customHeight="1">
      <c r="A33" s="8"/>
      <c r="B33" s="282"/>
      <c r="C33" s="224"/>
      <c r="D33" s="291"/>
      <c r="E33" s="242"/>
      <c r="F33" s="247"/>
      <c r="G33" s="224"/>
      <c r="H33" s="242"/>
      <c r="I33" s="247"/>
      <c r="J33" s="250"/>
      <c r="K33" s="242"/>
      <c r="L33" s="247"/>
      <c r="M33" s="224"/>
      <c r="N33" s="242"/>
      <c r="O33" s="240"/>
      <c r="P33" s="224"/>
      <c r="Q33" s="242"/>
      <c r="R33" s="240"/>
      <c r="S33" s="258"/>
      <c r="T33" s="242"/>
      <c r="U33" s="240"/>
      <c r="V33" s="238"/>
      <c r="W33" s="1"/>
      <c r="X33" s="1"/>
      <c r="Y33" s="1"/>
      <c r="Z33" s="1"/>
      <c r="AA33" s="1"/>
      <c r="AB33" s="1"/>
      <c r="AC33" s="1"/>
    </row>
    <row r="34" spans="1:29" ht="15" customHeight="1">
      <c r="A34" s="8"/>
      <c r="B34" s="282"/>
      <c r="C34" s="224"/>
      <c r="D34" s="291"/>
      <c r="E34" s="242"/>
      <c r="F34" s="247"/>
      <c r="G34" s="224"/>
      <c r="H34" s="242"/>
      <c r="I34" s="247"/>
      <c r="J34" s="250"/>
      <c r="K34" s="242"/>
      <c r="L34" s="247"/>
      <c r="M34" s="224"/>
      <c r="N34" s="242"/>
      <c r="O34" s="240"/>
      <c r="P34" s="224"/>
      <c r="Q34" s="242"/>
      <c r="R34" s="240"/>
      <c r="S34" s="258"/>
      <c r="T34" s="242"/>
      <c r="U34" s="240"/>
      <c r="V34" s="238"/>
      <c r="W34" s="1"/>
      <c r="X34" s="1"/>
      <c r="Y34" s="1"/>
      <c r="Z34" s="1"/>
      <c r="AA34" s="1"/>
      <c r="AB34" s="1"/>
      <c r="AC34" s="1"/>
    </row>
    <row r="35" spans="1:29" ht="15" customHeight="1">
      <c r="A35" s="8"/>
      <c r="B35" s="282"/>
      <c r="C35" s="224"/>
      <c r="D35" s="291"/>
      <c r="E35" s="243"/>
      <c r="F35" s="247"/>
      <c r="G35" s="224"/>
      <c r="H35" s="243"/>
      <c r="I35" s="247"/>
      <c r="J35" s="250"/>
      <c r="K35" s="243"/>
      <c r="L35" s="247"/>
      <c r="M35" s="224"/>
      <c r="N35" s="243"/>
      <c r="O35" s="240"/>
      <c r="P35" s="224"/>
      <c r="Q35" s="243"/>
      <c r="R35" s="240"/>
      <c r="S35" s="258"/>
      <c r="T35" s="243"/>
      <c r="U35" s="240"/>
      <c r="V35" s="238"/>
      <c r="W35" s="1"/>
      <c r="X35" s="1"/>
      <c r="Y35" s="1"/>
      <c r="Z35" s="1"/>
      <c r="AA35" s="1"/>
      <c r="AB35" s="1"/>
      <c r="AC35" s="1"/>
    </row>
    <row r="36" spans="1:29" ht="15" customHeight="1">
      <c r="A36" s="8"/>
      <c r="B36" s="282"/>
      <c r="C36" s="224"/>
      <c r="D36" s="291"/>
      <c r="E36" s="241">
        <v>3</v>
      </c>
      <c r="F36" s="266"/>
      <c r="G36" s="224"/>
      <c r="H36" s="241">
        <v>3</v>
      </c>
      <c r="I36" s="248"/>
      <c r="J36" s="250"/>
      <c r="K36" s="241">
        <v>3</v>
      </c>
      <c r="L36" s="248"/>
      <c r="M36" s="224"/>
      <c r="N36" s="241">
        <v>3</v>
      </c>
      <c r="O36" s="239"/>
      <c r="P36" s="224"/>
      <c r="Q36" s="241">
        <v>3</v>
      </c>
      <c r="R36" s="239"/>
      <c r="S36" s="258"/>
      <c r="T36" s="241">
        <v>3</v>
      </c>
      <c r="U36" s="239"/>
      <c r="V36" s="237"/>
      <c r="W36" s="1"/>
      <c r="X36" s="1"/>
      <c r="Y36" s="1"/>
      <c r="Z36" s="1"/>
      <c r="AA36" s="1"/>
      <c r="AB36" s="1"/>
      <c r="AC36" s="1"/>
    </row>
    <row r="37" spans="1:29" ht="15" customHeight="1">
      <c r="A37" s="8"/>
      <c r="B37" s="282"/>
      <c r="C37" s="224"/>
      <c r="D37" s="291"/>
      <c r="E37" s="242"/>
      <c r="F37" s="247"/>
      <c r="G37" s="224"/>
      <c r="H37" s="242"/>
      <c r="I37" s="247"/>
      <c r="J37" s="250"/>
      <c r="K37" s="242"/>
      <c r="L37" s="247"/>
      <c r="M37" s="224"/>
      <c r="N37" s="242"/>
      <c r="O37" s="240"/>
      <c r="P37" s="224"/>
      <c r="Q37" s="242"/>
      <c r="R37" s="240"/>
      <c r="S37" s="258"/>
      <c r="T37" s="242"/>
      <c r="U37" s="240"/>
      <c r="V37" s="238"/>
      <c r="W37" s="1"/>
      <c r="X37" s="1"/>
      <c r="Y37" s="1"/>
      <c r="Z37" s="1"/>
      <c r="AA37" s="1"/>
      <c r="AB37" s="1"/>
      <c r="AC37" s="1"/>
    </row>
    <row r="38" spans="1:29" ht="15" customHeight="1">
      <c r="A38" s="8"/>
      <c r="B38" s="282"/>
      <c r="C38" s="224"/>
      <c r="D38" s="291"/>
      <c r="E38" s="242"/>
      <c r="F38" s="247"/>
      <c r="G38" s="224"/>
      <c r="H38" s="242"/>
      <c r="I38" s="247"/>
      <c r="J38" s="250"/>
      <c r="K38" s="242"/>
      <c r="L38" s="247"/>
      <c r="M38" s="224"/>
      <c r="N38" s="242"/>
      <c r="O38" s="240"/>
      <c r="P38" s="224"/>
      <c r="Q38" s="242"/>
      <c r="R38" s="240"/>
      <c r="S38" s="258"/>
      <c r="T38" s="242"/>
      <c r="U38" s="240"/>
      <c r="V38" s="238"/>
      <c r="W38" s="1"/>
      <c r="X38" s="1"/>
      <c r="Y38" s="1"/>
      <c r="Z38" s="1"/>
      <c r="AA38" s="1"/>
      <c r="AB38" s="1"/>
      <c r="AC38" s="1"/>
    </row>
    <row r="39" spans="1:29" ht="15" customHeight="1">
      <c r="A39" s="8"/>
      <c r="B39" s="282"/>
      <c r="C39" s="225"/>
      <c r="D39" s="291"/>
      <c r="E39" s="243"/>
      <c r="F39" s="247"/>
      <c r="G39" s="225"/>
      <c r="H39" s="243"/>
      <c r="I39" s="247"/>
      <c r="J39" s="251"/>
      <c r="K39" s="243"/>
      <c r="L39" s="247"/>
      <c r="M39" s="225"/>
      <c r="N39" s="243"/>
      <c r="O39" s="240"/>
      <c r="P39" s="225"/>
      <c r="Q39" s="243"/>
      <c r="R39" s="240"/>
      <c r="S39" s="259"/>
      <c r="T39" s="243"/>
      <c r="U39" s="240"/>
      <c r="V39" s="238"/>
      <c r="W39" s="1"/>
      <c r="X39" s="1"/>
      <c r="Y39" s="1"/>
      <c r="Z39" s="1"/>
      <c r="AA39" s="1"/>
      <c r="AB39" s="1"/>
      <c r="AC39" s="1"/>
    </row>
    <row r="40" spans="1:29" ht="15" customHeight="1">
      <c r="A40" s="8"/>
      <c r="B40" s="282"/>
      <c r="C40" s="233" t="str">
        <f ca="1">OFFSET(INDIRECT($B200),10,2)</f>
        <v>Online behaviour and cyberbullying</v>
      </c>
      <c r="D40" s="268" t="str">
        <f ca="1">OFFSET(INDIRECT($B200),10,14)</f>
        <v xml:space="preserve">demonstrate appropriate online behaviour and apply a range of strategies to protect themselves and others from possible online dangers, bullying and inappropriate behaviour, e.g. turn off comments on digital media, block users; identify the risks and legal consequences of sending intimate images and content/sexting; recognise language that could be deemed to be offensive (including racist, sexist, homophobic, transphobic) in online activities.  
</v>
      </c>
      <c r="E40" s="241">
        <v>1</v>
      </c>
      <c r="F40" s="237"/>
      <c r="G40" s="255" t="str">
        <f ca="1">OFFSET(INDIRECT($B200),10,15)</f>
        <v>refine strategies to protect themselves and others from possible online dangers, e.g. when communicating online show an active ability to deal with inappropriate behaviour/misuse while actively minimising risks
filter the communication received, e.g. sorting out e-mails, deciding whom to follow on social media, etc.; responsibly use digital tools to interact with others using more advanced features
demonstrate a basic knowledge of the legal aspects linked to online behaviour, e.g. cyberbullying, harassment, false statements and publishing inappropriate content/images without consent.</v>
      </c>
      <c r="H40" s="241">
        <v>1</v>
      </c>
      <c r="I40" s="246"/>
      <c r="J40" s="256" t="str">
        <f ca="1">OFFSET(INDIRECT($B200),10,16)</f>
        <v>identify high-risk situations and active strategies to avoid them, e.g. critically evaluate behaviour to limit exposure to high-risk situations         
define and identify advanced forms of cyberbullying, how to avoid it and the consequences of such actions  
critically evaluate the behaviours of others online and identify how they could be beneficial or damaging.</v>
      </c>
      <c r="K40" s="241">
        <v>1</v>
      </c>
      <c r="L40" s="246"/>
      <c r="M40" s="255" t="str">
        <f ca="1">OFFSET(INDIRECT($B200),10,17)</f>
        <v xml:space="preserve">adapt online behaviour and interactions for different audiences, considering global cultural values, e.g. critically evaluate behaviour and interactions taking into account global cultural values; consider how behaviour is perceived by others. </v>
      </c>
      <c r="N40" s="241">
        <v>1</v>
      </c>
      <c r="O40" s="244"/>
      <c r="P40" s="255" t="str">
        <f ca="1">OFFSET(INDIRECT($B200),10,18)</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Q40" s="241">
        <v>1</v>
      </c>
      <c r="R40" s="244"/>
      <c r="S40" s="255" t="str">
        <f ca="1">OFFSET(INDIRECT($B200),10,19)</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T40" s="241">
        <v>1</v>
      </c>
      <c r="U40" s="244"/>
      <c r="V40" s="237"/>
      <c r="W40" s="1"/>
      <c r="X40" s="1"/>
      <c r="Y40" s="1"/>
      <c r="Z40" s="1"/>
      <c r="AA40" s="1"/>
      <c r="AB40" s="1"/>
      <c r="AC40" s="1"/>
    </row>
    <row r="41" spans="1:29" ht="15" customHeight="1">
      <c r="A41" s="8"/>
      <c r="B41" s="282"/>
      <c r="C41" s="224"/>
      <c r="D41" s="291"/>
      <c r="E41" s="242"/>
      <c r="F41" s="247"/>
      <c r="G41" s="224"/>
      <c r="H41" s="242"/>
      <c r="I41" s="247"/>
      <c r="J41" s="250"/>
      <c r="K41" s="242"/>
      <c r="L41" s="247"/>
      <c r="M41" s="224"/>
      <c r="N41" s="242"/>
      <c r="O41" s="240"/>
      <c r="P41" s="224"/>
      <c r="Q41" s="242"/>
      <c r="R41" s="240"/>
      <c r="S41" s="224"/>
      <c r="T41" s="242"/>
      <c r="U41" s="240"/>
      <c r="V41" s="238"/>
      <c r="W41" s="1"/>
      <c r="X41" s="1"/>
      <c r="Y41" s="1"/>
      <c r="Z41" s="1"/>
      <c r="AA41" s="1"/>
      <c r="AB41" s="1"/>
      <c r="AC41" s="1"/>
    </row>
    <row r="42" spans="1:29" ht="15" customHeight="1">
      <c r="A42" s="8"/>
      <c r="B42" s="282"/>
      <c r="C42" s="224"/>
      <c r="D42" s="291"/>
      <c r="E42" s="242"/>
      <c r="F42" s="247"/>
      <c r="G42" s="224"/>
      <c r="H42" s="242"/>
      <c r="I42" s="247"/>
      <c r="J42" s="250"/>
      <c r="K42" s="242"/>
      <c r="L42" s="247"/>
      <c r="M42" s="224"/>
      <c r="N42" s="242"/>
      <c r="O42" s="240"/>
      <c r="P42" s="224"/>
      <c r="Q42" s="242"/>
      <c r="R42" s="240"/>
      <c r="S42" s="224"/>
      <c r="T42" s="242"/>
      <c r="U42" s="240"/>
      <c r="V42" s="238"/>
      <c r="W42" s="1"/>
      <c r="X42" s="1"/>
      <c r="Y42" s="1"/>
      <c r="Z42" s="1"/>
      <c r="AA42" s="1"/>
      <c r="AB42" s="1"/>
      <c r="AC42" s="1"/>
    </row>
    <row r="43" spans="1:29" ht="15" customHeight="1">
      <c r="A43" s="8"/>
      <c r="B43" s="282"/>
      <c r="C43" s="224"/>
      <c r="D43" s="291"/>
      <c r="E43" s="243"/>
      <c r="F43" s="247"/>
      <c r="G43" s="224"/>
      <c r="H43" s="243"/>
      <c r="I43" s="247"/>
      <c r="J43" s="250"/>
      <c r="K43" s="243"/>
      <c r="L43" s="247"/>
      <c r="M43" s="224"/>
      <c r="N43" s="243"/>
      <c r="O43" s="240"/>
      <c r="P43" s="224"/>
      <c r="Q43" s="243"/>
      <c r="R43" s="240"/>
      <c r="S43" s="224"/>
      <c r="T43" s="243"/>
      <c r="U43" s="240"/>
      <c r="V43" s="238"/>
      <c r="W43" s="1"/>
      <c r="X43" s="1"/>
      <c r="Y43" s="1"/>
      <c r="Z43" s="1"/>
      <c r="AA43" s="1"/>
      <c r="AB43" s="1"/>
      <c r="AC43" s="1"/>
    </row>
    <row r="44" spans="1:29" ht="15" customHeight="1">
      <c r="A44" s="8"/>
      <c r="B44" s="282"/>
      <c r="C44" s="224"/>
      <c r="D44" s="291"/>
      <c r="E44" s="241">
        <v>2</v>
      </c>
      <c r="F44" s="266"/>
      <c r="G44" s="224"/>
      <c r="H44" s="241">
        <v>2</v>
      </c>
      <c r="I44" s="248"/>
      <c r="J44" s="250"/>
      <c r="K44" s="241">
        <v>2</v>
      </c>
      <c r="L44" s="248"/>
      <c r="M44" s="224"/>
      <c r="N44" s="241">
        <v>2</v>
      </c>
      <c r="O44" s="239"/>
      <c r="P44" s="224"/>
      <c r="Q44" s="241">
        <v>2</v>
      </c>
      <c r="R44" s="239"/>
      <c r="S44" s="224"/>
      <c r="T44" s="241">
        <v>2</v>
      </c>
      <c r="U44" s="239"/>
      <c r="V44" s="237"/>
      <c r="W44" s="1"/>
      <c r="X44" s="1"/>
      <c r="Y44" s="1"/>
      <c r="Z44" s="1"/>
      <c r="AA44" s="1"/>
      <c r="AB44" s="1"/>
      <c r="AC44" s="1"/>
    </row>
    <row r="45" spans="1:29" ht="15" customHeight="1">
      <c r="A45" s="8"/>
      <c r="B45" s="282"/>
      <c r="C45" s="224"/>
      <c r="D45" s="291"/>
      <c r="E45" s="242"/>
      <c r="F45" s="247"/>
      <c r="G45" s="224"/>
      <c r="H45" s="242"/>
      <c r="I45" s="247"/>
      <c r="J45" s="250"/>
      <c r="K45" s="242"/>
      <c r="L45" s="247"/>
      <c r="M45" s="224"/>
      <c r="N45" s="242"/>
      <c r="O45" s="240"/>
      <c r="P45" s="224"/>
      <c r="Q45" s="242"/>
      <c r="R45" s="240"/>
      <c r="S45" s="224"/>
      <c r="T45" s="242"/>
      <c r="U45" s="240"/>
      <c r="V45" s="238"/>
      <c r="W45" s="1"/>
      <c r="X45" s="1"/>
      <c r="Y45" s="1"/>
      <c r="Z45" s="1"/>
      <c r="AA45" s="1"/>
      <c r="AB45" s="1"/>
      <c r="AC45" s="1"/>
    </row>
    <row r="46" spans="1:29" ht="15" customHeight="1">
      <c r="A46" s="8"/>
      <c r="B46" s="282"/>
      <c r="C46" s="224"/>
      <c r="D46" s="291"/>
      <c r="E46" s="242"/>
      <c r="F46" s="247"/>
      <c r="G46" s="224"/>
      <c r="H46" s="242"/>
      <c r="I46" s="247"/>
      <c r="J46" s="250"/>
      <c r="K46" s="242"/>
      <c r="L46" s="247"/>
      <c r="M46" s="224"/>
      <c r="N46" s="242"/>
      <c r="O46" s="240"/>
      <c r="P46" s="224"/>
      <c r="Q46" s="242"/>
      <c r="R46" s="240"/>
      <c r="S46" s="224"/>
      <c r="T46" s="242"/>
      <c r="U46" s="240"/>
      <c r="V46" s="238"/>
      <c r="W46" s="1"/>
      <c r="X46" s="1"/>
      <c r="Y46" s="1"/>
      <c r="Z46" s="1"/>
      <c r="AA46" s="1"/>
      <c r="AB46" s="1"/>
      <c r="AC46" s="1"/>
    </row>
    <row r="47" spans="1:29" ht="15" customHeight="1">
      <c r="A47" s="8"/>
      <c r="B47" s="282"/>
      <c r="C47" s="224"/>
      <c r="D47" s="291"/>
      <c r="E47" s="243"/>
      <c r="F47" s="247"/>
      <c r="G47" s="224"/>
      <c r="H47" s="243"/>
      <c r="I47" s="247"/>
      <c r="J47" s="250"/>
      <c r="K47" s="243"/>
      <c r="L47" s="247"/>
      <c r="M47" s="224"/>
      <c r="N47" s="243"/>
      <c r="O47" s="240"/>
      <c r="P47" s="224"/>
      <c r="Q47" s="243"/>
      <c r="R47" s="240"/>
      <c r="S47" s="224"/>
      <c r="T47" s="243"/>
      <c r="U47" s="240"/>
      <c r="V47" s="238"/>
      <c r="W47" s="1"/>
      <c r="X47" s="1"/>
      <c r="Y47" s="1"/>
      <c r="Z47" s="1"/>
      <c r="AA47" s="1"/>
      <c r="AB47" s="1"/>
      <c r="AC47" s="1"/>
    </row>
    <row r="48" spans="1:29" ht="15" customHeight="1">
      <c r="A48" s="8"/>
      <c r="B48" s="282"/>
      <c r="C48" s="224"/>
      <c r="D48" s="291"/>
      <c r="E48" s="241">
        <v>3</v>
      </c>
      <c r="F48" s="266"/>
      <c r="G48" s="224"/>
      <c r="H48" s="241">
        <v>3</v>
      </c>
      <c r="I48" s="248"/>
      <c r="J48" s="250"/>
      <c r="K48" s="241">
        <v>3</v>
      </c>
      <c r="L48" s="248"/>
      <c r="M48" s="224"/>
      <c r="N48" s="241">
        <v>3</v>
      </c>
      <c r="O48" s="239"/>
      <c r="P48" s="224"/>
      <c r="Q48" s="241">
        <v>3</v>
      </c>
      <c r="R48" s="239"/>
      <c r="S48" s="224"/>
      <c r="T48" s="241">
        <v>3</v>
      </c>
      <c r="U48" s="239"/>
      <c r="V48" s="237"/>
      <c r="W48" s="1"/>
      <c r="X48" s="1"/>
      <c r="Y48" s="1"/>
      <c r="Z48" s="1"/>
      <c r="AA48" s="1"/>
      <c r="AB48" s="1"/>
      <c r="AC48" s="1"/>
    </row>
    <row r="49" spans="1:29" ht="15" customHeight="1">
      <c r="A49" s="8"/>
      <c r="B49" s="282"/>
      <c r="C49" s="224"/>
      <c r="D49" s="291"/>
      <c r="E49" s="242"/>
      <c r="F49" s="247"/>
      <c r="G49" s="224"/>
      <c r="H49" s="242"/>
      <c r="I49" s="247"/>
      <c r="J49" s="250"/>
      <c r="K49" s="242"/>
      <c r="L49" s="247"/>
      <c r="M49" s="224"/>
      <c r="N49" s="242"/>
      <c r="O49" s="240"/>
      <c r="P49" s="224"/>
      <c r="Q49" s="242"/>
      <c r="R49" s="240"/>
      <c r="S49" s="224"/>
      <c r="T49" s="242"/>
      <c r="U49" s="240"/>
      <c r="V49" s="238"/>
      <c r="W49" s="1"/>
      <c r="X49" s="1"/>
      <c r="Y49" s="1"/>
      <c r="Z49" s="1"/>
      <c r="AA49" s="1"/>
      <c r="AB49" s="1"/>
      <c r="AC49" s="1"/>
    </row>
    <row r="50" spans="1:29" ht="15" customHeight="1">
      <c r="A50" s="8"/>
      <c r="B50" s="282"/>
      <c r="C50" s="224"/>
      <c r="D50" s="291"/>
      <c r="E50" s="242"/>
      <c r="F50" s="247"/>
      <c r="G50" s="224"/>
      <c r="H50" s="242"/>
      <c r="I50" s="247"/>
      <c r="J50" s="250"/>
      <c r="K50" s="242"/>
      <c r="L50" s="247"/>
      <c r="M50" s="224"/>
      <c r="N50" s="242"/>
      <c r="O50" s="240"/>
      <c r="P50" s="224"/>
      <c r="Q50" s="242"/>
      <c r="R50" s="240"/>
      <c r="S50" s="224"/>
      <c r="T50" s="242"/>
      <c r="U50" s="240"/>
      <c r="V50" s="238"/>
      <c r="W50" s="1"/>
      <c r="X50" s="1"/>
      <c r="Y50" s="1"/>
      <c r="Z50" s="1"/>
      <c r="AA50" s="1"/>
      <c r="AB50" s="1"/>
      <c r="AC50" s="1"/>
    </row>
    <row r="51" spans="1:29" ht="33" customHeight="1">
      <c r="A51" s="8"/>
      <c r="B51" s="283"/>
      <c r="C51" s="225"/>
      <c r="D51" s="291"/>
      <c r="E51" s="243"/>
      <c r="F51" s="247"/>
      <c r="G51" s="225"/>
      <c r="H51" s="243"/>
      <c r="I51" s="247"/>
      <c r="J51" s="251"/>
      <c r="K51" s="243"/>
      <c r="L51" s="247"/>
      <c r="M51" s="225"/>
      <c r="N51" s="243"/>
      <c r="O51" s="240"/>
      <c r="P51" s="225"/>
      <c r="Q51" s="243"/>
      <c r="R51" s="240"/>
      <c r="S51" s="225"/>
      <c r="T51" s="243"/>
      <c r="U51" s="240"/>
      <c r="V51" s="238"/>
      <c r="W51" s="1"/>
      <c r="X51" s="1"/>
      <c r="Y51" s="1"/>
      <c r="Z51" s="1"/>
      <c r="AA51" s="1"/>
      <c r="AB51" s="1"/>
      <c r="AC51" s="1"/>
    </row>
    <row r="52" spans="1:29" ht="15" customHeight="1">
      <c r="A52" s="8"/>
      <c r="B52" s="281" t="str">
        <f ca="1">OFFSET(INDIRECT($B200),11,0)</f>
        <v>2. Interacting and collaborating</v>
      </c>
      <c r="C52" s="229" t="str">
        <f ca="1">OFFSET(INDIRECT($B200),13,2)</f>
        <v>Communication</v>
      </c>
      <c r="D52" s="268" t="str">
        <f ca="1">OFFSET(INDIRECT($B200),13,14)</f>
        <v>exchange online communication, making use of a growing range of available features, e.g. manage folders within e-mail including using reporting features to filter spam and make use of webcams to facilitate video calls 
show an understanding of the advantages and disadvantages of different forms of communication and when it is appropriate to use each, e.g. explain when video conferencing may be more appropriate than e-mail, and vice versa; explain the pros and cons of using instant messaging in social contexts; talk about purpose and audience.</v>
      </c>
      <c r="E52" s="241">
        <v>1</v>
      </c>
      <c r="F52" s="237"/>
      <c r="G52" s="245" t="str">
        <f ca="1">OFFSET(INDIRECT($B200),13,15)</f>
        <v>manage and use a growing range of online communication accounts and the features offered within each, e.g. e-mail accounts, messaging accounts, etc.</v>
      </c>
      <c r="H52" s="241">
        <v>1</v>
      </c>
      <c r="I52" s="246"/>
      <c r="J52" s="249" t="str">
        <f ca="1">OFFSET(INDIRECT($B200),13,16)</f>
        <v>select and use different online communication tools for specific purposes with higher levels of competence, e.g. set up and manage an address book and organise contacts on appropriate mailing lists; independently carry out a video call for a specific purpose including screen sharing where appropriate.</v>
      </c>
      <c r="K52" s="241">
        <v>1</v>
      </c>
      <c r="L52" s="246"/>
      <c r="M52" s="245" t="str">
        <f ca="1">OFFSET(INDIRECT($B200),13,17)</f>
        <v>select and use different online communication tools for specific purposes with higher levels of competence, e.g. set up relevant mail merge using word processing and spreadsheet software; use advanced features of e-mail provider (signature, auto-reply, read receipt, widgets).</v>
      </c>
      <c r="N52" s="241">
        <v>1</v>
      </c>
      <c r="O52" s="244"/>
      <c r="P52" s="245" t="str">
        <f ca="1">OFFSET(INDIRECT($B200),13,18)</f>
        <v>make use of available online communication services for specific purposes, justifying selections made based on their appropriateness for delivery of information.</v>
      </c>
      <c r="Q52" s="241">
        <v>1</v>
      </c>
      <c r="R52" s="244"/>
      <c r="S52" s="245" t="str">
        <f ca="1">OFFSET(INDIRECT($B200),13,19)</f>
        <v>reflect on choices of online communication solution and comment on how this could be improved to meet aims of tasks.</v>
      </c>
      <c r="T52" s="241">
        <v>1</v>
      </c>
      <c r="U52" s="244"/>
      <c r="V52" s="237"/>
      <c r="W52" s="1"/>
      <c r="X52" s="1"/>
      <c r="Y52" s="1"/>
      <c r="Z52" s="1"/>
      <c r="AA52" s="1"/>
      <c r="AB52" s="1"/>
      <c r="AC52" s="1"/>
    </row>
    <row r="53" spans="1:29" ht="15" customHeight="1">
      <c r="A53" s="8"/>
      <c r="B53" s="282"/>
      <c r="C53" s="224"/>
      <c r="D53" s="291"/>
      <c r="E53" s="242"/>
      <c r="F53" s="247"/>
      <c r="G53" s="224"/>
      <c r="H53" s="242"/>
      <c r="I53" s="247"/>
      <c r="J53" s="250"/>
      <c r="K53" s="242"/>
      <c r="L53" s="247"/>
      <c r="M53" s="224"/>
      <c r="N53" s="242"/>
      <c r="O53" s="240"/>
      <c r="P53" s="224"/>
      <c r="Q53" s="242"/>
      <c r="R53" s="240"/>
      <c r="S53" s="224"/>
      <c r="T53" s="242"/>
      <c r="U53" s="240"/>
      <c r="V53" s="238"/>
      <c r="W53" s="1"/>
      <c r="X53" s="1"/>
      <c r="Y53" s="1"/>
      <c r="Z53" s="1"/>
      <c r="AA53" s="1"/>
      <c r="AB53" s="1"/>
      <c r="AC53" s="1"/>
    </row>
    <row r="54" spans="1:29" ht="15" customHeight="1">
      <c r="A54" s="8"/>
      <c r="B54" s="282"/>
      <c r="C54" s="224"/>
      <c r="D54" s="291"/>
      <c r="E54" s="242"/>
      <c r="F54" s="247"/>
      <c r="G54" s="224"/>
      <c r="H54" s="242"/>
      <c r="I54" s="247"/>
      <c r="J54" s="250"/>
      <c r="K54" s="242"/>
      <c r="L54" s="247"/>
      <c r="M54" s="224"/>
      <c r="N54" s="242"/>
      <c r="O54" s="240"/>
      <c r="P54" s="224"/>
      <c r="Q54" s="242"/>
      <c r="R54" s="240"/>
      <c r="S54" s="224"/>
      <c r="T54" s="242"/>
      <c r="U54" s="240"/>
      <c r="V54" s="238"/>
      <c r="W54" s="1"/>
      <c r="X54" s="1"/>
      <c r="Y54" s="1"/>
      <c r="Z54" s="1"/>
      <c r="AA54" s="1"/>
      <c r="AB54" s="1"/>
      <c r="AC54" s="1"/>
    </row>
    <row r="55" spans="1:29" ht="15" customHeight="1">
      <c r="A55" s="8"/>
      <c r="B55" s="282"/>
      <c r="C55" s="224"/>
      <c r="D55" s="291"/>
      <c r="E55" s="243"/>
      <c r="F55" s="247"/>
      <c r="G55" s="224"/>
      <c r="H55" s="243"/>
      <c r="I55" s="247"/>
      <c r="J55" s="250"/>
      <c r="K55" s="243"/>
      <c r="L55" s="247"/>
      <c r="M55" s="224"/>
      <c r="N55" s="243"/>
      <c r="O55" s="240"/>
      <c r="P55" s="224"/>
      <c r="Q55" s="243"/>
      <c r="R55" s="240"/>
      <c r="S55" s="224"/>
      <c r="T55" s="243"/>
      <c r="U55" s="240"/>
      <c r="V55" s="238"/>
      <c r="W55" s="1"/>
      <c r="X55" s="1"/>
      <c r="Y55" s="1"/>
      <c r="Z55" s="1"/>
      <c r="AA55" s="1"/>
      <c r="AB55" s="1"/>
      <c r="AC55" s="1"/>
    </row>
    <row r="56" spans="1:29" ht="15" customHeight="1">
      <c r="A56" s="8"/>
      <c r="B56" s="282"/>
      <c r="C56" s="224"/>
      <c r="D56" s="291"/>
      <c r="E56" s="241">
        <v>2</v>
      </c>
      <c r="F56" s="266"/>
      <c r="G56" s="224"/>
      <c r="H56" s="241">
        <v>2</v>
      </c>
      <c r="I56" s="248"/>
      <c r="J56" s="250"/>
      <c r="K56" s="241">
        <v>2</v>
      </c>
      <c r="L56" s="248"/>
      <c r="M56" s="224"/>
      <c r="N56" s="241">
        <v>2</v>
      </c>
      <c r="O56" s="239"/>
      <c r="P56" s="224"/>
      <c r="Q56" s="241">
        <v>2</v>
      </c>
      <c r="R56" s="239"/>
      <c r="S56" s="224"/>
      <c r="T56" s="241">
        <v>2</v>
      </c>
      <c r="U56" s="239"/>
      <c r="V56" s="237"/>
      <c r="W56" s="1"/>
      <c r="X56" s="1"/>
      <c r="Y56" s="1"/>
      <c r="Z56" s="1"/>
      <c r="AA56" s="1"/>
      <c r="AB56" s="1"/>
      <c r="AC56" s="1"/>
    </row>
    <row r="57" spans="1:29" ht="15" customHeight="1">
      <c r="A57" s="8"/>
      <c r="B57" s="282"/>
      <c r="C57" s="224"/>
      <c r="D57" s="291"/>
      <c r="E57" s="242"/>
      <c r="F57" s="247"/>
      <c r="G57" s="224"/>
      <c r="H57" s="242"/>
      <c r="I57" s="247"/>
      <c r="J57" s="250"/>
      <c r="K57" s="242"/>
      <c r="L57" s="247"/>
      <c r="M57" s="224"/>
      <c r="N57" s="242"/>
      <c r="O57" s="240"/>
      <c r="P57" s="224"/>
      <c r="Q57" s="242"/>
      <c r="R57" s="240"/>
      <c r="S57" s="224"/>
      <c r="T57" s="242"/>
      <c r="U57" s="240"/>
      <c r="V57" s="238"/>
      <c r="W57" s="1"/>
      <c r="X57" s="1"/>
      <c r="Y57" s="1"/>
      <c r="Z57" s="1"/>
      <c r="AA57" s="1"/>
      <c r="AB57" s="1"/>
      <c r="AC57" s="1"/>
    </row>
    <row r="58" spans="1:29" ht="15" customHeight="1">
      <c r="A58" s="8"/>
      <c r="B58" s="282"/>
      <c r="C58" s="224"/>
      <c r="D58" s="291"/>
      <c r="E58" s="242"/>
      <c r="F58" s="247"/>
      <c r="G58" s="224"/>
      <c r="H58" s="242"/>
      <c r="I58" s="247"/>
      <c r="J58" s="250"/>
      <c r="K58" s="242"/>
      <c r="L58" s="247"/>
      <c r="M58" s="224"/>
      <c r="N58" s="242"/>
      <c r="O58" s="240"/>
      <c r="P58" s="224"/>
      <c r="Q58" s="242"/>
      <c r="R58" s="240"/>
      <c r="S58" s="224"/>
      <c r="T58" s="242"/>
      <c r="U58" s="240"/>
      <c r="V58" s="238"/>
      <c r="W58" s="1"/>
      <c r="X58" s="1"/>
      <c r="Y58" s="1"/>
      <c r="Z58" s="1"/>
      <c r="AA58" s="1"/>
      <c r="AB58" s="1"/>
      <c r="AC58" s="1"/>
    </row>
    <row r="59" spans="1:29" ht="15" customHeight="1">
      <c r="A59" s="8"/>
      <c r="B59" s="282"/>
      <c r="C59" s="224"/>
      <c r="D59" s="291"/>
      <c r="E59" s="243"/>
      <c r="F59" s="247"/>
      <c r="G59" s="224"/>
      <c r="H59" s="243"/>
      <c r="I59" s="247"/>
      <c r="J59" s="250"/>
      <c r="K59" s="243"/>
      <c r="L59" s="247"/>
      <c r="M59" s="224"/>
      <c r="N59" s="243"/>
      <c r="O59" s="240"/>
      <c r="P59" s="224"/>
      <c r="Q59" s="243"/>
      <c r="R59" s="240"/>
      <c r="S59" s="224"/>
      <c r="T59" s="243"/>
      <c r="U59" s="240"/>
      <c r="V59" s="238"/>
      <c r="W59" s="1"/>
      <c r="X59" s="1"/>
      <c r="Y59" s="1"/>
      <c r="Z59" s="1"/>
      <c r="AA59" s="1"/>
      <c r="AB59" s="1"/>
      <c r="AC59" s="1"/>
    </row>
    <row r="60" spans="1:29" ht="15" customHeight="1">
      <c r="A60" s="8"/>
      <c r="B60" s="282"/>
      <c r="C60" s="224"/>
      <c r="D60" s="291"/>
      <c r="E60" s="241">
        <v>3</v>
      </c>
      <c r="F60" s="266"/>
      <c r="G60" s="224"/>
      <c r="H60" s="241">
        <v>3</v>
      </c>
      <c r="I60" s="248"/>
      <c r="J60" s="250"/>
      <c r="K60" s="241">
        <v>3</v>
      </c>
      <c r="L60" s="248"/>
      <c r="M60" s="224"/>
      <c r="N60" s="241">
        <v>3</v>
      </c>
      <c r="O60" s="239"/>
      <c r="P60" s="224"/>
      <c r="Q60" s="241">
        <v>3</v>
      </c>
      <c r="R60" s="239"/>
      <c r="S60" s="224"/>
      <c r="T60" s="241">
        <v>3</v>
      </c>
      <c r="U60" s="239"/>
      <c r="V60" s="237"/>
      <c r="W60" s="1"/>
      <c r="X60" s="1"/>
      <c r="Y60" s="1"/>
      <c r="Z60" s="1"/>
      <c r="AA60" s="1"/>
      <c r="AB60" s="1"/>
      <c r="AC60" s="1"/>
    </row>
    <row r="61" spans="1:29" ht="15" customHeight="1">
      <c r="A61" s="8"/>
      <c r="B61" s="282"/>
      <c r="C61" s="224"/>
      <c r="D61" s="291"/>
      <c r="E61" s="242"/>
      <c r="F61" s="247"/>
      <c r="G61" s="224"/>
      <c r="H61" s="242"/>
      <c r="I61" s="247"/>
      <c r="J61" s="250"/>
      <c r="K61" s="242"/>
      <c r="L61" s="247"/>
      <c r="M61" s="224"/>
      <c r="N61" s="242"/>
      <c r="O61" s="240"/>
      <c r="P61" s="224"/>
      <c r="Q61" s="242"/>
      <c r="R61" s="240"/>
      <c r="S61" s="224"/>
      <c r="T61" s="242"/>
      <c r="U61" s="240"/>
      <c r="V61" s="238"/>
      <c r="W61" s="1"/>
      <c r="X61" s="1"/>
      <c r="Y61" s="1"/>
      <c r="Z61" s="1"/>
      <c r="AA61" s="1"/>
      <c r="AB61" s="1"/>
      <c r="AC61" s="1"/>
    </row>
    <row r="62" spans="1:29" ht="15" customHeight="1">
      <c r="A62" s="8"/>
      <c r="B62" s="282"/>
      <c r="C62" s="224"/>
      <c r="D62" s="291"/>
      <c r="E62" s="242"/>
      <c r="F62" s="247"/>
      <c r="G62" s="224"/>
      <c r="H62" s="242"/>
      <c r="I62" s="247"/>
      <c r="J62" s="250"/>
      <c r="K62" s="242"/>
      <c r="L62" s="247"/>
      <c r="M62" s="224"/>
      <c r="N62" s="242"/>
      <c r="O62" s="240"/>
      <c r="P62" s="224"/>
      <c r="Q62" s="242"/>
      <c r="R62" s="240"/>
      <c r="S62" s="224"/>
      <c r="T62" s="242"/>
      <c r="U62" s="240"/>
      <c r="V62" s="238"/>
      <c r="W62" s="1"/>
      <c r="X62" s="1"/>
      <c r="Y62" s="1"/>
      <c r="Z62" s="1"/>
      <c r="AA62" s="1"/>
      <c r="AB62" s="1"/>
      <c r="AC62" s="1"/>
    </row>
    <row r="63" spans="1:29" ht="15" customHeight="1">
      <c r="A63" s="8"/>
      <c r="B63" s="282"/>
      <c r="C63" s="225"/>
      <c r="D63" s="291"/>
      <c r="E63" s="243"/>
      <c r="F63" s="247"/>
      <c r="G63" s="225"/>
      <c r="H63" s="243"/>
      <c r="I63" s="247"/>
      <c r="J63" s="251"/>
      <c r="K63" s="243"/>
      <c r="L63" s="247"/>
      <c r="M63" s="225"/>
      <c r="N63" s="243"/>
      <c r="O63" s="240"/>
      <c r="P63" s="225"/>
      <c r="Q63" s="243"/>
      <c r="R63" s="240"/>
      <c r="S63" s="225"/>
      <c r="T63" s="243"/>
      <c r="U63" s="240"/>
      <c r="V63" s="238"/>
      <c r="W63" s="1"/>
      <c r="X63" s="1"/>
      <c r="Y63" s="1"/>
      <c r="Z63" s="1"/>
      <c r="AA63" s="1"/>
      <c r="AB63" s="1"/>
      <c r="AC63" s="1"/>
    </row>
    <row r="64" spans="1:29" ht="15" customHeight="1">
      <c r="A64" s="8"/>
      <c r="B64" s="282"/>
      <c r="C64" s="229" t="str">
        <f ca="1">OFFSET(INDIRECT($B200),15,2)</f>
        <v>Collaboration</v>
      </c>
      <c r="D64" s="268" t="str">
        <f ca="1">OFFSET(INDIRECT($B200),15,14)</f>
        <v xml:space="preserve">work with others to create an online collaborative project for a specific purpose, sharing and appropriately setting permissions for other group members, e.g. editing, commenting, viewing.
</v>
      </c>
      <c r="E64" s="241">
        <v>1</v>
      </c>
      <c r="F64" s="237"/>
      <c r="G64" s="255" t="str">
        <f ca="1">OFFSET(INDIRECT($B200),15,15)</f>
        <v>take account of chronological changes made to a file and choose appropriate restore points if needed.</v>
      </c>
      <c r="H64" s="241">
        <v>1</v>
      </c>
      <c r="I64" s="246"/>
      <c r="J64" s="256" t="str">
        <f ca="1">OFFSET(INDIRECT($B200),15,16)</f>
        <v>independently select and use online collaboration tools to create a project with others.</v>
      </c>
      <c r="K64" s="241">
        <v>1</v>
      </c>
      <c r="L64" s="246"/>
      <c r="M64" s="255" t="str">
        <f ca="1">OFFSET(INDIRECT($B200),15,17)</f>
        <v xml:space="preserve">independently select and use a range of online collaboration tools to create a project with others, e.g. make use of online technology to share and present ideas to others.
</v>
      </c>
      <c r="N64" s="241">
        <v>1</v>
      </c>
      <c r="O64" s="244"/>
      <c r="P64" s="255" t="str">
        <f ca="1">OFFSET(INDIRECT($B200),15,18)</f>
        <v>reflect on choices of collaboration solutions and comment on how this could be improved to meet aims of tasks.</v>
      </c>
      <c r="Q64" s="241">
        <v>1</v>
      </c>
      <c r="R64" s="244"/>
      <c r="S64" s="255" t="str">
        <f ca="1">OFFSET(INDIRECT($B200),15,19)</f>
        <v xml:space="preserve">reflect on choices of collaboration solutions and comment on how this could be improved to meet aims of tasks.
</v>
      </c>
      <c r="T64" s="241">
        <v>1</v>
      </c>
      <c r="U64" s="244"/>
      <c r="V64" s="237"/>
      <c r="W64" s="1"/>
      <c r="X64" s="1"/>
      <c r="Y64" s="1"/>
      <c r="Z64" s="1"/>
      <c r="AA64" s="1"/>
      <c r="AB64" s="1"/>
      <c r="AC64" s="1"/>
    </row>
    <row r="65" spans="1:29" ht="15" customHeight="1">
      <c r="A65" s="8"/>
      <c r="B65" s="282"/>
      <c r="C65" s="224"/>
      <c r="D65" s="291"/>
      <c r="E65" s="242"/>
      <c r="F65" s="247"/>
      <c r="G65" s="224"/>
      <c r="H65" s="242"/>
      <c r="I65" s="247"/>
      <c r="J65" s="250"/>
      <c r="K65" s="242"/>
      <c r="L65" s="247"/>
      <c r="M65" s="224"/>
      <c r="N65" s="242"/>
      <c r="O65" s="240"/>
      <c r="P65" s="224"/>
      <c r="Q65" s="242"/>
      <c r="R65" s="240"/>
      <c r="S65" s="224"/>
      <c r="T65" s="242"/>
      <c r="U65" s="240"/>
      <c r="V65" s="238"/>
      <c r="W65" s="1"/>
      <c r="X65" s="1"/>
      <c r="Y65" s="1"/>
      <c r="Z65" s="1"/>
      <c r="AA65" s="1"/>
      <c r="AB65" s="1"/>
      <c r="AC65" s="1"/>
    </row>
    <row r="66" spans="1:29" ht="15" customHeight="1">
      <c r="A66" s="8"/>
      <c r="B66" s="282"/>
      <c r="C66" s="224"/>
      <c r="D66" s="291"/>
      <c r="E66" s="242"/>
      <c r="F66" s="247"/>
      <c r="G66" s="224"/>
      <c r="H66" s="242"/>
      <c r="I66" s="247"/>
      <c r="J66" s="250"/>
      <c r="K66" s="242"/>
      <c r="L66" s="247"/>
      <c r="M66" s="224"/>
      <c r="N66" s="242"/>
      <c r="O66" s="240"/>
      <c r="P66" s="224"/>
      <c r="Q66" s="242"/>
      <c r="R66" s="240"/>
      <c r="S66" s="224"/>
      <c r="T66" s="242"/>
      <c r="U66" s="240"/>
      <c r="V66" s="238"/>
      <c r="W66" s="1"/>
      <c r="X66" s="1"/>
      <c r="Y66" s="1"/>
      <c r="Z66" s="1"/>
      <c r="AA66" s="1"/>
      <c r="AB66" s="1"/>
      <c r="AC66" s="1"/>
    </row>
    <row r="67" spans="1:29" ht="15" customHeight="1">
      <c r="A67" s="8"/>
      <c r="B67" s="282"/>
      <c r="C67" s="224"/>
      <c r="D67" s="291"/>
      <c r="E67" s="243"/>
      <c r="F67" s="247"/>
      <c r="G67" s="224"/>
      <c r="H67" s="243"/>
      <c r="I67" s="247"/>
      <c r="J67" s="250"/>
      <c r="K67" s="243"/>
      <c r="L67" s="247"/>
      <c r="M67" s="224"/>
      <c r="N67" s="243"/>
      <c r="O67" s="240"/>
      <c r="P67" s="224"/>
      <c r="Q67" s="243"/>
      <c r="R67" s="240"/>
      <c r="S67" s="224"/>
      <c r="T67" s="243"/>
      <c r="U67" s="240"/>
      <c r="V67" s="238"/>
      <c r="W67" s="1"/>
      <c r="X67" s="1"/>
      <c r="Y67" s="1"/>
      <c r="Z67" s="1"/>
      <c r="AA67" s="1"/>
      <c r="AB67" s="1"/>
      <c r="AC67" s="1"/>
    </row>
    <row r="68" spans="1:29" ht="15" customHeight="1">
      <c r="A68" s="8"/>
      <c r="B68" s="282"/>
      <c r="C68" s="224"/>
      <c r="D68" s="291"/>
      <c r="E68" s="241">
        <v>2</v>
      </c>
      <c r="F68" s="266"/>
      <c r="G68" s="224"/>
      <c r="H68" s="241">
        <v>2</v>
      </c>
      <c r="I68" s="248"/>
      <c r="J68" s="250"/>
      <c r="K68" s="241">
        <v>2</v>
      </c>
      <c r="L68" s="248"/>
      <c r="M68" s="224"/>
      <c r="N68" s="241">
        <v>2</v>
      </c>
      <c r="O68" s="239"/>
      <c r="P68" s="224"/>
      <c r="Q68" s="241">
        <v>2</v>
      </c>
      <c r="R68" s="239"/>
      <c r="S68" s="224"/>
      <c r="T68" s="241">
        <v>2</v>
      </c>
      <c r="U68" s="239"/>
      <c r="V68" s="237"/>
      <c r="W68" s="1"/>
      <c r="X68" s="1"/>
      <c r="Y68" s="1"/>
      <c r="Z68" s="1"/>
      <c r="AA68" s="1"/>
      <c r="AB68" s="1"/>
      <c r="AC68" s="1"/>
    </row>
    <row r="69" spans="1:29" ht="15" customHeight="1">
      <c r="A69" s="8"/>
      <c r="B69" s="282"/>
      <c r="C69" s="224"/>
      <c r="D69" s="291"/>
      <c r="E69" s="242"/>
      <c r="F69" s="247"/>
      <c r="G69" s="224"/>
      <c r="H69" s="242"/>
      <c r="I69" s="247"/>
      <c r="J69" s="250"/>
      <c r="K69" s="242"/>
      <c r="L69" s="247"/>
      <c r="M69" s="224"/>
      <c r="N69" s="242"/>
      <c r="O69" s="240"/>
      <c r="P69" s="224"/>
      <c r="Q69" s="242"/>
      <c r="R69" s="240"/>
      <c r="S69" s="224"/>
      <c r="T69" s="242"/>
      <c r="U69" s="240"/>
      <c r="V69" s="238"/>
      <c r="W69" s="1"/>
      <c r="X69" s="1"/>
      <c r="Y69" s="1"/>
      <c r="Z69" s="1"/>
      <c r="AA69" s="1"/>
      <c r="AB69" s="1"/>
      <c r="AC69" s="1"/>
    </row>
    <row r="70" spans="1:29" ht="15" customHeight="1">
      <c r="A70" s="8"/>
      <c r="B70" s="282"/>
      <c r="C70" s="224"/>
      <c r="D70" s="291"/>
      <c r="E70" s="242"/>
      <c r="F70" s="247"/>
      <c r="G70" s="224"/>
      <c r="H70" s="242"/>
      <c r="I70" s="247"/>
      <c r="J70" s="250"/>
      <c r="K70" s="242"/>
      <c r="L70" s="247"/>
      <c r="M70" s="224"/>
      <c r="N70" s="242"/>
      <c r="O70" s="240"/>
      <c r="P70" s="224"/>
      <c r="Q70" s="242"/>
      <c r="R70" s="240"/>
      <c r="S70" s="224"/>
      <c r="T70" s="242"/>
      <c r="U70" s="240"/>
      <c r="V70" s="238"/>
      <c r="W70" s="1"/>
      <c r="X70" s="1"/>
      <c r="Y70" s="1"/>
      <c r="Z70" s="1"/>
      <c r="AA70" s="1"/>
      <c r="AB70" s="1"/>
      <c r="AC70" s="1"/>
    </row>
    <row r="71" spans="1:29" ht="15" customHeight="1">
      <c r="A71" s="8"/>
      <c r="B71" s="282"/>
      <c r="C71" s="224"/>
      <c r="D71" s="291"/>
      <c r="E71" s="243"/>
      <c r="F71" s="247"/>
      <c r="G71" s="224"/>
      <c r="H71" s="243"/>
      <c r="I71" s="247"/>
      <c r="J71" s="250"/>
      <c r="K71" s="243"/>
      <c r="L71" s="247"/>
      <c r="M71" s="224"/>
      <c r="N71" s="243"/>
      <c r="O71" s="240"/>
      <c r="P71" s="224"/>
      <c r="Q71" s="243"/>
      <c r="R71" s="240"/>
      <c r="S71" s="224"/>
      <c r="T71" s="243"/>
      <c r="U71" s="240"/>
      <c r="V71" s="238"/>
      <c r="W71" s="1"/>
      <c r="X71" s="1"/>
      <c r="Y71" s="1"/>
      <c r="Z71" s="1"/>
      <c r="AA71" s="1"/>
      <c r="AB71" s="1"/>
      <c r="AC71" s="1"/>
    </row>
    <row r="72" spans="1:29" ht="15" customHeight="1">
      <c r="A72" s="8"/>
      <c r="B72" s="282"/>
      <c r="C72" s="224"/>
      <c r="D72" s="291"/>
      <c r="E72" s="241">
        <v>3</v>
      </c>
      <c r="F72" s="266"/>
      <c r="G72" s="224"/>
      <c r="H72" s="241">
        <v>3</v>
      </c>
      <c r="I72" s="248"/>
      <c r="J72" s="250"/>
      <c r="K72" s="241">
        <v>3</v>
      </c>
      <c r="L72" s="248"/>
      <c r="M72" s="224"/>
      <c r="N72" s="241">
        <v>3</v>
      </c>
      <c r="O72" s="239"/>
      <c r="P72" s="224"/>
      <c r="Q72" s="241">
        <v>3</v>
      </c>
      <c r="R72" s="239"/>
      <c r="S72" s="224"/>
      <c r="T72" s="241">
        <v>3</v>
      </c>
      <c r="U72" s="239"/>
      <c r="V72" s="237"/>
      <c r="W72" s="1"/>
      <c r="X72" s="1"/>
      <c r="Y72" s="1"/>
      <c r="Z72" s="1"/>
      <c r="AA72" s="1"/>
      <c r="AB72" s="1"/>
      <c r="AC72" s="1"/>
    </row>
    <row r="73" spans="1:29" ht="15" customHeight="1">
      <c r="A73" s="8"/>
      <c r="B73" s="282"/>
      <c r="C73" s="224"/>
      <c r="D73" s="291"/>
      <c r="E73" s="242"/>
      <c r="F73" s="247"/>
      <c r="G73" s="224"/>
      <c r="H73" s="242"/>
      <c r="I73" s="247"/>
      <c r="J73" s="250"/>
      <c r="K73" s="242"/>
      <c r="L73" s="247"/>
      <c r="M73" s="224"/>
      <c r="N73" s="242"/>
      <c r="O73" s="240"/>
      <c r="P73" s="224"/>
      <c r="Q73" s="242"/>
      <c r="R73" s="240"/>
      <c r="S73" s="224"/>
      <c r="T73" s="242"/>
      <c r="U73" s="240"/>
      <c r="V73" s="238"/>
      <c r="W73" s="1"/>
      <c r="X73" s="1"/>
      <c r="Y73" s="1"/>
      <c r="Z73" s="1"/>
      <c r="AA73" s="1"/>
      <c r="AB73" s="1"/>
      <c r="AC73" s="1"/>
    </row>
    <row r="74" spans="1:29" ht="15" customHeight="1">
      <c r="A74" s="8"/>
      <c r="B74" s="282"/>
      <c r="C74" s="224"/>
      <c r="D74" s="291"/>
      <c r="E74" s="242"/>
      <c r="F74" s="247"/>
      <c r="G74" s="224"/>
      <c r="H74" s="242"/>
      <c r="I74" s="247"/>
      <c r="J74" s="250"/>
      <c r="K74" s="242"/>
      <c r="L74" s="247"/>
      <c r="M74" s="224"/>
      <c r="N74" s="242"/>
      <c r="O74" s="240"/>
      <c r="P74" s="224"/>
      <c r="Q74" s="242"/>
      <c r="R74" s="240"/>
      <c r="S74" s="224"/>
      <c r="T74" s="242"/>
      <c r="U74" s="240"/>
      <c r="V74" s="238"/>
      <c r="W74" s="1"/>
      <c r="X74" s="1"/>
      <c r="Y74" s="1"/>
      <c r="Z74" s="1"/>
      <c r="AA74" s="1"/>
      <c r="AB74" s="1"/>
      <c r="AC74" s="1"/>
    </row>
    <row r="75" spans="1:29" ht="15" customHeight="1">
      <c r="A75" s="8"/>
      <c r="B75" s="282"/>
      <c r="C75" s="225"/>
      <c r="D75" s="291"/>
      <c r="E75" s="243"/>
      <c r="F75" s="247"/>
      <c r="G75" s="225"/>
      <c r="H75" s="243"/>
      <c r="I75" s="247"/>
      <c r="J75" s="251"/>
      <c r="K75" s="243"/>
      <c r="L75" s="247"/>
      <c r="M75" s="225"/>
      <c r="N75" s="243"/>
      <c r="O75" s="240"/>
      <c r="P75" s="225"/>
      <c r="Q75" s="243"/>
      <c r="R75" s="240"/>
      <c r="S75" s="225"/>
      <c r="T75" s="243"/>
      <c r="U75" s="240"/>
      <c r="V75" s="238"/>
      <c r="W75" s="1"/>
      <c r="X75" s="1"/>
      <c r="Y75" s="1"/>
      <c r="Z75" s="1"/>
      <c r="AA75" s="1"/>
      <c r="AB75" s="1"/>
      <c r="AC75" s="1"/>
    </row>
    <row r="76" spans="1:29" ht="15" customHeight="1">
      <c r="A76" s="8"/>
      <c r="B76" s="282"/>
      <c r="C76" s="229" t="str">
        <f ca="1">OFFSET(INDIRECT($B200),17,2)</f>
        <v>Storing and sharing</v>
      </c>
      <c r="D76" s="268" t="str">
        <f ca="1">OFFSET(INDIRECT($B$200),17,14)</f>
        <v>create and share hyperlinks to local, network and online files
password-protect a file.</v>
      </c>
      <c r="E76" s="241">
        <v>1</v>
      </c>
      <c r="F76" s="237"/>
      <c r="G76" s="255" t="str">
        <f ca="1">OFFSET(INDIRECT($B200),17,15)</f>
        <v xml:space="preserve">track the changes of a document/view the revision history and restore a previous version where appropriate
take account of file size and type, and understand that storage drives may have a limited storage space.
</v>
      </c>
      <c r="H76" s="241">
        <v>1</v>
      </c>
      <c r="I76" s="246"/>
      <c r="J76" s="256" t="str">
        <f ca="1">OFFSET(INDIRECT($B200),17,16)</f>
        <v>use appropriate advanced file-management techniques, e.g. tagging, compression.</v>
      </c>
      <c r="K76" s="241">
        <v>1</v>
      </c>
      <c r="L76" s="246"/>
      <c r="M76" s="255" t="str">
        <f ca="1">OFFSET(INDIRECT($B200),17,17)</f>
        <v>understand simple encryption and the purpose of encryption, e.g. to send sensitive data more securely
use relevant hyperlinks and account for the appropriate file management technique, e.g. some file storage systems will utilise dynamic hyperlinks so that if a file location is changed, the link remains intact, whereas changing file location in other systems could result in a broken hyperlink.</v>
      </c>
      <c r="N76" s="241">
        <v>1</v>
      </c>
      <c r="O76" s="244"/>
      <c r="P76" s="245" t="str">
        <f ca="1">OFFSET(INDIRECT($B200),17,18)</f>
        <v>use online services to share appropriate content with a global audience, e.g. uploading content to public websites to share with specific audiences.</v>
      </c>
      <c r="Q76" s="241">
        <v>1</v>
      </c>
      <c r="R76" s="244"/>
      <c r="S76" s="255" t="str">
        <f ca="1">OFFSET(INDIRECT($B200),17,19)</f>
        <v>use online services to share appropriate content with a global audience, e.g. uploading content to public websites to share with specific audiences.</v>
      </c>
      <c r="T76" s="241">
        <v>1</v>
      </c>
      <c r="U76" s="244"/>
      <c r="V76" s="237"/>
      <c r="W76" s="1"/>
      <c r="X76" s="1"/>
      <c r="Y76" s="1"/>
      <c r="Z76" s="1"/>
      <c r="AA76" s="1"/>
      <c r="AB76" s="1"/>
      <c r="AC76" s="1"/>
    </row>
    <row r="77" spans="1:29" ht="15" customHeight="1">
      <c r="A77" s="8"/>
      <c r="B77" s="282"/>
      <c r="C77" s="224"/>
      <c r="D77" s="291"/>
      <c r="E77" s="242"/>
      <c r="F77" s="247"/>
      <c r="G77" s="224"/>
      <c r="H77" s="242"/>
      <c r="I77" s="247"/>
      <c r="J77" s="250"/>
      <c r="K77" s="242"/>
      <c r="L77" s="247"/>
      <c r="M77" s="224"/>
      <c r="N77" s="242"/>
      <c r="O77" s="240"/>
      <c r="P77" s="224"/>
      <c r="Q77" s="242"/>
      <c r="R77" s="240"/>
      <c r="S77" s="224"/>
      <c r="T77" s="242"/>
      <c r="U77" s="240"/>
      <c r="V77" s="238"/>
      <c r="W77" s="1"/>
      <c r="X77" s="1"/>
      <c r="Y77" s="1"/>
      <c r="Z77" s="1"/>
      <c r="AA77" s="1"/>
      <c r="AB77" s="1"/>
      <c r="AC77" s="1"/>
    </row>
    <row r="78" spans="1:29" ht="15" customHeight="1">
      <c r="A78" s="8"/>
      <c r="B78" s="282"/>
      <c r="C78" s="224"/>
      <c r="D78" s="291"/>
      <c r="E78" s="242"/>
      <c r="F78" s="247"/>
      <c r="G78" s="224"/>
      <c r="H78" s="242"/>
      <c r="I78" s="247"/>
      <c r="J78" s="250"/>
      <c r="K78" s="242"/>
      <c r="L78" s="247"/>
      <c r="M78" s="224"/>
      <c r="N78" s="242"/>
      <c r="O78" s="240"/>
      <c r="P78" s="224"/>
      <c r="Q78" s="242"/>
      <c r="R78" s="240"/>
      <c r="S78" s="224"/>
      <c r="T78" s="242"/>
      <c r="U78" s="240"/>
      <c r="V78" s="238"/>
      <c r="W78" s="1"/>
      <c r="X78" s="1"/>
      <c r="Y78" s="1"/>
      <c r="Z78" s="1"/>
      <c r="AA78" s="1"/>
      <c r="AB78" s="1"/>
      <c r="AC78" s="1"/>
    </row>
    <row r="79" spans="1:29" ht="15" customHeight="1">
      <c r="A79" s="8"/>
      <c r="B79" s="282"/>
      <c r="C79" s="224"/>
      <c r="D79" s="291"/>
      <c r="E79" s="243"/>
      <c r="F79" s="247"/>
      <c r="G79" s="224"/>
      <c r="H79" s="243"/>
      <c r="I79" s="247"/>
      <c r="J79" s="250"/>
      <c r="K79" s="243"/>
      <c r="L79" s="247"/>
      <c r="M79" s="224"/>
      <c r="N79" s="243"/>
      <c r="O79" s="240"/>
      <c r="P79" s="224"/>
      <c r="Q79" s="243"/>
      <c r="R79" s="240"/>
      <c r="S79" s="224"/>
      <c r="T79" s="243"/>
      <c r="U79" s="240"/>
      <c r="V79" s="238"/>
      <c r="W79" s="1"/>
      <c r="X79" s="1"/>
      <c r="Y79" s="1"/>
      <c r="Z79" s="1"/>
      <c r="AA79" s="1"/>
      <c r="AB79" s="1"/>
      <c r="AC79" s="1"/>
    </row>
    <row r="80" spans="1:29" ht="15" customHeight="1">
      <c r="A80" s="8"/>
      <c r="B80" s="282"/>
      <c r="C80" s="224"/>
      <c r="D80" s="291"/>
      <c r="E80" s="241">
        <v>2</v>
      </c>
      <c r="F80" s="266"/>
      <c r="G80" s="224"/>
      <c r="H80" s="241">
        <v>2</v>
      </c>
      <c r="I80" s="248"/>
      <c r="J80" s="250"/>
      <c r="K80" s="241">
        <v>2</v>
      </c>
      <c r="L80" s="248"/>
      <c r="M80" s="224"/>
      <c r="N80" s="241">
        <v>2</v>
      </c>
      <c r="O80" s="239"/>
      <c r="P80" s="224"/>
      <c r="Q80" s="241">
        <v>2</v>
      </c>
      <c r="R80" s="239"/>
      <c r="S80" s="224"/>
      <c r="T80" s="241">
        <v>2</v>
      </c>
      <c r="U80" s="239"/>
      <c r="V80" s="237"/>
      <c r="W80" s="1"/>
      <c r="X80" s="1"/>
      <c r="Y80" s="1"/>
      <c r="Z80" s="1"/>
      <c r="AA80" s="1"/>
      <c r="AB80" s="1"/>
      <c r="AC80" s="1"/>
    </row>
    <row r="81" spans="1:29" ht="15" customHeight="1">
      <c r="A81" s="8"/>
      <c r="B81" s="282"/>
      <c r="C81" s="224"/>
      <c r="D81" s="291"/>
      <c r="E81" s="242"/>
      <c r="F81" s="247"/>
      <c r="G81" s="224"/>
      <c r="H81" s="242"/>
      <c r="I81" s="247"/>
      <c r="J81" s="250"/>
      <c r="K81" s="242"/>
      <c r="L81" s="247"/>
      <c r="M81" s="224"/>
      <c r="N81" s="242"/>
      <c r="O81" s="240"/>
      <c r="P81" s="224"/>
      <c r="Q81" s="242"/>
      <c r="R81" s="240"/>
      <c r="S81" s="224"/>
      <c r="T81" s="242"/>
      <c r="U81" s="240"/>
      <c r="V81" s="238"/>
      <c r="W81" s="1"/>
      <c r="X81" s="1"/>
      <c r="Y81" s="1"/>
      <c r="Z81" s="1"/>
      <c r="AA81" s="1"/>
      <c r="AB81" s="1"/>
      <c r="AC81" s="1"/>
    </row>
    <row r="82" spans="1:29" ht="15" customHeight="1">
      <c r="A82" s="8"/>
      <c r="B82" s="282"/>
      <c r="C82" s="224"/>
      <c r="D82" s="291"/>
      <c r="E82" s="242"/>
      <c r="F82" s="247"/>
      <c r="G82" s="224"/>
      <c r="H82" s="242"/>
      <c r="I82" s="247"/>
      <c r="J82" s="250"/>
      <c r="K82" s="242"/>
      <c r="L82" s="247"/>
      <c r="M82" s="224"/>
      <c r="N82" s="242"/>
      <c r="O82" s="240"/>
      <c r="P82" s="224"/>
      <c r="Q82" s="242"/>
      <c r="R82" s="240"/>
      <c r="S82" s="224"/>
      <c r="T82" s="242"/>
      <c r="U82" s="240"/>
      <c r="V82" s="238"/>
      <c r="W82" s="1"/>
      <c r="X82" s="1"/>
      <c r="Y82" s="1"/>
      <c r="Z82" s="1"/>
      <c r="AA82" s="1"/>
      <c r="AB82" s="1"/>
      <c r="AC82" s="1"/>
    </row>
    <row r="83" spans="1:29" ht="15" customHeight="1">
      <c r="A83" s="8"/>
      <c r="B83" s="282"/>
      <c r="C83" s="224"/>
      <c r="D83" s="291"/>
      <c r="E83" s="243"/>
      <c r="F83" s="247"/>
      <c r="G83" s="224"/>
      <c r="H83" s="243"/>
      <c r="I83" s="247"/>
      <c r="J83" s="250"/>
      <c r="K83" s="243"/>
      <c r="L83" s="247"/>
      <c r="M83" s="224"/>
      <c r="N83" s="243"/>
      <c r="O83" s="240"/>
      <c r="P83" s="224"/>
      <c r="Q83" s="243"/>
      <c r="R83" s="240"/>
      <c r="S83" s="224"/>
      <c r="T83" s="243"/>
      <c r="U83" s="240"/>
      <c r="V83" s="238"/>
      <c r="W83" s="1"/>
      <c r="X83" s="1"/>
      <c r="Y83" s="1"/>
      <c r="Z83" s="1"/>
      <c r="AA83" s="1"/>
      <c r="AB83" s="1"/>
      <c r="AC83" s="1"/>
    </row>
    <row r="84" spans="1:29" ht="15" customHeight="1">
      <c r="A84" s="8"/>
      <c r="B84" s="282"/>
      <c r="C84" s="224"/>
      <c r="D84" s="291"/>
      <c r="E84" s="241">
        <v>3</v>
      </c>
      <c r="F84" s="266"/>
      <c r="G84" s="224"/>
      <c r="H84" s="241">
        <v>3</v>
      </c>
      <c r="I84" s="248"/>
      <c r="J84" s="250"/>
      <c r="K84" s="241">
        <v>3</v>
      </c>
      <c r="L84" s="248"/>
      <c r="M84" s="224"/>
      <c r="N84" s="241">
        <v>3</v>
      </c>
      <c r="O84" s="239"/>
      <c r="P84" s="224"/>
      <c r="Q84" s="241">
        <v>3</v>
      </c>
      <c r="R84" s="239"/>
      <c r="S84" s="224"/>
      <c r="T84" s="241">
        <v>3</v>
      </c>
      <c r="U84" s="239"/>
      <c r="V84" s="237"/>
      <c r="W84" s="1"/>
      <c r="X84" s="1"/>
      <c r="Y84" s="1"/>
      <c r="Z84" s="1"/>
      <c r="AA84" s="1"/>
      <c r="AB84" s="1"/>
      <c r="AC84" s="1"/>
    </row>
    <row r="85" spans="1:29" ht="15" customHeight="1">
      <c r="A85" s="8"/>
      <c r="B85" s="282"/>
      <c r="C85" s="224"/>
      <c r="D85" s="291"/>
      <c r="E85" s="242"/>
      <c r="F85" s="247"/>
      <c r="G85" s="224"/>
      <c r="H85" s="242"/>
      <c r="I85" s="247"/>
      <c r="J85" s="250"/>
      <c r="K85" s="242"/>
      <c r="L85" s="247"/>
      <c r="M85" s="224"/>
      <c r="N85" s="242"/>
      <c r="O85" s="240"/>
      <c r="P85" s="224"/>
      <c r="Q85" s="242"/>
      <c r="R85" s="240"/>
      <c r="S85" s="224"/>
      <c r="T85" s="242"/>
      <c r="U85" s="240"/>
      <c r="V85" s="238"/>
      <c r="W85" s="1"/>
      <c r="X85" s="1"/>
      <c r="Y85" s="1"/>
      <c r="Z85" s="1"/>
      <c r="AA85" s="1"/>
      <c r="AB85" s="1"/>
      <c r="AC85" s="1"/>
    </row>
    <row r="86" spans="1:29" ht="15" customHeight="1">
      <c r="A86" s="8"/>
      <c r="B86" s="282"/>
      <c r="C86" s="224"/>
      <c r="D86" s="291"/>
      <c r="E86" s="242"/>
      <c r="F86" s="247"/>
      <c r="G86" s="224"/>
      <c r="H86" s="242"/>
      <c r="I86" s="247"/>
      <c r="J86" s="250"/>
      <c r="K86" s="242"/>
      <c r="L86" s="247"/>
      <c r="M86" s="224"/>
      <c r="N86" s="242"/>
      <c r="O86" s="240"/>
      <c r="P86" s="224"/>
      <c r="Q86" s="242"/>
      <c r="R86" s="240"/>
      <c r="S86" s="224"/>
      <c r="T86" s="242"/>
      <c r="U86" s="240"/>
      <c r="V86" s="238"/>
      <c r="W86" s="1"/>
      <c r="X86" s="1"/>
      <c r="Y86" s="1"/>
      <c r="Z86" s="1"/>
      <c r="AA86" s="1"/>
      <c r="AB86" s="1"/>
      <c r="AC86" s="1"/>
    </row>
    <row r="87" spans="1:29" ht="15" customHeight="1">
      <c r="A87" s="8"/>
      <c r="B87" s="283"/>
      <c r="C87" s="225"/>
      <c r="D87" s="291"/>
      <c r="E87" s="243"/>
      <c r="F87" s="247"/>
      <c r="G87" s="225"/>
      <c r="H87" s="243"/>
      <c r="I87" s="247"/>
      <c r="J87" s="251"/>
      <c r="K87" s="243"/>
      <c r="L87" s="247"/>
      <c r="M87" s="225"/>
      <c r="N87" s="243"/>
      <c r="O87" s="240"/>
      <c r="P87" s="225"/>
      <c r="Q87" s="243"/>
      <c r="R87" s="240"/>
      <c r="S87" s="225"/>
      <c r="T87" s="243"/>
      <c r="U87" s="240"/>
      <c r="V87" s="238"/>
      <c r="W87" s="1"/>
      <c r="X87" s="1"/>
      <c r="Y87" s="1"/>
      <c r="Z87" s="1"/>
      <c r="AA87" s="1"/>
      <c r="AB87" s="1"/>
      <c r="AC87" s="1"/>
    </row>
    <row r="88" spans="1:29" ht="15" customHeight="1">
      <c r="A88" s="8"/>
      <c r="B88" s="284" t="str">
        <f ca="1">OFFSET(INDIRECT($B200),18,0)</f>
        <v>3. Producing</v>
      </c>
      <c r="C88" s="230" t="str">
        <f ca="1">OFFSET(INDIRECT($B200),20,2)</f>
        <v>Planning, sourcing and searching</v>
      </c>
      <c r="D88" s="268" t="str">
        <f ca="1">OFFSET(INDIRECT($B$200),20,14)</f>
        <v>plan work independently before beginning the digital task
extend strategies for finding information; store previous searches and results for future use, e.g. reference through hyperlinks and bookmark a website.</v>
      </c>
      <c r="E88" s="241">
        <v>1</v>
      </c>
      <c r="F88" s="237"/>
      <c r="G88" s="245" t="str">
        <f ca="1">OFFSET(INDIRECT($B200),20,15)</f>
        <v xml:space="preserve">select and use effective planning techniques
search for necessary information and assess the quality of the information found; assess sources of information to determine if they are reliable and reference valid sources, e.g. search a range of sources and critically evaluate search findings. 
</v>
      </c>
      <c r="H88" s="241">
        <v>1</v>
      </c>
      <c r="I88" s="246"/>
      <c r="J88" s="249" t="str">
        <f ca="1">OFFSET(INDIRECT($B200),20,16)</f>
        <v xml:space="preserve">select and use a variety of effective planning techniques
search a variety of sources using relevant search techniques with increased complexity; organise previous searches and information for improved functionality and reference using appropriate methods, e.g. begin to categorise and group searches to make information handling more efficient; ensure that information sources are current, reliable and valid.
</v>
      </c>
      <c r="K88" s="241">
        <v>1</v>
      </c>
      <c r="L88" s="246"/>
      <c r="M88" s="245" t="str">
        <f ca="1">OFFSET(INDIRECT($B200),20,17)</f>
        <v>select and use a variety of effective planning techniques
evaluate the reliability of sources of information, justify opinions and reasons for choices and reference using appropriate methods
use a range of complex searches independently, e.g. and/or/+/-/not.</v>
      </c>
      <c r="N88" s="241">
        <v>1</v>
      </c>
      <c r="O88" s="244"/>
      <c r="P88" s="245" t="str">
        <f ca="1">OFFSET(INDIRECT($B200),20,18)</f>
        <v>effectively plan with increasing complexity
search efficiently for information and evaluate the reliability of sources of information, justifying opinions and reasons for choices; reference work using appropriate methods.</v>
      </c>
      <c r="Q88" s="241">
        <v>1</v>
      </c>
      <c r="R88" s="244"/>
      <c r="S88" s="245" t="str">
        <f ca="1">OFFSET(INDIRECT($B200),20,19)</f>
        <v>effectively plan with increasing complexity
consider the benefits and limitations of digital tools and information sources, and of the results they produce, and use these results to inform future judgements about the quality of their work
search efficiently for information and evaluate the reliability of sources of information, justifying opinions and reasons for choices; reference work using appropriate methods.</v>
      </c>
      <c r="T88" s="241">
        <v>1</v>
      </c>
      <c r="U88" s="244"/>
      <c r="V88" s="237"/>
      <c r="W88" s="1"/>
      <c r="X88" s="1"/>
      <c r="Y88" s="1"/>
      <c r="Z88" s="1"/>
      <c r="AA88" s="1"/>
      <c r="AB88" s="1"/>
      <c r="AC88" s="1"/>
    </row>
    <row r="89" spans="1:29" ht="15" customHeight="1">
      <c r="A89" s="8"/>
      <c r="B89" s="282"/>
      <c r="C89" s="224"/>
      <c r="D89" s="291"/>
      <c r="E89" s="242"/>
      <c r="F89" s="247"/>
      <c r="G89" s="224"/>
      <c r="H89" s="242"/>
      <c r="I89" s="247"/>
      <c r="J89" s="250"/>
      <c r="K89" s="242"/>
      <c r="L89" s="247"/>
      <c r="M89" s="224"/>
      <c r="N89" s="242"/>
      <c r="O89" s="240"/>
      <c r="P89" s="224"/>
      <c r="Q89" s="242"/>
      <c r="R89" s="240"/>
      <c r="S89" s="224"/>
      <c r="T89" s="242"/>
      <c r="U89" s="240"/>
      <c r="V89" s="238"/>
      <c r="W89" s="1"/>
      <c r="X89" s="1"/>
      <c r="Y89" s="1"/>
      <c r="Z89" s="1"/>
      <c r="AA89" s="1"/>
      <c r="AB89" s="1"/>
      <c r="AC89" s="1"/>
    </row>
    <row r="90" spans="1:29" ht="15" customHeight="1">
      <c r="A90" s="8"/>
      <c r="B90" s="282"/>
      <c r="C90" s="224"/>
      <c r="D90" s="291"/>
      <c r="E90" s="242"/>
      <c r="F90" s="247"/>
      <c r="G90" s="224"/>
      <c r="H90" s="242"/>
      <c r="I90" s="247"/>
      <c r="J90" s="250"/>
      <c r="K90" s="242"/>
      <c r="L90" s="247"/>
      <c r="M90" s="224"/>
      <c r="N90" s="242"/>
      <c r="O90" s="240"/>
      <c r="P90" s="224"/>
      <c r="Q90" s="242"/>
      <c r="R90" s="240"/>
      <c r="S90" s="224"/>
      <c r="T90" s="242"/>
      <c r="U90" s="240"/>
      <c r="V90" s="238"/>
      <c r="W90" s="1"/>
      <c r="X90" s="1"/>
      <c r="Y90" s="1"/>
      <c r="Z90" s="1"/>
      <c r="AA90" s="1"/>
      <c r="AB90" s="1"/>
      <c r="AC90" s="1"/>
    </row>
    <row r="91" spans="1:29" ht="15" customHeight="1">
      <c r="A91" s="8"/>
      <c r="B91" s="282"/>
      <c r="C91" s="224"/>
      <c r="D91" s="291"/>
      <c r="E91" s="243"/>
      <c r="F91" s="247"/>
      <c r="G91" s="224"/>
      <c r="H91" s="243"/>
      <c r="I91" s="247"/>
      <c r="J91" s="250"/>
      <c r="K91" s="243"/>
      <c r="L91" s="247"/>
      <c r="M91" s="224"/>
      <c r="N91" s="243"/>
      <c r="O91" s="240"/>
      <c r="P91" s="224"/>
      <c r="Q91" s="243"/>
      <c r="R91" s="240"/>
      <c r="S91" s="224"/>
      <c r="T91" s="243"/>
      <c r="U91" s="240"/>
      <c r="V91" s="238"/>
      <c r="W91" s="1"/>
      <c r="X91" s="1"/>
      <c r="Y91" s="1"/>
      <c r="Z91" s="1"/>
      <c r="AA91" s="1"/>
      <c r="AB91" s="1"/>
      <c r="AC91" s="1"/>
    </row>
    <row r="92" spans="1:29" ht="15" customHeight="1">
      <c r="A92" s="8"/>
      <c r="B92" s="282"/>
      <c r="C92" s="224"/>
      <c r="D92" s="291"/>
      <c r="E92" s="241">
        <v>2</v>
      </c>
      <c r="F92" s="266"/>
      <c r="G92" s="224"/>
      <c r="H92" s="241">
        <v>2</v>
      </c>
      <c r="I92" s="248"/>
      <c r="J92" s="250"/>
      <c r="K92" s="241">
        <v>2</v>
      </c>
      <c r="L92" s="248"/>
      <c r="M92" s="224"/>
      <c r="N92" s="241">
        <v>2</v>
      </c>
      <c r="O92" s="239"/>
      <c r="P92" s="224"/>
      <c r="Q92" s="241">
        <v>2</v>
      </c>
      <c r="R92" s="239"/>
      <c r="S92" s="224"/>
      <c r="T92" s="241">
        <v>2</v>
      </c>
      <c r="U92" s="239"/>
      <c r="V92" s="237"/>
      <c r="W92" s="1"/>
      <c r="X92" s="1"/>
      <c r="Y92" s="1"/>
      <c r="Z92" s="1"/>
      <c r="AA92" s="1"/>
      <c r="AB92" s="1"/>
      <c r="AC92" s="1"/>
    </row>
    <row r="93" spans="1:29" ht="15" customHeight="1">
      <c r="A93" s="8"/>
      <c r="B93" s="282"/>
      <c r="C93" s="224"/>
      <c r="D93" s="291"/>
      <c r="E93" s="242"/>
      <c r="F93" s="247"/>
      <c r="G93" s="224"/>
      <c r="H93" s="242"/>
      <c r="I93" s="247"/>
      <c r="J93" s="250"/>
      <c r="K93" s="242"/>
      <c r="L93" s="247"/>
      <c r="M93" s="224"/>
      <c r="N93" s="242"/>
      <c r="O93" s="240"/>
      <c r="P93" s="224"/>
      <c r="Q93" s="242"/>
      <c r="R93" s="240"/>
      <c r="S93" s="224"/>
      <c r="T93" s="242"/>
      <c r="U93" s="240"/>
      <c r="V93" s="238"/>
      <c r="W93" s="1"/>
      <c r="X93" s="1"/>
      <c r="Y93" s="1"/>
      <c r="Z93" s="1"/>
      <c r="AA93" s="1"/>
      <c r="AB93" s="1"/>
      <c r="AC93" s="1"/>
    </row>
    <row r="94" spans="1:29" ht="15" customHeight="1">
      <c r="A94" s="8"/>
      <c r="B94" s="282"/>
      <c r="C94" s="224"/>
      <c r="D94" s="291"/>
      <c r="E94" s="242"/>
      <c r="F94" s="247"/>
      <c r="G94" s="224"/>
      <c r="H94" s="242"/>
      <c r="I94" s="247"/>
      <c r="J94" s="250"/>
      <c r="K94" s="242"/>
      <c r="L94" s="247"/>
      <c r="M94" s="224"/>
      <c r="N94" s="242"/>
      <c r="O94" s="240"/>
      <c r="P94" s="224"/>
      <c r="Q94" s="242"/>
      <c r="R94" s="240"/>
      <c r="S94" s="224"/>
      <c r="T94" s="242"/>
      <c r="U94" s="240"/>
      <c r="V94" s="238"/>
      <c r="W94" s="1"/>
      <c r="X94" s="1"/>
      <c r="Y94" s="1"/>
      <c r="Z94" s="1"/>
      <c r="AA94" s="1"/>
      <c r="AB94" s="1"/>
      <c r="AC94" s="1"/>
    </row>
    <row r="95" spans="1:29" ht="15" customHeight="1">
      <c r="A95" s="8"/>
      <c r="B95" s="282"/>
      <c r="C95" s="224"/>
      <c r="D95" s="291"/>
      <c r="E95" s="243"/>
      <c r="F95" s="247"/>
      <c r="G95" s="224"/>
      <c r="H95" s="243"/>
      <c r="I95" s="247"/>
      <c r="J95" s="250"/>
      <c r="K95" s="243"/>
      <c r="L95" s="247"/>
      <c r="M95" s="224"/>
      <c r="N95" s="243"/>
      <c r="O95" s="240"/>
      <c r="P95" s="224"/>
      <c r="Q95" s="243"/>
      <c r="R95" s="240"/>
      <c r="S95" s="224"/>
      <c r="T95" s="243"/>
      <c r="U95" s="240"/>
      <c r="V95" s="238"/>
      <c r="W95" s="1"/>
      <c r="X95" s="1"/>
      <c r="Y95" s="1"/>
      <c r="Z95" s="1"/>
      <c r="AA95" s="1"/>
      <c r="AB95" s="1"/>
      <c r="AC95" s="1"/>
    </row>
    <row r="96" spans="1:29" ht="15" customHeight="1">
      <c r="A96" s="8"/>
      <c r="B96" s="282"/>
      <c r="C96" s="224"/>
      <c r="D96" s="291"/>
      <c r="E96" s="241">
        <v>3</v>
      </c>
      <c r="F96" s="266"/>
      <c r="G96" s="224"/>
      <c r="H96" s="241">
        <v>3</v>
      </c>
      <c r="I96" s="248"/>
      <c r="J96" s="250"/>
      <c r="K96" s="241">
        <v>3</v>
      </c>
      <c r="L96" s="248"/>
      <c r="M96" s="224"/>
      <c r="N96" s="241">
        <v>3</v>
      </c>
      <c r="O96" s="239"/>
      <c r="P96" s="224"/>
      <c r="Q96" s="241">
        <v>3</v>
      </c>
      <c r="R96" s="239"/>
      <c r="S96" s="224"/>
      <c r="T96" s="241">
        <v>3</v>
      </c>
      <c r="U96" s="239"/>
      <c r="V96" s="237"/>
      <c r="W96" s="1"/>
      <c r="X96" s="1"/>
      <c r="Y96" s="1"/>
      <c r="Z96" s="1"/>
      <c r="AA96" s="1"/>
      <c r="AB96" s="1"/>
      <c r="AC96" s="1"/>
    </row>
    <row r="97" spans="1:29" ht="15" customHeight="1">
      <c r="A97" s="8"/>
      <c r="B97" s="282"/>
      <c r="C97" s="224"/>
      <c r="D97" s="291"/>
      <c r="E97" s="242"/>
      <c r="F97" s="247"/>
      <c r="G97" s="224"/>
      <c r="H97" s="242"/>
      <c r="I97" s="247"/>
      <c r="J97" s="250"/>
      <c r="K97" s="242"/>
      <c r="L97" s="247"/>
      <c r="M97" s="224"/>
      <c r="N97" s="242"/>
      <c r="O97" s="240"/>
      <c r="P97" s="224"/>
      <c r="Q97" s="242"/>
      <c r="R97" s="240"/>
      <c r="S97" s="224"/>
      <c r="T97" s="242"/>
      <c r="U97" s="240"/>
      <c r="V97" s="238"/>
      <c r="W97" s="1"/>
      <c r="X97" s="1"/>
      <c r="Y97" s="1"/>
      <c r="Z97" s="1"/>
      <c r="AA97" s="1"/>
      <c r="AB97" s="1"/>
      <c r="AC97" s="1"/>
    </row>
    <row r="98" spans="1:29" ht="15" customHeight="1">
      <c r="A98" s="8"/>
      <c r="B98" s="282"/>
      <c r="C98" s="224"/>
      <c r="D98" s="291"/>
      <c r="E98" s="242"/>
      <c r="F98" s="247"/>
      <c r="G98" s="224"/>
      <c r="H98" s="242"/>
      <c r="I98" s="247"/>
      <c r="J98" s="250"/>
      <c r="K98" s="242"/>
      <c r="L98" s="247"/>
      <c r="M98" s="224"/>
      <c r="N98" s="242"/>
      <c r="O98" s="240"/>
      <c r="P98" s="224"/>
      <c r="Q98" s="242"/>
      <c r="R98" s="240"/>
      <c r="S98" s="224"/>
      <c r="T98" s="242"/>
      <c r="U98" s="240"/>
      <c r="V98" s="238"/>
      <c r="W98" s="1"/>
      <c r="X98" s="1"/>
      <c r="Y98" s="1"/>
      <c r="Z98" s="1"/>
      <c r="AA98" s="1"/>
      <c r="AB98" s="1"/>
      <c r="AC98" s="1"/>
    </row>
    <row r="99" spans="1:29" ht="15" customHeight="1">
      <c r="A99" s="8"/>
      <c r="B99" s="282"/>
      <c r="C99" s="225"/>
      <c r="D99" s="291"/>
      <c r="E99" s="243"/>
      <c r="F99" s="247"/>
      <c r="G99" s="225"/>
      <c r="H99" s="243"/>
      <c r="I99" s="247"/>
      <c r="J99" s="251"/>
      <c r="K99" s="243"/>
      <c r="L99" s="247"/>
      <c r="M99" s="225"/>
      <c r="N99" s="243"/>
      <c r="O99" s="240"/>
      <c r="P99" s="225"/>
      <c r="Q99" s="243"/>
      <c r="R99" s="240"/>
      <c r="S99" s="225"/>
      <c r="T99" s="243"/>
      <c r="U99" s="240"/>
      <c r="V99" s="238"/>
      <c r="W99" s="1"/>
      <c r="X99" s="1"/>
      <c r="Y99" s="1"/>
      <c r="Z99" s="1"/>
      <c r="AA99" s="1"/>
      <c r="AB99" s="1"/>
      <c r="AC99" s="1"/>
    </row>
    <row r="100" spans="1:29" ht="15" customHeight="1">
      <c r="A100" s="8"/>
      <c r="B100" s="282"/>
      <c r="C100" s="230" t="str">
        <f ca="1">OFFSET(INDIRECT($B200),22,2)</f>
        <v>Creating</v>
      </c>
      <c r="D100" s="268" t="str">
        <f ca="1">OFFSET(INDIRECT($B$200),22,14)</f>
        <v>use a range of software to produce and refine multimedia components
select and combine a range of text, image, sound, animation and video to produce an outcome for a selected purpose; use software tools to enhance the outcomes for specific audiences.</v>
      </c>
      <c r="E100" s="241">
        <v>1</v>
      </c>
      <c r="F100" s="237"/>
      <c r="G100" s="255" t="str">
        <f ca="1">OFFSET(INDIRECT($B200),22,15)</f>
        <v>use many features of a range of software to produce and refine multimedia components
use software tools to create and enhance text, image, sound, animation and video components; combine the components to produce appropriate outcomes for a range of audiences and purposes.</v>
      </c>
      <c r="H100" s="241">
        <v>1</v>
      </c>
      <c r="I100" s="246"/>
      <c r="J100" s="256" t="str">
        <f ca="1">OFFSET(INDIRECT($B200),22,16)</f>
        <v>use many features of a range of software to produce and refine multimedia components
use software tools to create and enhance text, image, sound, animation and video components; combine the components to produce appropriate outcomes for a range of audiences and purposes
explore and develop formal text document structures for given purposes.</v>
      </c>
      <c r="K100" s="241">
        <v>1</v>
      </c>
      <c r="L100" s="246"/>
      <c r="M100" s="255" t="str">
        <f ca="1">OFFSET(INDIRECT($B200),22,17)</f>
        <v>select and use a variety of appropriate software, tools and techniques to create, modify and combine multimedia components
use software tools to create, enhance and combine text, images, sound, animation and video for a range of audiences and purposes 
develop a range of formal text document structures for different audiences and purposes.</v>
      </c>
      <c r="N100" s="241">
        <v>1</v>
      </c>
      <c r="O100" s="244"/>
      <c r="P100" s="255" t="str">
        <f ca="1">OFFSET(INDIRECT($B200),22,18)</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Q100" s="241">
        <v>1</v>
      </c>
      <c r="R100" s="244"/>
      <c r="S100" s="255" t="str">
        <f ca="1">OFFSET(INDIRECT($B200),22,19)</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T100" s="241">
        <v>1</v>
      </c>
      <c r="U100" s="244"/>
      <c r="V100" s="237"/>
      <c r="W100" s="1"/>
      <c r="X100" s="1"/>
      <c r="Y100" s="1"/>
      <c r="Z100" s="1"/>
      <c r="AA100" s="1"/>
      <c r="AB100" s="1"/>
      <c r="AC100" s="1"/>
    </row>
    <row r="101" spans="1:29" ht="15" customHeight="1">
      <c r="A101" s="8"/>
      <c r="B101" s="282"/>
      <c r="C101" s="224"/>
      <c r="D101" s="291"/>
      <c r="E101" s="242"/>
      <c r="F101" s="247"/>
      <c r="G101" s="224"/>
      <c r="H101" s="242"/>
      <c r="I101" s="247"/>
      <c r="J101" s="250"/>
      <c r="K101" s="242"/>
      <c r="L101" s="247"/>
      <c r="M101" s="224"/>
      <c r="N101" s="242"/>
      <c r="O101" s="240"/>
      <c r="P101" s="224"/>
      <c r="Q101" s="242"/>
      <c r="R101" s="240"/>
      <c r="S101" s="224"/>
      <c r="T101" s="242"/>
      <c r="U101" s="240"/>
      <c r="V101" s="238"/>
      <c r="W101" s="1"/>
      <c r="X101" s="1"/>
      <c r="Y101" s="1"/>
      <c r="Z101" s="1"/>
      <c r="AA101" s="1"/>
      <c r="AB101" s="1"/>
      <c r="AC101" s="1"/>
    </row>
    <row r="102" spans="1:29" ht="15" customHeight="1">
      <c r="A102" s="8"/>
      <c r="B102" s="282"/>
      <c r="C102" s="224"/>
      <c r="D102" s="291"/>
      <c r="E102" s="242"/>
      <c r="F102" s="247"/>
      <c r="G102" s="224"/>
      <c r="H102" s="242"/>
      <c r="I102" s="247"/>
      <c r="J102" s="250"/>
      <c r="K102" s="242"/>
      <c r="L102" s="247"/>
      <c r="M102" s="224"/>
      <c r="N102" s="242"/>
      <c r="O102" s="240"/>
      <c r="P102" s="224"/>
      <c r="Q102" s="242"/>
      <c r="R102" s="240"/>
      <c r="S102" s="224"/>
      <c r="T102" s="242"/>
      <c r="U102" s="240"/>
      <c r="V102" s="238"/>
      <c r="W102" s="1"/>
      <c r="X102" s="1"/>
      <c r="Y102" s="1"/>
      <c r="Z102" s="1"/>
      <c r="AA102" s="1"/>
      <c r="AB102" s="1"/>
      <c r="AC102" s="1"/>
    </row>
    <row r="103" spans="1:29" ht="15" customHeight="1">
      <c r="A103" s="8"/>
      <c r="B103" s="282"/>
      <c r="C103" s="224"/>
      <c r="D103" s="291"/>
      <c r="E103" s="243"/>
      <c r="F103" s="247"/>
      <c r="G103" s="224"/>
      <c r="H103" s="243"/>
      <c r="I103" s="247"/>
      <c r="J103" s="250"/>
      <c r="K103" s="243"/>
      <c r="L103" s="247"/>
      <c r="M103" s="224"/>
      <c r="N103" s="243"/>
      <c r="O103" s="240"/>
      <c r="P103" s="224"/>
      <c r="Q103" s="243"/>
      <c r="R103" s="240"/>
      <c r="S103" s="224"/>
      <c r="T103" s="243"/>
      <c r="U103" s="240"/>
      <c r="V103" s="238"/>
      <c r="W103" s="1"/>
      <c r="X103" s="1"/>
      <c r="Y103" s="1"/>
      <c r="Z103" s="1"/>
      <c r="AA103" s="1"/>
      <c r="AB103" s="1"/>
      <c r="AC103" s="1"/>
    </row>
    <row r="104" spans="1:29" ht="15" customHeight="1">
      <c r="A104" s="8"/>
      <c r="B104" s="282"/>
      <c r="C104" s="224"/>
      <c r="D104" s="291"/>
      <c r="E104" s="241">
        <v>2</v>
      </c>
      <c r="F104" s="266"/>
      <c r="G104" s="224"/>
      <c r="H104" s="241">
        <v>2</v>
      </c>
      <c r="I104" s="248"/>
      <c r="J104" s="250"/>
      <c r="K104" s="241">
        <v>2</v>
      </c>
      <c r="L104" s="248"/>
      <c r="M104" s="224"/>
      <c r="N104" s="241">
        <v>2</v>
      </c>
      <c r="O104" s="239"/>
      <c r="P104" s="224"/>
      <c r="Q104" s="241">
        <v>2</v>
      </c>
      <c r="R104" s="239"/>
      <c r="S104" s="224"/>
      <c r="T104" s="241">
        <v>2</v>
      </c>
      <c r="U104" s="239"/>
      <c r="V104" s="237"/>
      <c r="W104" s="1"/>
      <c r="X104" s="1"/>
      <c r="Y104" s="1"/>
      <c r="Z104" s="1"/>
      <c r="AA104" s="1"/>
      <c r="AB104" s="1"/>
      <c r="AC104" s="1"/>
    </row>
    <row r="105" spans="1:29" ht="15" customHeight="1">
      <c r="A105" s="8"/>
      <c r="B105" s="282"/>
      <c r="C105" s="224"/>
      <c r="D105" s="291"/>
      <c r="E105" s="242"/>
      <c r="F105" s="247"/>
      <c r="G105" s="224"/>
      <c r="H105" s="242"/>
      <c r="I105" s="247"/>
      <c r="J105" s="250"/>
      <c r="K105" s="242"/>
      <c r="L105" s="247"/>
      <c r="M105" s="224"/>
      <c r="N105" s="242"/>
      <c r="O105" s="240"/>
      <c r="P105" s="224"/>
      <c r="Q105" s="242"/>
      <c r="R105" s="240"/>
      <c r="S105" s="224"/>
      <c r="T105" s="242"/>
      <c r="U105" s="240"/>
      <c r="V105" s="238"/>
      <c r="W105" s="1"/>
      <c r="X105" s="1"/>
      <c r="Y105" s="1"/>
      <c r="Z105" s="1"/>
      <c r="AA105" s="1"/>
      <c r="AB105" s="1"/>
      <c r="AC105" s="1"/>
    </row>
    <row r="106" spans="1:29" ht="15" customHeight="1">
      <c r="A106" s="8"/>
      <c r="B106" s="282"/>
      <c r="C106" s="224"/>
      <c r="D106" s="291"/>
      <c r="E106" s="242"/>
      <c r="F106" s="247"/>
      <c r="G106" s="224"/>
      <c r="H106" s="242"/>
      <c r="I106" s="247"/>
      <c r="J106" s="250"/>
      <c r="K106" s="242"/>
      <c r="L106" s="247"/>
      <c r="M106" s="224"/>
      <c r="N106" s="242"/>
      <c r="O106" s="240"/>
      <c r="P106" s="224"/>
      <c r="Q106" s="242"/>
      <c r="R106" s="240"/>
      <c r="S106" s="224"/>
      <c r="T106" s="242"/>
      <c r="U106" s="240"/>
      <c r="V106" s="238"/>
      <c r="W106" s="1"/>
      <c r="X106" s="1"/>
      <c r="Y106" s="1"/>
      <c r="Z106" s="1"/>
      <c r="AA106" s="1"/>
      <c r="AB106" s="1"/>
      <c r="AC106" s="1"/>
    </row>
    <row r="107" spans="1:29" ht="15" customHeight="1">
      <c r="A107" s="8"/>
      <c r="B107" s="282"/>
      <c r="C107" s="224"/>
      <c r="D107" s="291"/>
      <c r="E107" s="243"/>
      <c r="F107" s="247"/>
      <c r="G107" s="224"/>
      <c r="H107" s="243"/>
      <c r="I107" s="247"/>
      <c r="J107" s="250"/>
      <c r="K107" s="243"/>
      <c r="L107" s="247"/>
      <c r="M107" s="224"/>
      <c r="N107" s="243"/>
      <c r="O107" s="240"/>
      <c r="P107" s="224"/>
      <c r="Q107" s="243"/>
      <c r="R107" s="240"/>
      <c r="S107" s="224"/>
      <c r="T107" s="243"/>
      <c r="U107" s="240"/>
      <c r="V107" s="238"/>
      <c r="W107" s="1"/>
      <c r="X107" s="1"/>
      <c r="Y107" s="1"/>
      <c r="Z107" s="1"/>
      <c r="AA107" s="1"/>
      <c r="AB107" s="1"/>
      <c r="AC107" s="1"/>
    </row>
    <row r="108" spans="1:29" ht="15" customHeight="1">
      <c r="A108" s="8"/>
      <c r="B108" s="282"/>
      <c r="C108" s="224"/>
      <c r="D108" s="291"/>
      <c r="E108" s="241">
        <v>3</v>
      </c>
      <c r="F108" s="266"/>
      <c r="G108" s="224"/>
      <c r="H108" s="241">
        <v>3</v>
      </c>
      <c r="I108" s="248"/>
      <c r="J108" s="250"/>
      <c r="K108" s="241">
        <v>3</v>
      </c>
      <c r="L108" s="248"/>
      <c r="M108" s="224"/>
      <c r="N108" s="241">
        <v>3</v>
      </c>
      <c r="O108" s="239"/>
      <c r="P108" s="224"/>
      <c r="Q108" s="241">
        <v>3</v>
      </c>
      <c r="R108" s="239"/>
      <c r="S108" s="224"/>
      <c r="T108" s="241">
        <v>3</v>
      </c>
      <c r="U108" s="239"/>
      <c r="V108" s="237"/>
      <c r="W108" s="1"/>
      <c r="X108" s="1"/>
      <c r="Y108" s="1"/>
      <c r="Z108" s="1"/>
      <c r="AA108" s="1"/>
      <c r="AB108" s="1"/>
      <c r="AC108" s="1"/>
    </row>
    <row r="109" spans="1:29" ht="15" customHeight="1">
      <c r="A109" s="8"/>
      <c r="B109" s="282"/>
      <c r="C109" s="224"/>
      <c r="D109" s="291"/>
      <c r="E109" s="242"/>
      <c r="F109" s="247"/>
      <c r="G109" s="224"/>
      <c r="H109" s="242"/>
      <c r="I109" s="247"/>
      <c r="J109" s="250"/>
      <c r="K109" s="242"/>
      <c r="L109" s="247"/>
      <c r="M109" s="224"/>
      <c r="N109" s="242"/>
      <c r="O109" s="240"/>
      <c r="P109" s="224"/>
      <c r="Q109" s="242"/>
      <c r="R109" s="240"/>
      <c r="S109" s="224"/>
      <c r="T109" s="242"/>
      <c r="U109" s="240"/>
      <c r="V109" s="238"/>
      <c r="W109" s="1"/>
      <c r="X109" s="1"/>
      <c r="Y109" s="1"/>
      <c r="Z109" s="1"/>
      <c r="AA109" s="1"/>
      <c r="AB109" s="1"/>
      <c r="AC109" s="1"/>
    </row>
    <row r="110" spans="1:29" ht="15" customHeight="1">
      <c r="A110" s="8"/>
      <c r="B110" s="282"/>
      <c r="C110" s="224"/>
      <c r="D110" s="291"/>
      <c r="E110" s="242"/>
      <c r="F110" s="247"/>
      <c r="G110" s="224"/>
      <c r="H110" s="242"/>
      <c r="I110" s="247"/>
      <c r="J110" s="250"/>
      <c r="K110" s="242"/>
      <c r="L110" s="247"/>
      <c r="M110" s="224"/>
      <c r="N110" s="242"/>
      <c r="O110" s="240"/>
      <c r="P110" s="224"/>
      <c r="Q110" s="242"/>
      <c r="R110" s="240"/>
      <c r="S110" s="224"/>
      <c r="T110" s="242"/>
      <c r="U110" s="240"/>
      <c r="V110" s="238"/>
      <c r="W110" s="1"/>
      <c r="X110" s="1"/>
      <c r="Y110" s="1"/>
      <c r="Z110" s="1"/>
      <c r="AA110" s="1"/>
      <c r="AB110" s="1"/>
      <c r="AC110" s="1"/>
    </row>
    <row r="111" spans="1:29" ht="15" customHeight="1">
      <c r="A111" s="8"/>
      <c r="B111" s="282"/>
      <c r="C111" s="225"/>
      <c r="D111" s="291"/>
      <c r="E111" s="243"/>
      <c r="F111" s="247"/>
      <c r="G111" s="225"/>
      <c r="H111" s="243"/>
      <c r="I111" s="247"/>
      <c r="J111" s="251"/>
      <c r="K111" s="243"/>
      <c r="L111" s="247"/>
      <c r="M111" s="225"/>
      <c r="N111" s="243"/>
      <c r="O111" s="240"/>
      <c r="P111" s="225"/>
      <c r="Q111" s="243"/>
      <c r="R111" s="240"/>
      <c r="S111" s="225"/>
      <c r="T111" s="243"/>
      <c r="U111" s="240"/>
      <c r="V111" s="238"/>
      <c r="W111" s="1"/>
      <c r="X111" s="1"/>
      <c r="Y111" s="1"/>
      <c r="Z111" s="1"/>
      <c r="AA111" s="1"/>
      <c r="AB111" s="1"/>
      <c r="AC111" s="1"/>
    </row>
    <row r="112" spans="1:29" ht="15" customHeight="1">
      <c r="A112" s="1"/>
      <c r="B112" s="282"/>
      <c r="C112" s="230" t="str">
        <f ca="1">OFFSET(INDIRECT($B200),24,2)</f>
        <v>Evaluating and improving</v>
      </c>
      <c r="D112" s="268" t="str">
        <f ca="1">OFFSET(INDIRECT($B$200),24,14)</f>
        <v>explain reasons for layout and content of own work, e.g. evaluate the presentation for audience and appropriateness
ensure output is appropriate for specific purpose
comment on reasons for layout and content
invite feedback/responses from others, e.g. use 'Comment' in Word Online/Excel Online for asking questions or adding suggestions
create groups and share work between them to allow review of work.</v>
      </c>
      <c r="E112" s="241">
        <v>1</v>
      </c>
      <c r="F112" s="237"/>
      <c r="G112" s="255" t="str">
        <f ca="1">OFFSET(INDIRECT($B200),24,15)</f>
        <v>evaluate own and others' work and justify content for audience, e.g. comment on others' work in relation to layout and content
respond to feedback.</v>
      </c>
      <c r="H112" s="241">
        <v>1</v>
      </c>
      <c r="I112" s="246"/>
      <c r="J112" s="256" t="str">
        <f ca="1">OFFSET(INDIRECT($B200),24,16)</f>
        <v>justify the reasons for choices and explain the advantages and disadvantages of the different outputs, e.g. produce a basic evaluation report including justification for layout and content
suggest and make improvements depending on feedback and self-evaluation. </v>
      </c>
      <c r="K112" s="241">
        <v>1</v>
      </c>
      <c r="L112" s="246"/>
      <c r="M112" s="255" t="str">
        <f ca="1">OFFSET(INDIRECT($B200),24,17)</f>
        <v>justify the reasons for choices and explain the advantages and disadvantages of the different outputs
suggest and make improvements depending on feedback and self-evaluation that are relevant for audience and purpose.</v>
      </c>
      <c r="N112" s="241">
        <v>1</v>
      </c>
      <c r="O112" s="244"/>
      <c r="P112" s="255" t="str">
        <f ca="1">OFFSET(INDIRECT($B200),24,18)</f>
        <v>justify reasoning to critical audiences in terms of layout and content, e.g. produce a detailed evaluation report including justification for layout and content
refer appropriately to sources of information used
make detailed and specific changes based upon feedback and self-evaluation, as relevant. </v>
      </c>
      <c r="Q112" s="241">
        <v>1</v>
      </c>
      <c r="R112" s="244"/>
      <c r="S112" s="255" t="str">
        <f ca="1">OFFSET(INDIRECT($B200),24,19)</f>
        <v>justify reasoning to critical audiences in terms of layout and content
refer appropriately to sources of information used
make detailed and specific changes based upon feedback and self-evaluation, as relevant. </v>
      </c>
      <c r="T112" s="241">
        <v>1</v>
      </c>
      <c r="U112" s="244"/>
      <c r="V112" s="237"/>
      <c r="W112" s="1"/>
      <c r="X112" s="1"/>
      <c r="Y112" s="1"/>
      <c r="Z112" s="1"/>
      <c r="AA112" s="1"/>
      <c r="AB112" s="1"/>
      <c r="AC112" s="1"/>
    </row>
    <row r="113" spans="1:29" ht="15" customHeight="1">
      <c r="A113" s="1"/>
      <c r="B113" s="282"/>
      <c r="C113" s="224"/>
      <c r="D113" s="291"/>
      <c r="E113" s="242"/>
      <c r="F113" s="247"/>
      <c r="G113" s="224"/>
      <c r="H113" s="242"/>
      <c r="I113" s="247"/>
      <c r="J113" s="250"/>
      <c r="K113" s="242"/>
      <c r="L113" s="247"/>
      <c r="M113" s="224"/>
      <c r="N113" s="242"/>
      <c r="O113" s="240"/>
      <c r="P113" s="224"/>
      <c r="Q113" s="242"/>
      <c r="R113" s="240"/>
      <c r="S113" s="224"/>
      <c r="T113" s="242"/>
      <c r="U113" s="240"/>
      <c r="V113" s="238"/>
      <c r="W113" s="1"/>
      <c r="X113" s="1"/>
      <c r="Y113" s="1"/>
      <c r="Z113" s="1"/>
      <c r="AA113" s="1"/>
      <c r="AB113" s="1"/>
      <c r="AC113" s="1"/>
    </row>
    <row r="114" spans="1:29" ht="15" customHeight="1">
      <c r="A114" s="1"/>
      <c r="B114" s="282"/>
      <c r="C114" s="224"/>
      <c r="D114" s="291"/>
      <c r="E114" s="242"/>
      <c r="F114" s="247"/>
      <c r="G114" s="224"/>
      <c r="H114" s="242"/>
      <c r="I114" s="247"/>
      <c r="J114" s="250"/>
      <c r="K114" s="242"/>
      <c r="L114" s="247"/>
      <c r="M114" s="224"/>
      <c r="N114" s="242"/>
      <c r="O114" s="240"/>
      <c r="P114" s="224"/>
      <c r="Q114" s="242"/>
      <c r="R114" s="240"/>
      <c r="S114" s="224"/>
      <c r="T114" s="242"/>
      <c r="U114" s="240"/>
      <c r="V114" s="238"/>
      <c r="W114" s="1"/>
      <c r="X114" s="1"/>
      <c r="Y114" s="1"/>
      <c r="Z114" s="1"/>
      <c r="AA114" s="1"/>
      <c r="AB114" s="1"/>
      <c r="AC114" s="1"/>
    </row>
    <row r="115" spans="1:29" ht="15" customHeight="1">
      <c r="A115" s="1"/>
      <c r="B115" s="282"/>
      <c r="C115" s="224"/>
      <c r="D115" s="291"/>
      <c r="E115" s="243"/>
      <c r="F115" s="247"/>
      <c r="G115" s="224"/>
      <c r="H115" s="243"/>
      <c r="I115" s="247"/>
      <c r="J115" s="250"/>
      <c r="K115" s="243"/>
      <c r="L115" s="247"/>
      <c r="M115" s="224"/>
      <c r="N115" s="243"/>
      <c r="O115" s="240"/>
      <c r="P115" s="224"/>
      <c r="Q115" s="243"/>
      <c r="R115" s="240"/>
      <c r="S115" s="224"/>
      <c r="T115" s="243"/>
      <c r="U115" s="240"/>
      <c r="V115" s="238"/>
      <c r="W115" s="1"/>
      <c r="X115" s="1"/>
      <c r="Y115" s="1"/>
      <c r="Z115" s="1"/>
      <c r="AA115" s="1"/>
      <c r="AB115" s="1"/>
      <c r="AC115" s="1"/>
    </row>
    <row r="116" spans="1:29" ht="15" customHeight="1">
      <c r="A116" s="1"/>
      <c r="B116" s="282"/>
      <c r="C116" s="224"/>
      <c r="D116" s="291"/>
      <c r="E116" s="241">
        <v>2</v>
      </c>
      <c r="F116" s="266"/>
      <c r="G116" s="224"/>
      <c r="H116" s="241">
        <v>2</v>
      </c>
      <c r="I116" s="248"/>
      <c r="J116" s="250"/>
      <c r="K116" s="241">
        <v>2</v>
      </c>
      <c r="L116" s="248"/>
      <c r="M116" s="224"/>
      <c r="N116" s="241">
        <v>2</v>
      </c>
      <c r="O116" s="239"/>
      <c r="P116" s="224"/>
      <c r="Q116" s="241">
        <v>2</v>
      </c>
      <c r="R116" s="239"/>
      <c r="S116" s="224"/>
      <c r="T116" s="241">
        <v>2</v>
      </c>
      <c r="U116" s="239"/>
      <c r="V116" s="237"/>
      <c r="W116" s="1"/>
      <c r="X116" s="1"/>
      <c r="Y116" s="1"/>
      <c r="Z116" s="1"/>
      <c r="AA116" s="1"/>
      <c r="AB116" s="1"/>
      <c r="AC116" s="1"/>
    </row>
    <row r="117" spans="1:29" ht="15" customHeight="1">
      <c r="A117" s="1"/>
      <c r="B117" s="282"/>
      <c r="C117" s="224"/>
      <c r="D117" s="291"/>
      <c r="E117" s="242"/>
      <c r="F117" s="247"/>
      <c r="G117" s="224"/>
      <c r="H117" s="242"/>
      <c r="I117" s="247"/>
      <c r="J117" s="250"/>
      <c r="K117" s="242"/>
      <c r="L117" s="247"/>
      <c r="M117" s="224"/>
      <c r="N117" s="242"/>
      <c r="O117" s="240"/>
      <c r="P117" s="224"/>
      <c r="Q117" s="242"/>
      <c r="R117" s="240"/>
      <c r="S117" s="224"/>
      <c r="T117" s="242"/>
      <c r="U117" s="240"/>
      <c r="V117" s="238"/>
      <c r="W117" s="1"/>
      <c r="X117" s="1"/>
      <c r="Y117" s="1"/>
      <c r="Z117" s="1"/>
      <c r="AA117" s="1"/>
      <c r="AB117" s="1"/>
      <c r="AC117" s="1"/>
    </row>
    <row r="118" spans="1:29" ht="15" customHeight="1">
      <c r="A118" s="1"/>
      <c r="B118" s="282"/>
      <c r="C118" s="224"/>
      <c r="D118" s="291"/>
      <c r="E118" s="242"/>
      <c r="F118" s="247"/>
      <c r="G118" s="224"/>
      <c r="H118" s="242"/>
      <c r="I118" s="247"/>
      <c r="J118" s="250"/>
      <c r="K118" s="242"/>
      <c r="L118" s="247"/>
      <c r="M118" s="224"/>
      <c r="N118" s="242"/>
      <c r="O118" s="240"/>
      <c r="P118" s="224"/>
      <c r="Q118" s="242"/>
      <c r="R118" s="240"/>
      <c r="S118" s="224"/>
      <c r="T118" s="242"/>
      <c r="U118" s="240"/>
      <c r="V118" s="238"/>
      <c r="W118" s="1"/>
      <c r="X118" s="1"/>
      <c r="Y118" s="1"/>
      <c r="Z118" s="1"/>
      <c r="AA118" s="1"/>
      <c r="AB118" s="1"/>
      <c r="AC118" s="1"/>
    </row>
    <row r="119" spans="1:29" ht="15" customHeight="1">
      <c r="A119" s="1"/>
      <c r="B119" s="282"/>
      <c r="C119" s="224"/>
      <c r="D119" s="291"/>
      <c r="E119" s="243"/>
      <c r="F119" s="247"/>
      <c r="G119" s="224"/>
      <c r="H119" s="243"/>
      <c r="I119" s="247"/>
      <c r="J119" s="250"/>
      <c r="K119" s="243"/>
      <c r="L119" s="247"/>
      <c r="M119" s="224"/>
      <c r="N119" s="243"/>
      <c r="O119" s="240"/>
      <c r="P119" s="224"/>
      <c r="Q119" s="243"/>
      <c r="R119" s="240"/>
      <c r="S119" s="224"/>
      <c r="T119" s="243"/>
      <c r="U119" s="240"/>
      <c r="V119" s="238"/>
      <c r="W119" s="1"/>
      <c r="X119" s="1"/>
      <c r="Y119" s="1"/>
      <c r="Z119" s="1"/>
      <c r="AA119" s="1"/>
      <c r="AB119" s="1"/>
      <c r="AC119" s="1"/>
    </row>
    <row r="120" spans="1:29" ht="15" customHeight="1">
      <c r="A120" s="1"/>
      <c r="B120" s="282"/>
      <c r="C120" s="224"/>
      <c r="D120" s="291"/>
      <c r="E120" s="241">
        <v>3</v>
      </c>
      <c r="F120" s="266"/>
      <c r="G120" s="224"/>
      <c r="H120" s="241">
        <v>3</v>
      </c>
      <c r="I120" s="248"/>
      <c r="J120" s="250"/>
      <c r="K120" s="241">
        <v>3</v>
      </c>
      <c r="L120" s="248"/>
      <c r="M120" s="224"/>
      <c r="N120" s="241">
        <v>3</v>
      </c>
      <c r="O120" s="239"/>
      <c r="P120" s="224"/>
      <c r="Q120" s="241">
        <v>3</v>
      </c>
      <c r="R120" s="239"/>
      <c r="S120" s="224"/>
      <c r="T120" s="241">
        <v>3</v>
      </c>
      <c r="U120" s="239"/>
      <c r="V120" s="237"/>
      <c r="W120" s="1"/>
      <c r="X120" s="1"/>
      <c r="Y120" s="1"/>
      <c r="Z120" s="1"/>
      <c r="AA120" s="1"/>
      <c r="AB120" s="1"/>
      <c r="AC120" s="1"/>
    </row>
    <row r="121" spans="1:29" ht="15" customHeight="1">
      <c r="A121" s="1"/>
      <c r="B121" s="282"/>
      <c r="C121" s="224"/>
      <c r="D121" s="291"/>
      <c r="E121" s="242"/>
      <c r="F121" s="247"/>
      <c r="G121" s="224"/>
      <c r="H121" s="242"/>
      <c r="I121" s="247"/>
      <c r="J121" s="250"/>
      <c r="K121" s="242"/>
      <c r="L121" s="247"/>
      <c r="M121" s="224"/>
      <c r="N121" s="242"/>
      <c r="O121" s="240"/>
      <c r="P121" s="224"/>
      <c r="Q121" s="242"/>
      <c r="R121" s="240"/>
      <c r="S121" s="224"/>
      <c r="T121" s="242"/>
      <c r="U121" s="240"/>
      <c r="V121" s="238"/>
      <c r="W121" s="1"/>
      <c r="X121" s="1"/>
      <c r="Y121" s="1"/>
      <c r="Z121" s="1"/>
      <c r="AA121" s="1"/>
      <c r="AB121" s="1"/>
      <c r="AC121" s="1"/>
    </row>
    <row r="122" spans="1:29" ht="15" customHeight="1">
      <c r="A122" s="1"/>
      <c r="B122" s="282"/>
      <c r="C122" s="224"/>
      <c r="D122" s="291"/>
      <c r="E122" s="242"/>
      <c r="F122" s="247"/>
      <c r="G122" s="224"/>
      <c r="H122" s="242"/>
      <c r="I122" s="247"/>
      <c r="J122" s="250"/>
      <c r="K122" s="242"/>
      <c r="L122" s="247"/>
      <c r="M122" s="224"/>
      <c r="N122" s="242"/>
      <c r="O122" s="240"/>
      <c r="P122" s="224"/>
      <c r="Q122" s="242"/>
      <c r="R122" s="240"/>
      <c r="S122" s="224"/>
      <c r="T122" s="242"/>
      <c r="U122" s="240"/>
      <c r="V122" s="238"/>
      <c r="W122" s="1"/>
      <c r="X122" s="1"/>
      <c r="Y122" s="1"/>
      <c r="Z122" s="1"/>
      <c r="AA122" s="1"/>
      <c r="AB122" s="1"/>
      <c r="AC122" s="1"/>
    </row>
    <row r="123" spans="1:29" ht="15" customHeight="1">
      <c r="A123" s="1"/>
      <c r="B123" s="283"/>
      <c r="C123" s="225"/>
      <c r="D123" s="291"/>
      <c r="E123" s="243"/>
      <c r="F123" s="247"/>
      <c r="G123" s="225"/>
      <c r="H123" s="243"/>
      <c r="I123" s="247"/>
      <c r="J123" s="251"/>
      <c r="K123" s="243"/>
      <c r="L123" s="247"/>
      <c r="M123" s="225"/>
      <c r="N123" s="243"/>
      <c r="O123" s="240"/>
      <c r="P123" s="225"/>
      <c r="Q123" s="243"/>
      <c r="R123" s="240"/>
      <c r="S123" s="225"/>
      <c r="T123" s="243"/>
      <c r="U123" s="240"/>
      <c r="V123" s="238"/>
      <c r="W123" s="1"/>
      <c r="X123" s="1"/>
      <c r="Y123" s="1"/>
      <c r="Z123" s="1"/>
      <c r="AA123" s="1"/>
      <c r="AB123" s="1"/>
      <c r="AC123" s="1"/>
    </row>
    <row r="124" spans="1:29" ht="15" customHeight="1">
      <c r="A124" s="1"/>
      <c r="B124" s="285" t="str">
        <f ca="1">OFFSET(INDIRECT($B200),27,0)</f>
        <v xml:space="preserve"> 4. Data and computational thinking    </v>
      </c>
      <c r="C124" s="223" t="str">
        <f ca="1">OFFSET(INDIRECT($B200),27,2)</f>
        <v>Problem-solving and modelling</v>
      </c>
      <c r="D124" s="268" t="str">
        <f ca="1">OFFSET(INDIRECT($B$200),27,14)</f>
        <v xml:space="preserve">demonstrate how programs or processes run by following a sequence of instructions exactly and in order
demonstrate how an algorithm is useful for representing a solution to a problem through testing
understand that changing instructions can affect or even terminate a process, e.g. moving instructions around in a program could produce unexpected outcomes or cause the program to fail altogether.
</v>
      </c>
      <c r="E124" s="241">
        <v>1</v>
      </c>
      <c r="F124" s="237"/>
      <c r="G124" s="245" t="str">
        <f ca="1">OFFSET(INDIRECT($B200),27,15)</f>
        <v xml:space="preserve">identify different parts of a process, e.g. variables, loops, case statements and comments
predict process outcome after modifying inputs, e.g. predicting the effect of changing/editing a set of instructions
modify a given flow chart to change the variables of an algorithm, e.g. add a process or a counter to it that would increment or decrement values.
</v>
      </c>
      <c r="H124" s="241">
        <v>1</v>
      </c>
      <c r="I124" s="246"/>
      <c r="J124" s="249" t="str">
        <f ca="1">OFFSET(INDIRECT($B200),27,16)</f>
        <v>identify patterns and opportunities for re-using code (instructions), e.g. parts of a method or instruction list that can be used to solve similar problems in different situations and/or systems
apply logical reasoning to a problem to formulate a solution, e.g. explain and justify how and why a solution to a problem is suitable
modify a given flow chart to change rules of an algorithm, e.g. adjust conditions of actions in a flow chart, for instance changing the boundaries of a counter in a loop to change how the program functions
change an algorithm and predict the outcome.</v>
      </c>
      <c r="K124" s="241">
        <v>1</v>
      </c>
      <c r="L124" s="246"/>
      <c r="M124" s="252" t="str">
        <f ca="1">OFFSET(INDIRECT($B200),27,17)</f>
        <v xml:space="preserve">decompose complex processes and determine the actions of individual parts, e.g. multiple WHILE, FOR and IF in either text-based or block-based programming environments
follow given written instructions or flow charts to determine the function or output of a process
recognise that algorithms are language agnostic
follow and develop logical solutions, e.g. demonstrate how a problem could be solved selecting a suitable method to illustrate
detect and correct simple errors in algorithms, e.g. can identify and correct where a syntax error will occur, for instance missing equal signs, variable names spelled incorrectly. 
</v>
      </c>
      <c r="N124" s="241">
        <v>1</v>
      </c>
      <c r="O124" s="244"/>
      <c r="P124" s="245" t="str">
        <f ca="1">OFFSET(INDIRECT($B200),27,18)</f>
        <v xml:space="preserve">independently create and design models and explain how they represent real-world problems, e.g. selecting and correctly using an appropriate method for illustrating a problem, such as a flow chart or spreadsheet
follow and develop logical solutions to determine actions and outputs of a program/process, e.g. follow pseudocode or a flow chart to come to an outcome, develop a written sequence of steps that could be followed.
</v>
      </c>
      <c r="Q124" s="241">
        <v>1</v>
      </c>
      <c r="R124" s="244"/>
      <c r="S124" s="245" t="str">
        <f ca="1">OFFSET(INDIRECT($B200),27,19)</f>
        <v>demonstrate the benefits of using part or whole instructions or methods (functions/procedures) in solving a problem, e.g. compartmentalise sections of a problem and call them when needed.</v>
      </c>
      <c r="T124" s="241">
        <v>1</v>
      </c>
      <c r="U124" s="244"/>
      <c r="V124" s="237"/>
      <c r="W124" s="1"/>
      <c r="X124" s="1"/>
      <c r="Y124" s="1"/>
      <c r="Z124" s="1"/>
      <c r="AA124" s="1"/>
      <c r="AB124" s="1"/>
      <c r="AC124" s="1"/>
    </row>
    <row r="125" spans="1:29" ht="15" customHeight="1">
      <c r="A125" s="1"/>
      <c r="B125" s="286"/>
      <c r="C125" s="224"/>
      <c r="D125" s="291"/>
      <c r="E125" s="242"/>
      <c r="F125" s="247"/>
      <c r="G125" s="224"/>
      <c r="H125" s="242"/>
      <c r="I125" s="247"/>
      <c r="J125" s="250"/>
      <c r="K125" s="242"/>
      <c r="L125" s="247"/>
      <c r="M125" s="253"/>
      <c r="N125" s="242"/>
      <c r="O125" s="240"/>
      <c r="P125" s="224"/>
      <c r="Q125" s="242"/>
      <c r="R125" s="240"/>
      <c r="S125" s="224"/>
      <c r="T125" s="242"/>
      <c r="U125" s="240"/>
      <c r="V125" s="238"/>
      <c r="W125" s="1"/>
      <c r="X125" s="1"/>
      <c r="Y125" s="1"/>
      <c r="Z125" s="1"/>
      <c r="AA125" s="1"/>
      <c r="AB125" s="1"/>
      <c r="AC125" s="1"/>
    </row>
    <row r="126" spans="1:29" ht="15" customHeight="1">
      <c r="A126" s="1"/>
      <c r="B126" s="286"/>
      <c r="C126" s="224"/>
      <c r="D126" s="291"/>
      <c r="E126" s="242"/>
      <c r="F126" s="247"/>
      <c r="G126" s="224"/>
      <c r="H126" s="242"/>
      <c r="I126" s="247"/>
      <c r="J126" s="250"/>
      <c r="K126" s="242"/>
      <c r="L126" s="247"/>
      <c r="M126" s="253"/>
      <c r="N126" s="242"/>
      <c r="O126" s="240"/>
      <c r="P126" s="224"/>
      <c r="Q126" s="242"/>
      <c r="R126" s="240"/>
      <c r="S126" s="224"/>
      <c r="T126" s="242"/>
      <c r="U126" s="240"/>
      <c r="V126" s="238"/>
      <c r="W126" s="1"/>
      <c r="X126" s="1"/>
      <c r="Y126" s="1"/>
      <c r="Z126" s="1"/>
      <c r="AA126" s="1"/>
      <c r="AB126" s="1"/>
      <c r="AC126" s="1"/>
    </row>
    <row r="127" spans="1:29" ht="15" customHeight="1">
      <c r="A127" s="1"/>
      <c r="B127" s="286"/>
      <c r="C127" s="224"/>
      <c r="D127" s="291"/>
      <c r="E127" s="243"/>
      <c r="F127" s="247"/>
      <c r="G127" s="224"/>
      <c r="H127" s="243"/>
      <c r="I127" s="247"/>
      <c r="J127" s="250"/>
      <c r="K127" s="243"/>
      <c r="L127" s="247"/>
      <c r="M127" s="253"/>
      <c r="N127" s="243"/>
      <c r="O127" s="240"/>
      <c r="P127" s="224"/>
      <c r="Q127" s="243"/>
      <c r="R127" s="240"/>
      <c r="S127" s="224"/>
      <c r="T127" s="243"/>
      <c r="U127" s="240"/>
      <c r="V127" s="238"/>
      <c r="W127" s="1"/>
      <c r="X127" s="1"/>
      <c r="Y127" s="1"/>
      <c r="Z127" s="1"/>
      <c r="AA127" s="1"/>
      <c r="AB127" s="1"/>
      <c r="AC127" s="1"/>
    </row>
    <row r="128" spans="1:29" ht="15" customHeight="1">
      <c r="A128" s="1"/>
      <c r="B128" s="286"/>
      <c r="C128" s="224"/>
      <c r="D128" s="291"/>
      <c r="E128" s="241">
        <v>2</v>
      </c>
      <c r="F128" s="266"/>
      <c r="G128" s="224"/>
      <c r="H128" s="241">
        <v>2</v>
      </c>
      <c r="I128" s="248"/>
      <c r="J128" s="250"/>
      <c r="K128" s="241">
        <v>2</v>
      </c>
      <c r="L128" s="248"/>
      <c r="M128" s="253"/>
      <c r="N128" s="241">
        <v>2</v>
      </c>
      <c r="O128" s="239"/>
      <c r="P128" s="224"/>
      <c r="Q128" s="241">
        <v>2</v>
      </c>
      <c r="R128" s="239"/>
      <c r="S128" s="224"/>
      <c r="T128" s="241">
        <v>2</v>
      </c>
      <c r="U128" s="239"/>
      <c r="V128" s="237"/>
      <c r="W128" s="1"/>
      <c r="X128" s="1"/>
      <c r="Y128" s="1"/>
      <c r="Z128" s="1"/>
      <c r="AA128" s="1"/>
      <c r="AB128" s="1"/>
      <c r="AC128" s="1"/>
    </row>
    <row r="129" spans="1:29" ht="15" customHeight="1">
      <c r="A129" s="1"/>
      <c r="B129" s="286"/>
      <c r="C129" s="224"/>
      <c r="D129" s="291"/>
      <c r="E129" s="242"/>
      <c r="F129" s="247"/>
      <c r="G129" s="224"/>
      <c r="H129" s="242"/>
      <c r="I129" s="247"/>
      <c r="J129" s="250"/>
      <c r="K129" s="242"/>
      <c r="L129" s="247"/>
      <c r="M129" s="253"/>
      <c r="N129" s="242"/>
      <c r="O129" s="240"/>
      <c r="P129" s="224"/>
      <c r="Q129" s="242"/>
      <c r="R129" s="240"/>
      <c r="S129" s="224"/>
      <c r="T129" s="242"/>
      <c r="U129" s="240"/>
      <c r="V129" s="238"/>
      <c r="W129" s="1"/>
      <c r="X129" s="1"/>
      <c r="Y129" s="1"/>
      <c r="Z129" s="1"/>
      <c r="AA129" s="1"/>
      <c r="AB129" s="1"/>
      <c r="AC129" s="1"/>
    </row>
    <row r="130" spans="1:29" ht="15" customHeight="1">
      <c r="A130" s="1"/>
      <c r="B130" s="286"/>
      <c r="C130" s="224"/>
      <c r="D130" s="291"/>
      <c r="E130" s="242"/>
      <c r="F130" s="247"/>
      <c r="G130" s="224"/>
      <c r="H130" s="242"/>
      <c r="I130" s="247"/>
      <c r="J130" s="250"/>
      <c r="K130" s="242"/>
      <c r="L130" s="247"/>
      <c r="M130" s="253"/>
      <c r="N130" s="242"/>
      <c r="O130" s="240"/>
      <c r="P130" s="224"/>
      <c r="Q130" s="242"/>
      <c r="R130" s="240"/>
      <c r="S130" s="224"/>
      <c r="T130" s="242"/>
      <c r="U130" s="240"/>
      <c r="V130" s="238"/>
      <c r="W130" s="1"/>
      <c r="X130" s="1"/>
      <c r="Y130" s="1"/>
      <c r="Z130" s="1"/>
      <c r="AA130" s="1"/>
      <c r="AB130" s="1"/>
      <c r="AC130" s="1"/>
    </row>
    <row r="131" spans="1:29" ht="15" customHeight="1">
      <c r="A131" s="1"/>
      <c r="B131" s="286"/>
      <c r="C131" s="224"/>
      <c r="D131" s="291"/>
      <c r="E131" s="243"/>
      <c r="F131" s="247"/>
      <c r="G131" s="224"/>
      <c r="H131" s="243"/>
      <c r="I131" s="247"/>
      <c r="J131" s="250"/>
      <c r="K131" s="243"/>
      <c r="L131" s="247"/>
      <c r="M131" s="253"/>
      <c r="N131" s="243"/>
      <c r="O131" s="240"/>
      <c r="P131" s="224"/>
      <c r="Q131" s="243"/>
      <c r="R131" s="240"/>
      <c r="S131" s="224"/>
      <c r="T131" s="243"/>
      <c r="U131" s="240"/>
      <c r="V131" s="238"/>
      <c r="W131" s="1"/>
      <c r="X131" s="1"/>
      <c r="Y131" s="1"/>
      <c r="Z131" s="1"/>
      <c r="AA131" s="1"/>
      <c r="AB131" s="1"/>
      <c r="AC131" s="1"/>
    </row>
    <row r="132" spans="1:29" ht="15" customHeight="1">
      <c r="A132" s="1"/>
      <c r="B132" s="286"/>
      <c r="C132" s="224"/>
      <c r="D132" s="291"/>
      <c r="E132" s="241">
        <v>3</v>
      </c>
      <c r="F132" s="266"/>
      <c r="G132" s="224"/>
      <c r="H132" s="241">
        <v>3</v>
      </c>
      <c r="I132" s="248"/>
      <c r="J132" s="250"/>
      <c r="K132" s="241">
        <v>3</v>
      </c>
      <c r="L132" s="248"/>
      <c r="M132" s="253"/>
      <c r="N132" s="241">
        <v>3</v>
      </c>
      <c r="O132" s="239"/>
      <c r="P132" s="224"/>
      <c r="Q132" s="241">
        <v>3</v>
      </c>
      <c r="R132" s="239"/>
      <c r="S132" s="224"/>
      <c r="T132" s="241">
        <v>3</v>
      </c>
      <c r="U132" s="239"/>
      <c r="V132" s="237"/>
      <c r="W132" s="1"/>
      <c r="X132" s="1"/>
      <c r="Y132" s="1"/>
      <c r="Z132" s="1"/>
      <c r="AA132" s="1"/>
      <c r="AB132" s="1"/>
      <c r="AC132" s="1"/>
    </row>
    <row r="133" spans="1:29" ht="15" customHeight="1">
      <c r="A133" s="1"/>
      <c r="B133" s="286"/>
      <c r="C133" s="224"/>
      <c r="D133" s="291"/>
      <c r="E133" s="242"/>
      <c r="F133" s="247"/>
      <c r="G133" s="224"/>
      <c r="H133" s="242"/>
      <c r="I133" s="247"/>
      <c r="J133" s="250"/>
      <c r="K133" s="242"/>
      <c r="L133" s="247"/>
      <c r="M133" s="253"/>
      <c r="N133" s="242"/>
      <c r="O133" s="240"/>
      <c r="P133" s="224"/>
      <c r="Q133" s="242"/>
      <c r="R133" s="240"/>
      <c r="S133" s="224"/>
      <c r="T133" s="242"/>
      <c r="U133" s="240"/>
      <c r="V133" s="238"/>
      <c r="W133" s="1"/>
      <c r="X133" s="1"/>
      <c r="Y133" s="1"/>
      <c r="Z133" s="1"/>
      <c r="AA133" s="1"/>
      <c r="AB133" s="1"/>
      <c r="AC133" s="1"/>
    </row>
    <row r="134" spans="1:29" ht="15" customHeight="1">
      <c r="A134" s="1"/>
      <c r="B134" s="286"/>
      <c r="C134" s="224"/>
      <c r="D134" s="291"/>
      <c r="E134" s="242"/>
      <c r="F134" s="247"/>
      <c r="G134" s="224"/>
      <c r="H134" s="242"/>
      <c r="I134" s="247"/>
      <c r="J134" s="250"/>
      <c r="K134" s="242"/>
      <c r="L134" s="247"/>
      <c r="M134" s="253"/>
      <c r="N134" s="242"/>
      <c r="O134" s="240"/>
      <c r="P134" s="224"/>
      <c r="Q134" s="242"/>
      <c r="R134" s="240"/>
      <c r="S134" s="224"/>
      <c r="T134" s="242"/>
      <c r="U134" s="240"/>
      <c r="V134" s="238"/>
      <c r="W134" s="1"/>
      <c r="X134" s="1"/>
      <c r="Y134" s="1"/>
      <c r="Z134" s="1"/>
      <c r="AA134" s="1"/>
      <c r="AB134" s="1"/>
      <c r="AC134" s="1"/>
    </row>
    <row r="135" spans="1:29" ht="46.5" customHeight="1">
      <c r="A135" s="1"/>
      <c r="B135" s="286"/>
      <c r="C135" s="225"/>
      <c r="D135" s="291"/>
      <c r="E135" s="243"/>
      <c r="F135" s="247"/>
      <c r="G135" s="225"/>
      <c r="H135" s="243"/>
      <c r="I135" s="247"/>
      <c r="J135" s="251"/>
      <c r="K135" s="243"/>
      <c r="L135" s="247"/>
      <c r="M135" s="254"/>
      <c r="N135" s="243"/>
      <c r="O135" s="240"/>
      <c r="P135" s="225"/>
      <c r="Q135" s="243"/>
      <c r="R135" s="240"/>
      <c r="S135" s="225"/>
      <c r="T135" s="243"/>
      <c r="U135" s="240"/>
      <c r="V135" s="238"/>
      <c r="W135" s="1"/>
      <c r="X135" s="1"/>
      <c r="Y135" s="1"/>
      <c r="Z135" s="1"/>
      <c r="AA135" s="1"/>
      <c r="AB135" s="1"/>
      <c r="AC135" s="1"/>
    </row>
    <row r="136" spans="1:29" ht="15" customHeight="1">
      <c r="A136" s="1"/>
      <c r="B136" s="286"/>
      <c r="C136" s="223" t="str">
        <f ca="1">OFFSET(INDIRECT($B200),29,2)</f>
        <v>Data and information literacy</v>
      </c>
      <c r="D136" s="268" t="str">
        <f ca="1">OFFSET(INDIRECT($B$200),29,14)</f>
        <v xml:space="preserve">construct, refine and interrogate data sets to test or support an investigation.
</v>
      </c>
      <c r="E136" s="241">
        <v>1</v>
      </c>
      <c r="F136" s="237"/>
      <c r="G136" s="245" t="str">
        <f ca="1">OFFSET(INDIRECT($B200),29,15)</f>
        <v>create a data capture form, capture data, search data and create a database or spreadsheet with appropriate data input method.</v>
      </c>
      <c r="H136" s="241">
        <v>1</v>
      </c>
      <c r="I136" s="246"/>
      <c r="J136" s="249" t="str">
        <f ca="1">OFFSET(INDIRECT($B200),29,16)</f>
        <v>construct frequency tables for sets of data, grouped where appropriate, and perform simple analysis on data sets.</v>
      </c>
      <c r="K136" s="241">
        <v>1</v>
      </c>
      <c r="L136" s="246"/>
      <c r="M136" s="245" t="str">
        <f ca="1">OFFSET(INDIRECT($B200),29,17)</f>
        <v>search through large data sets and identify trends where appropriate.</v>
      </c>
      <c r="N136" s="241">
        <v>1</v>
      </c>
      <c r="O136" s="244"/>
      <c r="P136" s="245" t="str">
        <f ca="1">OFFSET(INDIRECT($B200),29,18)</f>
        <v>use data to explain and add validity to conclusion and where possible modify conclusion and/or hypothesis.</v>
      </c>
      <c r="Q136" s="241">
        <v>1</v>
      </c>
      <c r="R136" s="244"/>
      <c r="S136" s="245" t="str">
        <f ca="1">OFFSET(INDIRECT($B200),29,19)</f>
        <v>use appropriate programs to produce statistical evidence based on their own collected data/identified scenario and justify reasoning.</v>
      </c>
      <c r="T136" s="241">
        <v>1</v>
      </c>
      <c r="U136" s="244"/>
      <c r="V136" s="237"/>
      <c r="W136" s="1"/>
      <c r="X136" s="1"/>
      <c r="Y136" s="1"/>
      <c r="Z136" s="1"/>
      <c r="AA136" s="1"/>
      <c r="AB136" s="1"/>
      <c r="AC136" s="1"/>
    </row>
    <row r="137" spans="1:29" ht="15" customHeight="1">
      <c r="A137" s="1"/>
      <c r="B137" s="286"/>
      <c r="C137" s="224"/>
      <c r="D137" s="291"/>
      <c r="E137" s="242"/>
      <c r="F137" s="247"/>
      <c r="G137" s="224"/>
      <c r="H137" s="242"/>
      <c r="I137" s="247"/>
      <c r="J137" s="250"/>
      <c r="K137" s="242"/>
      <c r="L137" s="247"/>
      <c r="M137" s="224"/>
      <c r="N137" s="242"/>
      <c r="O137" s="240"/>
      <c r="P137" s="224"/>
      <c r="Q137" s="242"/>
      <c r="R137" s="240"/>
      <c r="S137" s="224"/>
      <c r="T137" s="242"/>
      <c r="U137" s="240"/>
      <c r="V137" s="238"/>
      <c r="W137" s="1"/>
      <c r="X137" s="1"/>
      <c r="Y137" s="1"/>
      <c r="Z137" s="1"/>
      <c r="AA137" s="1"/>
      <c r="AB137" s="1"/>
      <c r="AC137" s="1"/>
    </row>
    <row r="138" spans="1:29" ht="15" customHeight="1">
      <c r="A138" s="1"/>
      <c r="B138" s="286"/>
      <c r="C138" s="224"/>
      <c r="D138" s="291"/>
      <c r="E138" s="242"/>
      <c r="F138" s="247"/>
      <c r="G138" s="224"/>
      <c r="H138" s="242"/>
      <c r="I138" s="247"/>
      <c r="J138" s="250"/>
      <c r="K138" s="242"/>
      <c r="L138" s="247"/>
      <c r="M138" s="224"/>
      <c r="N138" s="242"/>
      <c r="O138" s="240"/>
      <c r="P138" s="224"/>
      <c r="Q138" s="242"/>
      <c r="R138" s="240"/>
      <c r="S138" s="224"/>
      <c r="T138" s="242"/>
      <c r="U138" s="240"/>
      <c r="V138" s="238"/>
      <c r="W138" s="1"/>
      <c r="X138" s="1"/>
      <c r="Y138" s="1"/>
      <c r="Z138" s="1"/>
      <c r="AA138" s="1"/>
      <c r="AB138" s="1"/>
      <c r="AC138" s="1"/>
    </row>
    <row r="139" spans="1:29" ht="15" customHeight="1">
      <c r="A139" s="1"/>
      <c r="B139" s="286"/>
      <c r="C139" s="224"/>
      <c r="D139" s="291"/>
      <c r="E139" s="243"/>
      <c r="F139" s="247"/>
      <c r="G139" s="224"/>
      <c r="H139" s="243"/>
      <c r="I139" s="247"/>
      <c r="J139" s="250"/>
      <c r="K139" s="243"/>
      <c r="L139" s="247"/>
      <c r="M139" s="224"/>
      <c r="N139" s="243"/>
      <c r="O139" s="240"/>
      <c r="P139" s="224"/>
      <c r="Q139" s="243"/>
      <c r="R139" s="240"/>
      <c r="S139" s="224"/>
      <c r="T139" s="243"/>
      <c r="U139" s="240"/>
      <c r="V139" s="238"/>
      <c r="W139" s="1"/>
      <c r="X139" s="1"/>
      <c r="Y139" s="1"/>
      <c r="Z139" s="1"/>
      <c r="AA139" s="1"/>
      <c r="AB139" s="1"/>
      <c r="AC139" s="1"/>
    </row>
    <row r="140" spans="1:29" ht="15" customHeight="1">
      <c r="A140" s="1"/>
      <c r="B140" s="286"/>
      <c r="C140" s="224"/>
      <c r="D140" s="291"/>
      <c r="E140" s="241">
        <v>2</v>
      </c>
      <c r="F140" s="266"/>
      <c r="G140" s="224"/>
      <c r="H140" s="241">
        <v>2</v>
      </c>
      <c r="I140" s="248"/>
      <c r="J140" s="250"/>
      <c r="K140" s="241">
        <v>2</v>
      </c>
      <c r="L140" s="248"/>
      <c r="M140" s="224"/>
      <c r="N140" s="241">
        <v>2</v>
      </c>
      <c r="O140" s="239"/>
      <c r="P140" s="224"/>
      <c r="Q140" s="241">
        <v>2</v>
      </c>
      <c r="R140" s="239"/>
      <c r="S140" s="224"/>
      <c r="T140" s="241">
        <v>2</v>
      </c>
      <c r="U140" s="239"/>
      <c r="V140" s="237"/>
      <c r="W140" s="1"/>
      <c r="X140" s="1"/>
      <c r="Y140" s="1"/>
      <c r="Z140" s="1"/>
      <c r="AA140" s="1"/>
      <c r="AB140" s="1"/>
      <c r="AC140" s="1"/>
    </row>
    <row r="141" spans="1:29" ht="15" customHeight="1">
      <c r="A141" s="1"/>
      <c r="B141" s="286"/>
      <c r="C141" s="224"/>
      <c r="D141" s="291"/>
      <c r="E141" s="242"/>
      <c r="F141" s="247"/>
      <c r="G141" s="224"/>
      <c r="H141" s="242"/>
      <c r="I141" s="247"/>
      <c r="J141" s="250"/>
      <c r="K141" s="242"/>
      <c r="L141" s="247"/>
      <c r="M141" s="224"/>
      <c r="N141" s="242"/>
      <c r="O141" s="240"/>
      <c r="P141" s="224"/>
      <c r="Q141" s="242"/>
      <c r="R141" s="240"/>
      <c r="S141" s="224"/>
      <c r="T141" s="242"/>
      <c r="U141" s="240"/>
      <c r="V141" s="238"/>
      <c r="W141" s="1"/>
      <c r="X141" s="1"/>
      <c r="Y141" s="1"/>
      <c r="Z141" s="1"/>
      <c r="AA141" s="1"/>
      <c r="AB141" s="1"/>
      <c r="AC141" s="1"/>
    </row>
    <row r="142" spans="1:29" ht="15" customHeight="1">
      <c r="A142" s="1"/>
      <c r="B142" s="286"/>
      <c r="C142" s="224"/>
      <c r="D142" s="291"/>
      <c r="E142" s="242"/>
      <c r="F142" s="247"/>
      <c r="G142" s="224"/>
      <c r="H142" s="242"/>
      <c r="I142" s="247"/>
      <c r="J142" s="250"/>
      <c r="K142" s="242"/>
      <c r="L142" s="247"/>
      <c r="M142" s="224"/>
      <c r="N142" s="242"/>
      <c r="O142" s="240"/>
      <c r="P142" s="224"/>
      <c r="Q142" s="242"/>
      <c r="R142" s="240"/>
      <c r="S142" s="224"/>
      <c r="T142" s="242"/>
      <c r="U142" s="240"/>
      <c r="V142" s="238"/>
      <c r="W142" s="1"/>
      <c r="X142" s="1"/>
      <c r="Y142" s="1"/>
      <c r="Z142" s="1"/>
      <c r="AA142" s="1"/>
      <c r="AB142" s="1"/>
      <c r="AC142" s="1"/>
    </row>
    <row r="143" spans="1:29" ht="15" customHeight="1">
      <c r="A143" s="1"/>
      <c r="B143" s="286"/>
      <c r="C143" s="224"/>
      <c r="D143" s="291"/>
      <c r="E143" s="243"/>
      <c r="F143" s="247"/>
      <c r="G143" s="224"/>
      <c r="H143" s="243"/>
      <c r="I143" s="247"/>
      <c r="J143" s="250"/>
      <c r="K143" s="243"/>
      <c r="L143" s="247"/>
      <c r="M143" s="224"/>
      <c r="N143" s="243"/>
      <c r="O143" s="240"/>
      <c r="P143" s="224"/>
      <c r="Q143" s="243"/>
      <c r="R143" s="240"/>
      <c r="S143" s="224"/>
      <c r="T143" s="243"/>
      <c r="U143" s="240"/>
      <c r="V143" s="238"/>
      <c r="W143" s="1"/>
      <c r="X143" s="1"/>
      <c r="Y143" s="1"/>
      <c r="Z143" s="1"/>
      <c r="AA143" s="1"/>
      <c r="AB143" s="1"/>
      <c r="AC143" s="1"/>
    </row>
    <row r="144" spans="1:29" ht="15" customHeight="1">
      <c r="A144" s="1"/>
      <c r="B144" s="286"/>
      <c r="C144" s="224"/>
      <c r="D144" s="291"/>
      <c r="E144" s="241">
        <v>3</v>
      </c>
      <c r="F144" s="266"/>
      <c r="G144" s="224"/>
      <c r="H144" s="241">
        <v>3</v>
      </c>
      <c r="I144" s="248"/>
      <c r="J144" s="250"/>
      <c r="K144" s="241">
        <v>3</v>
      </c>
      <c r="L144" s="248"/>
      <c r="M144" s="224"/>
      <c r="N144" s="241">
        <v>3</v>
      </c>
      <c r="O144" s="239"/>
      <c r="P144" s="224"/>
      <c r="Q144" s="241">
        <v>3</v>
      </c>
      <c r="R144" s="239"/>
      <c r="S144" s="224"/>
      <c r="T144" s="241">
        <v>3</v>
      </c>
      <c r="U144" s="239"/>
      <c r="V144" s="237"/>
      <c r="W144" s="1"/>
      <c r="X144" s="1"/>
      <c r="Y144" s="1"/>
      <c r="Z144" s="1"/>
      <c r="AA144" s="1"/>
      <c r="AB144" s="1"/>
      <c r="AC144" s="1"/>
    </row>
    <row r="145" spans="1:29" ht="15" customHeight="1">
      <c r="A145" s="1"/>
      <c r="B145" s="286"/>
      <c r="C145" s="224"/>
      <c r="D145" s="291"/>
      <c r="E145" s="242"/>
      <c r="F145" s="247"/>
      <c r="G145" s="224"/>
      <c r="H145" s="242"/>
      <c r="I145" s="247"/>
      <c r="J145" s="250"/>
      <c r="K145" s="242"/>
      <c r="L145" s="247"/>
      <c r="M145" s="224"/>
      <c r="N145" s="242"/>
      <c r="O145" s="240"/>
      <c r="P145" s="224"/>
      <c r="Q145" s="242"/>
      <c r="R145" s="240"/>
      <c r="S145" s="224"/>
      <c r="T145" s="242"/>
      <c r="U145" s="240"/>
      <c r="V145" s="238"/>
      <c r="W145" s="1"/>
      <c r="X145" s="1"/>
      <c r="Y145" s="1"/>
      <c r="Z145" s="1"/>
      <c r="AA145" s="1"/>
      <c r="AB145" s="1"/>
      <c r="AC145" s="1"/>
    </row>
    <row r="146" spans="1:29" ht="15" customHeight="1">
      <c r="A146" s="1"/>
      <c r="B146" s="286"/>
      <c r="C146" s="224"/>
      <c r="D146" s="291"/>
      <c r="E146" s="242"/>
      <c r="F146" s="247"/>
      <c r="G146" s="224"/>
      <c r="H146" s="242"/>
      <c r="I146" s="247"/>
      <c r="J146" s="250"/>
      <c r="K146" s="242"/>
      <c r="L146" s="247"/>
      <c r="M146" s="224"/>
      <c r="N146" s="242"/>
      <c r="O146" s="240"/>
      <c r="P146" s="224"/>
      <c r="Q146" s="242"/>
      <c r="R146" s="240"/>
      <c r="S146" s="224"/>
      <c r="T146" s="242"/>
      <c r="U146" s="240"/>
      <c r="V146" s="238"/>
      <c r="W146" s="1"/>
      <c r="X146" s="1"/>
      <c r="Y146" s="1"/>
      <c r="Z146" s="1"/>
      <c r="AA146" s="1"/>
      <c r="AB146" s="1"/>
      <c r="AC146" s="1"/>
    </row>
    <row r="147" spans="1:29" ht="15" customHeight="1">
      <c r="A147" s="1"/>
      <c r="B147" s="287"/>
      <c r="C147" s="225"/>
      <c r="D147" s="291"/>
      <c r="E147" s="243"/>
      <c r="F147" s="247"/>
      <c r="G147" s="225"/>
      <c r="H147" s="243"/>
      <c r="I147" s="247"/>
      <c r="J147" s="251"/>
      <c r="K147" s="243"/>
      <c r="L147" s="247"/>
      <c r="M147" s="225"/>
      <c r="N147" s="243"/>
      <c r="O147" s="240"/>
      <c r="P147" s="225"/>
      <c r="Q147" s="243"/>
      <c r="R147" s="240"/>
      <c r="S147" s="225"/>
      <c r="T147" s="243"/>
      <c r="U147" s="240"/>
      <c r="V147" s="238"/>
      <c r="W147" s="1"/>
      <c r="X147" s="1"/>
      <c r="Y147" s="1"/>
      <c r="Z147" s="1"/>
      <c r="AA147" s="1"/>
      <c r="AB147" s="1"/>
      <c r="AC147" s="1"/>
    </row>
    <row r="148" spans="1:29" ht="12.75">
      <c r="A148" s="1"/>
      <c r="B148" s="16"/>
      <c r="C148" s="3"/>
      <c r="D148" s="3"/>
      <c r="E148" s="3"/>
      <c r="F148" s="3"/>
      <c r="G148" s="137"/>
      <c r="H148" s="137"/>
      <c r="I148" s="137"/>
      <c r="J148" s="137"/>
      <c r="K148" s="137"/>
      <c r="L148" s="154"/>
      <c r="M148" s="137"/>
      <c r="N148" s="137"/>
      <c r="O148" s="137"/>
      <c r="P148" s="137"/>
      <c r="Q148" s="137"/>
      <c r="R148" s="137"/>
      <c r="S148" s="137"/>
      <c r="T148" s="137"/>
      <c r="U148" s="137"/>
      <c r="V148" s="1"/>
      <c r="W148" s="1"/>
      <c r="X148" s="1"/>
      <c r="Y148" s="1"/>
      <c r="Z148" s="1"/>
      <c r="AA148" s="1"/>
      <c r="AB148" s="1"/>
      <c r="AC148" s="1"/>
    </row>
    <row r="149" spans="1:29" ht="12.75">
      <c r="A149" s="1"/>
      <c r="B149" s="16"/>
      <c r="C149" s="3"/>
      <c r="D149" s="3"/>
      <c r="E149" s="3"/>
      <c r="F149" s="3"/>
      <c r="G149" s="137"/>
      <c r="H149" s="137"/>
      <c r="I149" s="137"/>
      <c r="J149" s="137"/>
      <c r="K149" s="137"/>
      <c r="L149" s="154"/>
      <c r="M149" s="137"/>
      <c r="N149" s="137"/>
      <c r="O149" s="137"/>
      <c r="P149" s="137"/>
      <c r="Q149" s="137"/>
      <c r="R149" s="137"/>
      <c r="S149" s="137"/>
      <c r="T149" s="137"/>
      <c r="U149" s="137"/>
      <c r="V149" s="1"/>
      <c r="W149" s="1"/>
      <c r="X149" s="1"/>
      <c r="Y149" s="1"/>
      <c r="Z149" s="1"/>
      <c r="AA149" s="1"/>
      <c r="AB149" s="1"/>
      <c r="AC149" s="1"/>
    </row>
    <row r="150" spans="1:29" ht="12.75">
      <c r="A150" s="1"/>
      <c r="B150" s="16"/>
      <c r="C150" s="3"/>
      <c r="D150" s="3"/>
      <c r="E150" s="3"/>
      <c r="F150" s="3"/>
      <c r="G150" s="137"/>
      <c r="H150" s="137"/>
      <c r="I150" s="137"/>
      <c r="J150" s="137"/>
      <c r="K150" s="137"/>
      <c r="L150" s="154"/>
      <c r="M150" s="137"/>
      <c r="N150" s="137"/>
      <c r="O150" s="137"/>
      <c r="P150" s="137"/>
      <c r="Q150" s="137"/>
      <c r="R150" s="137"/>
      <c r="S150" s="137"/>
      <c r="T150" s="137"/>
      <c r="U150" s="137"/>
      <c r="V150" s="1"/>
      <c r="W150" s="1"/>
      <c r="X150" s="1"/>
      <c r="Y150" s="1"/>
      <c r="Z150" s="1"/>
      <c r="AA150" s="1"/>
      <c r="AB150" s="1"/>
      <c r="AC150" s="1"/>
    </row>
    <row r="151" spans="1:29" ht="12.75">
      <c r="A151" s="1"/>
      <c r="B151" s="16"/>
      <c r="C151" s="3"/>
      <c r="D151" s="3"/>
      <c r="E151" s="3"/>
      <c r="F151" s="3"/>
      <c r="G151" s="137"/>
      <c r="H151" s="137"/>
      <c r="I151" s="137"/>
      <c r="J151" s="137"/>
      <c r="K151" s="137"/>
      <c r="L151" s="154"/>
      <c r="M151" s="137"/>
      <c r="N151" s="137"/>
      <c r="O151" s="137"/>
      <c r="P151" s="137"/>
      <c r="Q151" s="137"/>
      <c r="R151" s="137"/>
      <c r="S151" s="137"/>
      <c r="T151" s="137"/>
      <c r="U151" s="137"/>
      <c r="V151" s="1"/>
      <c r="W151" s="1"/>
      <c r="X151" s="1"/>
      <c r="Y151" s="1"/>
      <c r="Z151" s="1"/>
      <c r="AA151" s="1"/>
      <c r="AB151" s="1"/>
      <c r="AC151" s="1"/>
    </row>
    <row r="152" spans="1:29" ht="12.75">
      <c r="A152" s="1"/>
      <c r="B152" s="16"/>
      <c r="C152" s="3"/>
      <c r="D152" s="3"/>
      <c r="E152" s="3"/>
      <c r="F152" s="3"/>
      <c r="G152" s="137"/>
      <c r="H152" s="137"/>
      <c r="I152" s="137"/>
      <c r="J152" s="137"/>
      <c r="K152" s="137"/>
      <c r="L152" s="154"/>
      <c r="M152" s="137"/>
      <c r="N152" s="137"/>
      <c r="O152" s="137"/>
      <c r="P152" s="137"/>
      <c r="Q152" s="137"/>
      <c r="R152" s="137"/>
      <c r="S152" s="137"/>
      <c r="T152" s="137"/>
      <c r="U152" s="137"/>
      <c r="V152" s="1"/>
      <c r="W152" s="1"/>
      <c r="X152" s="1"/>
      <c r="Y152" s="1"/>
      <c r="Z152" s="1"/>
      <c r="AA152" s="1"/>
      <c r="AB152" s="1"/>
      <c r="AC152" s="1"/>
    </row>
    <row r="153" spans="1:29" ht="12.75">
      <c r="A153" s="1"/>
      <c r="B153" s="16"/>
      <c r="C153" s="3"/>
      <c r="D153" s="3"/>
      <c r="E153" s="3"/>
      <c r="F153" s="3"/>
      <c r="G153" s="137"/>
      <c r="H153" s="137"/>
      <c r="I153" s="137"/>
      <c r="J153" s="137"/>
      <c r="K153" s="137"/>
      <c r="L153" s="154"/>
      <c r="M153" s="137"/>
      <c r="N153" s="137"/>
      <c r="O153" s="137"/>
      <c r="P153" s="137"/>
      <c r="Q153" s="137"/>
      <c r="R153" s="137"/>
      <c r="S153" s="137"/>
      <c r="T153" s="137"/>
      <c r="U153" s="137"/>
      <c r="V153" s="1"/>
      <c r="W153" s="1"/>
      <c r="X153" s="1"/>
      <c r="Y153" s="1"/>
      <c r="Z153" s="1"/>
      <c r="AA153" s="1"/>
      <c r="AB153" s="1"/>
      <c r="AC153" s="1"/>
    </row>
    <row r="154" spans="1:29" ht="12.75">
      <c r="A154" s="1"/>
      <c r="B154" s="16"/>
      <c r="C154" s="3"/>
      <c r="D154" s="3"/>
      <c r="E154" s="3"/>
      <c r="F154" s="3"/>
      <c r="G154" s="137"/>
      <c r="H154" s="137"/>
      <c r="I154" s="137"/>
      <c r="J154" s="137"/>
      <c r="K154" s="137"/>
      <c r="L154" s="154"/>
      <c r="M154" s="137"/>
      <c r="N154" s="137"/>
      <c r="O154" s="137"/>
      <c r="P154" s="137"/>
      <c r="Q154" s="137"/>
      <c r="R154" s="137"/>
      <c r="S154" s="137"/>
      <c r="T154" s="137"/>
      <c r="U154" s="137"/>
      <c r="V154" s="1"/>
      <c r="W154" s="1"/>
      <c r="X154" s="1"/>
      <c r="Y154" s="1"/>
      <c r="Z154" s="1"/>
      <c r="AA154" s="1"/>
      <c r="AB154" s="1"/>
      <c r="AC154" s="1"/>
    </row>
    <row r="155" spans="1:29" ht="12.75">
      <c r="A155" s="1"/>
      <c r="B155" s="16"/>
      <c r="C155" s="3"/>
      <c r="D155" s="3"/>
      <c r="E155" s="3"/>
      <c r="F155" s="3"/>
      <c r="G155" s="137"/>
      <c r="H155" s="137"/>
      <c r="I155" s="137"/>
      <c r="J155" s="137"/>
      <c r="K155" s="137"/>
      <c r="L155" s="154"/>
      <c r="M155" s="137"/>
      <c r="N155" s="137"/>
      <c r="O155" s="137"/>
      <c r="P155" s="137"/>
      <c r="Q155" s="137"/>
      <c r="R155" s="137"/>
      <c r="S155" s="137"/>
      <c r="T155" s="137"/>
      <c r="U155" s="137"/>
      <c r="V155" s="1"/>
      <c r="W155" s="1"/>
      <c r="X155" s="1"/>
      <c r="Y155" s="1"/>
      <c r="Z155" s="1"/>
      <c r="AA155" s="1"/>
      <c r="AB155" s="1"/>
      <c r="AC155" s="1"/>
    </row>
    <row r="156" spans="1:29" ht="12.75">
      <c r="A156" s="1"/>
      <c r="B156" s="16"/>
      <c r="C156" s="3"/>
      <c r="D156" s="3"/>
      <c r="E156" s="3"/>
      <c r="F156" s="3"/>
      <c r="G156" s="137"/>
      <c r="H156" s="137"/>
      <c r="I156" s="137"/>
      <c r="J156" s="137"/>
      <c r="K156" s="137"/>
      <c r="L156" s="154"/>
      <c r="M156" s="137"/>
      <c r="N156" s="137"/>
      <c r="O156" s="137"/>
      <c r="P156" s="137"/>
      <c r="Q156" s="137"/>
      <c r="R156" s="137"/>
      <c r="S156" s="137"/>
      <c r="T156" s="137"/>
      <c r="U156" s="137"/>
      <c r="V156" s="1"/>
      <c r="W156" s="1"/>
      <c r="X156" s="1"/>
      <c r="Y156" s="1"/>
      <c r="Z156" s="1"/>
      <c r="AA156" s="1"/>
      <c r="AB156" s="1"/>
      <c r="AC156" s="1"/>
    </row>
    <row r="157" spans="1:29" ht="12.75">
      <c r="A157" s="1"/>
      <c r="B157" s="16"/>
      <c r="C157" s="3"/>
      <c r="D157" s="3"/>
      <c r="E157" s="3"/>
      <c r="F157" s="3"/>
      <c r="G157" s="137"/>
      <c r="H157" s="137"/>
      <c r="I157" s="137"/>
      <c r="J157" s="137"/>
      <c r="K157" s="137"/>
      <c r="L157" s="154"/>
      <c r="M157" s="137"/>
      <c r="N157" s="137"/>
      <c r="O157" s="137"/>
      <c r="P157" s="137"/>
      <c r="Q157" s="137"/>
      <c r="R157" s="137"/>
      <c r="S157" s="137"/>
      <c r="T157" s="137"/>
      <c r="U157" s="137"/>
      <c r="V157" s="1"/>
      <c r="W157" s="1"/>
      <c r="X157" s="1"/>
      <c r="Y157" s="1"/>
      <c r="Z157" s="1"/>
      <c r="AA157" s="1"/>
      <c r="AB157" s="1"/>
      <c r="AC157" s="1"/>
    </row>
    <row r="158" spans="1:29" ht="12.75">
      <c r="A158" s="1"/>
      <c r="B158" s="16"/>
      <c r="C158" s="3"/>
      <c r="D158" s="3"/>
      <c r="E158" s="3"/>
      <c r="F158" s="3"/>
      <c r="G158" s="137"/>
      <c r="H158" s="137"/>
      <c r="I158" s="137"/>
      <c r="J158" s="137"/>
      <c r="K158" s="137"/>
      <c r="L158" s="154"/>
      <c r="M158" s="137"/>
      <c r="N158" s="137"/>
      <c r="O158" s="137"/>
      <c r="P158" s="137"/>
      <c r="Q158" s="137"/>
      <c r="R158" s="137"/>
      <c r="S158" s="137"/>
      <c r="T158" s="137"/>
      <c r="U158" s="137"/>
      <c r="V158" s="1"/>
      <c r="W158" s="1"/>
      <c r="X158" s="1"/>
      <c r="Y158" s="1"/>
      <c r="Z158" s="1"/>
      <c r="AA158" s="1"/>
      <c r="AB158" s="1"/>
      <c r="AC158" s="1"/>
    </row>
    <row r="159" spans="1:29" ht="12.75">
      <c r="A159" s="1"/>
      <c r="B159" s="16"/>
      <c r="C159" s="3"/>
      <c r="D159" s="3"/>
      <c r="E159" s="3"/>
      <c r="F159" s="3"/>
      <c r="G159" s="137"/>
      <c r="H159" s="137"/>
      <c r="I159" s="137"/>
      <c r="J159" s="137"/>
      <c r="K159" s="137"/>
      <c r="L159" s="154"/>
      <c r="M159" s="137"/>
      <c r="N159" s="137"/>
      <c r="O159" s="137"/>
      <c r="P159" s="137"/>
      <c r="Q159" s="137"/>
      <c r="R159" s="137"/>
      <c r="S159" s="137"/>
      <c r="T159" s="137"/>
      <c r="U159" s="137"/>
      <c r="V159" s="1"/>
      <c r="W159" s="1"/>
      <c r="X159" s="1"/>
      <c r="Y159" s="1"/>
      <c r="Z159" s="1"/>
      <c r="AA159" s="1"/>
      <c r="AB159" s="1"/>
      <c r="AC159" s="1"/>
    </row>
    <row r="160" spans="1:29" ht="12.75">
      <c r="A160" s="1"/>
      <c r="B160" s="16"/>
      <c r="C160" s="3"/>
      <c r="D160" s="3"/>
      <c r="E160" s="3"/>
      <c r="F160" s="3"/>
      <c r="G160" s="137"/>
      <c r="H160" s="137"/>
      <c r="I160" s="137"/>
      <c r="J160" s="137"/>
      <c r="K160" s="137"/>
      <c r="L160" s="154"/>
      <c r="M160" s="137"/>
      <c r="N160" s="137"/>
      <c r="O160" s="137"/>
      <c r="P160" s="137"/>
      <c r="Q160" s="137"/>
      <c r="R160" s="137"/>
      <c r="S160" s="137"/>
      <c r="T160" s="137"/>
      <c r="U160" s="137"/>
      <c r="V160" s="1"/>
      <c r="W160" s="1"/>
      <c r="X160" s="1"/>
      <c r="Y160" s="1"/>
      <c r="Z160" s="1"/>
      <c r="AA160" s="1"/>
      <c r="AB160" s="1"/>
      <c r="AC160" s="1"/>
    </row>
    <row r="161" spans="1:29" ht="12.75">
      <c r="A161" s="1"/>
      <c r="B161" s="16"/>
      <c r="C161" s="3"/>
      <c r="D161" s="3"/>
      <c r="E161" s="3"/>
      <c r="F161" s="3"/>
      <c r="G161" s="137"/>
      <c r="H161" s="137"/>
      <c r="I161" s="137"/>
      <c r="J161" s="137"/>
      <c r="K161" s="137"/>
      <c r="L161" s="154"/>
      <c r="M161" s="137"/>
      <c r="N161" s="137"/>
      <c r="O161" s="137"/>
      <c r="P161" s="137"/>
      <c r="Q161" s="137"/>
      <c r="R161" s="137"/>
      <c r="S161" s="137"/>
      <c r="T161" s="137"/>
      <c r="U161" s="137"/>
      <c r="V161" s="1"/>
      <c r="W161" s="1"/>
      <c r="X161" s="1"/>
      <c r="Y161" s="1"/>
      <c r="Z161" s="1"/>
      <c r="AA161" s="1"/>
      <c r="AB161" s="1"/>
      <c r="AC161" s="1"/>
    </row>
    <row r="162" spans="1:29" ht="12.75">
      <c r="A162" s="1"/>
      <c r="B162" s="16"/>
      <c r="C162" s="3"/>
      <c r="D162" s="3"/>
      <c r="E162" s="3"/>
      <c r="F162" s="3"/>
      <c r="G162" s="137"/>
      <c r="H162" s="137"/>
      <c r="I162" s="137"/>
      <c r="J162" s="137"/>
      <c r="K162" s="137"/>
      <c r="L162" s="154"/>
      <c r="M162" s="137"/>
      <c r="N162" s="137"/>
      <c r="O162" s="137"/>
      <c r="P162" s="137"/>
      <c r="Q162" s="137"/>
      <c r="R162" s="137"/>
      <c r="S162" s="137"/>
      <c r="T162" s="137"/>
      <c r="U162" s="137"/>
      <c r="V162" s="1"/>
      <c r="W162" s="1"/>
      <c r="X162" s="1"/>
      <c r="Y162" s="1"/>
      <c r="Z162" s="1"/>
      <c r="AA162" s="1"/>
      <c r="AB162" s="1"/>
      <c r="AC162" s="1"/>
    </row>
    <row r="163" spans="1:29" ht="12.75">
      <c r="A163" s="1"/>
      <c r="B163" s="16"/>
      <c r="C163" s="3"/>
      <c r="D163" s="3"/>
      <c r="E163" s="3"/>
      <c r="F163" s="3"/>
      <c r="G163" s="137"/>
      <c r="H163" s="137"/>
      <c r="I163" s="137"/>
      <c r="J163" s="137"/>
      <c r="K163" s="137"/>
      <c r="L163" s="154"/>
      <c r="M163" s="137"/>
      <c r="N163" s="137"/>
      <c r="O163" s="137"/>
      <c r="P163" s="137"/>
      <c r="Q163" s="137"/>
      <c r="R163" s="137"/>
      <c r="S163" s="137"/>
      <c r="T163" s="137"/>
      <c r="U163" s="137"/>
      <c r="V163" s="1"/>
      <c r="W163" s="1"/>
      <c r="X163" s="1"/>
      <c r="Y163" s="1"/>
      <c r="Z163" s="1"/>
      <c r="AA163" s="1"/>
      <c r="AB163" s="1"/>
      <c r="AC163" s="1"/>
    </row>
    <row r="164" spans="1:29" ht="12.75">
      <c r="A164" s="1"/>
      <c r="B164" s="16"/>
      <c r="C164" s="3"/>
      <c r="D164" s="3"/>
      <c r="E164" s="3"/>
      <c r="F164" s="3"/>
      <c r="G164" s="137"/>
      <c r="H164" s="137"/>
      <c r="I164" s="137"/>
      <c r="J164" s="137"/>
      <c r="K164" s="137"/>
      <c r="L164" s="154"/>
      <c r="M164" s="137"/>
      <c r="N164" s="137"/>
      <c r="O164" s="137"/>
      <c r="P164" s="137"/>
      <c r="Q164" s="137"/>
      <c r="R164" s="137"/>
      <c r="S164" s="137"/>
      <c r="T164" s="137"/>
      <c r="U164" s="137"/>
      <c r="V164" s="1"/>
      <c r="W164" s="1"/>
      <c r="X164" s="1"/>
      <c r="Y164" s="1"/>
      <c r="Z164" s="1"/>
      <c r="AA164" s="1"/>
      <c r="AB164" s="1"/>
      <c r="AC164" s="1"/>
    </row>
    <row r="165" spans="1:29" ht="12.75">
      <c r="A165" s="1"/>
      <c r="B165" s="16"/>
      <c r="C165" s="3"/>
      <c r="D165" s="3"/>
      <c r="E165" s="3"/>
      <c r="F165" s="3"/>
      <c r="G165" s="137"/>
      <c r="H165" s="137"/>
      <c r="I165" s="137"/>
      <c r="J165" s="137"/>
      <c r="K165" s="137"/>
      <c r="L165" s="154"/>
      <c r="M165" s="137"/>
      <c r="N165" s="137"/>
      <c r="O165" s="137"/>
      <c r="P165" s="137"/>
      <c r="Q165" s="137"/>
      <c r="R165" s="137"/>
      <c r="S165" s="137"/>
      <c r="T165" s="137"/>
      <c r="U165" s="137"/>
      <c r="V165" s="1"/>
      <c r="W165" s="1"/>
      <c r="X165" s="1"/>
      <c r="Y165" s="1"/>
      <c r="Z165" s="1"/>
      <c r="AA165" s="1"/>
      <c r="AB165" s="1"/>
      <c r="AC165" s="1"/>
    </row>
    <row r="166" spans="1:29" ht="12.75">
      <c r="A166" s="1"/>
      <c r="B166" s="16"/>
      <c r="C166" s="3"/>
      <c r="D166" s="3"/>
      <c r="E166" s="3"/>
      <c r="F166" s="3"/>
      <c r="G166" s="137"/>
      <c r="H166" s="137"/>
      <c r="I166" s="137"/>
      <c r="J166" s="137"/>
      <c r="K166" s="137"/>
      <c r="L166" s="154"/>
      <c r="M166" s="137"/>
      <c r="N166" s="137"/>
      <c r="O166" s="137"/>
      <c r="P166" s="137"/>
      <c r="Q166" s="137"/>
      <c r="R166" s="137"/>
      <c r="S166" s="137"/>
      <c r="T166" s="137"/>
      <c r="U166" s="137"/>
      <c r="V166" s="1"/>
      <c r="W166" s="1"/>
      <c r="X166" s="1"/>
      <c r="Y166" s="1"/>
      <c r="Z166" s="1"/>
      <c r="AA166" s="1"/>
      <c r="AB166" s="1"/>
      <c r="AC166" s="1"/>
    </row>
    <row r="167" spans="1:29" ht="12.75">
      <c r="A167" s="1"/>
      <c r="B167" s="16"/>
      <c r="C167" s="3"/>
      <c r="D167" s="3"/>
      <c r="E167" s="3"/>
      <c r="F167" s="3"/>
      <c r="G167" s="137"/>
      <c r="H167" s="137"/>
      <c r="I167" s="137"/>
      <c r="J167" s="137"/>
      <c r="K167" s="137"/>
      <c r="L167" s="154"/>
      <c r="M167" s="137"/>
      <c r="N167" s="137"/>
      <c r="O167" s="137"/>
      <c r="P167" s="137"/>
      <c r="Q167" s="137"/>
      <c r="R167" s="137"/>
      <c r="S167" s="137"/>
      <c r="T167" s="137"/>
      <c r="U167" s="137"/>
      <c r="V167" s="1"/>
      <c r="W167" s="1"/>
      <c r="X167" s="1"/>
      <c r="Y167" s="1"/>
      <c r="Z167" s="1"/>
      <c r="AA167" s="1"/>
      <c r="AB167" s="1"/>
      <c r="AC167" s="1"/>
    </row>
    <row r="168" spans="1:29" ht="12.75">
      <c r="A168" s="1"/>
      <c r="B168" s="16"/>
      <c r="C168" s="3"/>
      <c r="D168" s="3"/>
      <c r="E168" s="3"/>
      <c r="F168" s="3"/>
      <c r="G168" s="137"/>
      <c r="H168" s="137"/>
      <c r="I168" s="137"/>
      <c r="J168" s="137"/>
      <c r="K168" s="137"/>
      <c r="L168" s="154"/>
      <c r="M168" s="137"/>
      <c r="N168" s="137"/>
      <c r="O168" s="137"/>
      <c r="P168" s="137"/>
      <c r="Q168" s="137"/>
      <c r="R168" s="137"/>
      <c r="S168" s="137"/>
      <c r="T168" s="137"/>
      <c r="U168" s="137"/>
      <c r="V168" s="1"/>
      <c r="W168" s="1"/>
      <c r="X168" s="1"/>
      <c r="Y168" s="1"/>
      <c r="Z168" s="1"/>
      <c r="AA168" s="1"/>
      <c r="AB168" s="1"/>
      <c r="AC168" s="1"/>
    </row>
    <row r="169" spans="1:29" ht="12.75">
      <c r="A169" s="1"/>
      <c r="B169" s="16"/>
      <c r="C169" s="3"/>
      <c r="D169" s="3"/>
      <c r="E169" s="3"/>
      <c r="F169" s="3"/>
      <c r="G169" s="137"/>
      <c r="H169" s="137"/>
      <c r="I169" s="137"/>
      <c r="J169" s="137"/>
      <c r="K169" s="137"/>
      <c r="L169" s="154"/>
      <c r="M169" s="137"/>
      <c r="N169" s="137"/>
      <c r="O169" s="137"/>
      <c r="P169" s="137"/>
      <c r="Q169" s="137"/>
      <c r="R169" s="137"/>
      <c r="S169" s="137"/>
      <c r="T169" s="137"/>
      <c r="U169" s="137"/>
      <c r="V169" s="1"/>
      <c r="W169" s="1"/>
      <c r="X169" s="1"/>
      <c r="Y169" s="1"/>
      <c r="Z169" s="1"/>
      <c r="AA169" s="1"/>
      <c r="AB169" s="1"/>
      <c r="AC169" s="1"/>
    </row>
    <row r="170" spans="1:29" ht="12.75">
      <c r="A170" s="1"/>
      <c r="B170" s="16"/>
      <c r="C170" s="3"/>
      <c r="D170" s="3"/>
      <c r="E170" s="3"/>
      <c r="F170" s="3"/>
      <c r="G170" s="137"/>
      <c r="H170" s="137"/>
      <c r="I170" s="137"/>
      <c r="J170" s="137"/>
      <c r="K170" s="137"/>
      <c r="L170" s="154"/>
      <c r="M170" s="137"/>
      <c r="N170" s="137"/>
      <c r="O170" s="137"/>
      <c r="P170" s="137"/>
      <c r="Q170" s="137"/>
      <c r="R170" s="137"/>
      <c r="S170" s="137"/>
      <c r="T170" s="137"/>
      <c r="U170" s="137"/>
      <c r="V170" s="1"/>
      <c r="W170" s="1"/>
      <c r="X170" s="1"/>
      <c r="Y170" s="1"/>
      <c r="Z170" s="1"/>
      <c r="AA170" s="1"/>
      <c r="AB170" s="1"/>
      <c r="AC170" s="1"/>
    </row>
    <row r="171" spans="1:29" ht="12.75">
      <c r="A171" s="1"/>
      <c r="B171" s="16"/>
      <c r="C171" s="3"/>
      <c r="D171" s="3"/>
      <c r="E171" s="3"/>
      <c r="F171" s="3"/>
      <c r="G171" s="137"/>
      <c r="H171" s="137"/>
      <c r="I171" s="137"/>
      <c r="J171" s="137"/>
      <c r="K171" s="137"/>
      <c r="L171" s="154"/>
      <c r="M171" s="137"/>
      <c r="N171" s="137"/>
      <c r="O171" s="137"/>
      <c r="P171" s="137"/>
      <c r="Q171" s="137"/>
      <c r="R171" s="137"/>
      <c r="S171" s="137"/>
      <c r="T171" s="137"/>
      <c r="U171" s="137"/>
      <c r="V171" s="1"/>
      <c r="W171" s="1"/>
      <c r="X171" s="1"/>
      <c r="Y171" s="1"/>
      <c r="Z171" s="1"/>
      <c r="AA171" s="1"/>
      <c r="AB171" s="1"/>
      <c r="AC171" s="1"/>
    </row>
    <row r="172" spans="1:29" ht="12.75">
      <c r="A172" s="1"/>
      <c r="B172" s="16"/>
      <c r="C172" s="3"/>
      <c r="D172" s="3"/>
      <c r="E172" s="3"/>
      <c r="F172" s="3"/>
      <c r="G172" s="137"/>
      <c r="H172" s="137"/>
      <c r="I172" s="137"/>
      <c r="J172" s="137"/>
      <c r="K172" s="137"/>
      <c r="L172" s="154"/>
      <c r="M172" s="137"/>
      <c r="N172" s="137"/>
      <c r="O172" s="137"/>
      <c r="P172" s="137"/>
      <c r="Q172" s="137"/>
      <c r="R172" s="137"/>
      <c r="S172" s="137"/>
      <c r="T172" s="137"/>
      <c r="U172" s="137"/>
      <c r="V172" s="1"/>
      <c r="W172" s="1"/>
      <c r="X172" s="1"/>
      <c r="Y172" s="1"/>
      <c r="Z172" s="1"/>
      <c r="AA172" s="1"/>
      <c r="AB172" s="1"/>
      <c r="AC172" s="1"/>
    </row>
    <row r="173" spans="1:29" ht="12.75">
      <c r="A173" s="1"/>
      <c r="B173" s="16"/>
      <c r="C173" s="3"/>
      <c r="D173" s="3"/>
      <c r="E173" s="3"/>
      <c r="F173" s="3"/>
      <c r="G173" s="137"/>
      <c r="H173" s="137"/>
      <c r="I173" s="137"/>
      <c r="J173" s="137"/>
      <c r="K173" s="137"/>
      <c r="L173" s="154"/>
      <c r="M173" s="137"/>
      <c r="N173" s="137"/>
      <c r="O173" s="137"/>
      <c r="P173" s="137"/>
      <c r="Q173" s="137"/>
      <c r="R173" s="137"/>
      <c r="S173" s="137"/>
      <c r="T173" s="137"/>
      <c r="U173" s="137"/>
      <c r="V173" s="1"/>
      <c r="W173" s="1"/>
      <c r="X173" s="1"/>
      <c r="Y173" s="1"/>
      <c r="Z173" s="1"/>
      <c r="AA173" s="1"/>
      <c r="AB173" s="1"/>
      <c r="AC173" s="1"/>
    </row>
    <row r="174" spans="1:29" ht="12.75">
      <c r="A174" s="1"/>
      <c r="B174" s="16"/>
      <c r="C174" s="3"/>
      <c r="D174" s="3"/>
      <c r="E174" s="3"/>
      <c r="F174" s="3"/>
      <c r="G174" s="137"/>
      <c r="H174" s="137"/>
      <c r="I174" s="137"/>
      <c r="J174" s="137"/>
      <c r="K174" s="137"/>
      <c r="L174" s="154"/>
      <c r="M174" s="137"/>
      <c r="N174" s="137"/>
      <c r="O174" s="137"/>
      <c r="P174" s="137"/>
      <c r="Q174" s="137"/>
      <c r="R174" s="137"/>
      <c r="S174" s="137"/>
      <c r="T174" s="137"/>
      <c r="U174" s="137"/>
      <c r="V174" s="1"/>
      <c r="W174" s="1"/>
      <c r="X174" s="1"/>
      <c r="Y174" s="1"/>
      <c r="Z174" s="1"/>
      <c r="AA174" s="1"/>
      <c r="AB174" s="1"/>
      <c r="AC174" s="1"/>
    </row>
    <row r="175" spans="1:29" ht="12.75">
      <c r="A175" s="1"/>
      <c r="B175" s="16"/>
      <c r="C175" s="3"/>
      <c r="D175" s="3"/>
      <c r="E175" s="3"/>
      <c r="F175" s="3"/>
      <c r="G175" s="137"/>
      <c r="H175" s="137"/>
      <c r="I175" s="137"/>
      <c r="J175" s="137"/>
      <c r="K175" s="137"/>
      <c r="L175" s="154"/>
      <c r="M175" s="137"/>
      <c r="N175" s="137"/>
      <c r="O175" s="137"/>
      <c r="P175" s="137"/>
      <c r="Q175" s="137"/>
      <c r="R175" s="137"/>
      <c r="S175" s="137"/>
      <c r="T175" s="137"/>
      <c r="U175" s="137"/>
      <c r="V175" s="1"/>
      <c r="W175" s="1"/>
      <c r="X175" s="1"/>
      <c r="Y175" s="1"/>
      <c r="Z175" s="1"/>
      <c r="AA175" s="1"/>
      <c r="AB175" s="1"/>
      <c r="AC175" s="1"/>
    </row>
    <row r="176" spans="1:29" ht="12.75">
      <c r="A176" s="1"/>
      <c r="B176" s="16"/>
      <c r="C176" s="3"/>
      <c r="D176" s="3"/>
      <c r="E176" s="3"/>
      <c r="F176" s="3"/>
      <c r="G176" s="137"/>
      <c r="H176" s="137"/>
      <c r="I176" s="137"/>
      <c r="J176" s="137"/>
      <c r="K176" s="137"/>
      <c r="L176" s="154"/>
      <c r="M176" s="137"/>
      <c r="N176" s="137"/>
      <c r="O176" s="137"/>
      <c r="P176" s="137"/>
      <c r="Q176" s="137"/>
      <c r="R176" s="137"/>
      <c r="S176" s="137"/>
      <c r="T176" s="137"/>
      <c r="U176" s="137"/>
      <c r="V176" s="1"/>
      <c r="W176" s="1"/>
      <c r="X176" s="1"/>
      <c r="Y176" s="1"/>
      <c r="Z176" s="1"/>
      <c r="AA176" s="1"/>
      <c r="AB176" s="1"/>
      <c r="AC176" s="1"/>
    </row>
    <row r="177" spans="1:29" ht="12.75">
      <c r="A177" s="1"/>
      <c r="B177" s="16"/>
      <c r="C177" s="3"/>
      <c r="D177" s="3"/>
      <c r="E177" s="3"/>
      <c r="F177" s="3"/>
      <c r="G177" s="137"/>
      <c r="H177" s="137"/>
      <c r="I177" s="137"/>
      <c r="J177" s="137"/>
      <c r="K177" s="137"/>
      <c r="L177" s="154"/>
      <c r="M177" s="137"/>
      <c r="N177" s="137"/>
      <c r="O177" s="137"/>
      <c r="P177" s="137"/>
      <c r="Q177" s="137"/>
      <c r="R177" s="137"/>
      <c r="S177" s="137"/>
      <c r="T177" s="137"/>
      <c r="U177" s="137"/>
      <c r="V177" s="1"/>
      <c r="W177" s="1"/>
      <c r="X177" s="1"/>
      <c r="Y177" s="1"/>
      <c r="Z177" s="1"/>
      <c r="AA177" s="1"/>
      <c r="AB177" s="1"/>
      <c r="AC177" s="1"/>
    </row>
    <row r="178" spans="1:29" ht="12.75">
      <c r="A178" s="1"/>
      <c r="B178" s="16"/>
      <c r="C178" s="3"/>
      <c r="D178" s="3"/>
      <c r="E178" s="3"/>
      <c r="F178" s="3"/>
      <c r="G178" s="137"/>
      <c r="H178" s="137"/>
      <c r="I178" s="137"/>
      <c r="J178" s="137"/>
      <c r="K178" s="137"/>
      <c r="L178" s="154"/>
      <c r="M178" s="137"/>
      <c r="N178" s="137"/>
      <c r="O178" s="137"/>
      <c r="P178" s="137"/>
      <c r="Q178" s="137"/>
      <c r="R178" s="137"/>
      <c r="S178" s="137"/>
      <c r="T178" s="137"/>
      <c r="U178" s="137"/>
      <c r="V178" s="1"/>
      <c r="W178" s="1"/>
      <c r="X178" s="1"/>
      <c r="Y178" s="1"/>
      <c r="Z178" s="1"/>
      <c r="AA178" s="1"/>
      <c r="AB178" s="1"/>
      <c r="AC178" s="1"/>
    </row>
    <row r="179" spans="1:29" ht="12.75">
      <c r="A179" s="1"/>
      <c r="B179" s="16"/>
      <c r="C179" s="3"/>
      <c r="D179" s="3"/>
      <c r="E179" s="3"/>
      <c r="F179" s="3"/>
      <c r="G179" s="137"/>
      <c r="H179" s="137"/>
      <c r="I179" s="137"/>
      <c r="J179" s="137"/>
      <c r="K179" s="137"/>
      <c r="L179" s="154"/>
      <c r="M179" s="137"/>
      <c r="N179" s="137"/>
      <c r="O179" s="137"/>
      <c r="P179" s="137"/>
      <c r="Q179" s="137"/>
      <c r="R179" s="137"/>
      <c r="S179" s="137"/>
      <c r="T179" s="137"/>
      <c r="U179" s="137"/>
      <c r="V179" s="1"/>
      <c r="W179" s="1"/>
      <c r="X179" s="1"/>
      <c r="Y179" s="1"/>
      <c r="Z179" s="1"/>
      <c r="AA179" s="1"/>
      <c r="AB179" s="1"/>
      <c r="AC179" s="1"/>
    </row>
    <row r="180" spans="1:29" ht="12.75">
      <c r="A180" s="1"/>
      <c r="B180" s="16"/>
      <c r="C180" s="3"/>
      <c r="D180" s="3"/>
      <c r="E180" s="3"/>
      <c r="F180" s="3"/>
      <c r="G180" s="137"/>
      <c r="H180" s="137"/>
      <c r="I180" s="137"/>
      <c r="J180" s="137"/>
      <c r="K180" s="137"/>
      <c r="L180" s="154"/>
      <c r="M180" s="137"/>
      <c r="N180" s="137"/>
      <c r="O180" s="137"/>
      <c r="P180" s="137"/>
      <c r="Q180" s="137"/>
      <c r="R180" s="137"/>
      <c r="S180" s="137"/>
      <c r="T180" s="137"/>
      <c r="U180" s="137"/>
      <c r="V180" s="1"/>
      <c r="W180" s="1"/>
      <c r="X180" s="1"/>
      <c r="Y180" s="1"/>
      <c r="Z180" s="1"/>
      <c r="AA180" s="1"/>
      <c r="AB180" s="1"/>
      <c r="AC180" s="1"/>
    </row>
    <row r="181" spans="1:29" ht="12.75">
      <c r="A181" s="1"/>
      <c r="B181" s="16"/>
      <c r="C181" s="3"/>
      <c r="D181" s="3"/>
      <c r="E181" s="3"/>
      <c r="F181" s="3"/>
      <c r="G181" s="137"/>
      <c r="H181" s="137"/>
      <c r="I181" s="137"/>
      <c r="J181" s="137"/>
      <c r="K181" s="137"/>
      <c r="L181" s="154"/>
      <c r="M181" s="137"/>
      <c r="N181" s="137"/>
      <c r="O181" s="137"/>
      <c r="P181" s="137"/>
      <c r="Q181" s="137"/>
      <c r="R181" s="137"/>
      <c r="S181" s="137"/>
      <c r="T181" s="137"/>
      <c r="U181" s="137"/>
      <c r="V181" s="1"/>
      <c r="W181" s="1"/>
      <c r="X181" s="1"/>
      <c r="Y181" s="1"/>
      <c r="Z181" s="1"/>
      <c r="AA181" s="1"/>
      <c r="AB181" s="1"/>
      <c r="AC181" s="1"/>
    </row>
    <row r="182" spans="1:29" ht="12.75">
      <c r="A182" s="1"/>
      <c r="B182" s="16"/>
      <c r="C182" s="3"/>
      <c r="D182" s="3"/>
      <c r="E182" s="3"/>
      <c r="F182" s="3"/>
      <c r="G182" s="137"/>
      <c r="H182" s="137"/>
      <c r="I182" s="137"/>
      <c r="J182" s="137"/>
      <c r="K182" s="137"/>
      <c r="L182" s="154"/>
      <c r="M182" s="137"/>
      <c r="N182" s="137"/>
      <c r="O182" s="137"/>
      <c r="P182" s="137"/>
      <c r="Q182" s="137"/>
      <c r="R182" s="137"/>
      <c r="S182" s="137"/>
      <c r="T182" s="137"/>
      <c r="U182" s="137"/>
      <c r="V182" s="1"/>
      <c r="W182" s="1"/>
      <c r="X182" s="1"/>
      <c r="Y182" s="1"/>
      <c r="Z182" s="1"/>
      <c r="AA182" s="1"/>
      <c r="AB182" s="1"/>
      <c r="AC182" s="1"/>
    </row>
    <row r="183" spans="1:29" ht="12.75">
      <c r="A183" s="1"/>
      <c r="B183" s="16"/>
      <c r="C183" s="3"/>
      <c r="D183" s="3"/>
      <c r="E183" s="3"/>
      <c r="F183" s="3"/>
      <c r="G183" s="137"/>
      <c r="H183" s="137"/>
      <c r="I183" s="137"/>
      <c r="J183" s="137"/>
      <c r="K183" s="137"/>
      <c r="L183" s="154"/>
      <c r="M183" s="137"/>
      <c r="N183" s="137"/>
      <c r="O183" s="137"/>
      <c r="P183" s="137"/>
      <c r="Q183" s="137"/>
      <c r="R183" s="137"/>
      <c r="S183" s="137"/>
      <c r="T183" s="137"/>
      <c r="U183" s="137"/>
      <c r="V183" s="1"/>
      <c r="W183" s="1"/>
      <c r="X183" s="1"/>
      <c r="Y183" s="1"/>
      <c r="Z183" s="1"/>
      <c r="AA183" s="1"/>
      <c r="AB183" s="1"/>
      <c r="AC183" s="1"/>
    </row>
    <row r="184" spans="1:29" ht="12.75">
      <c r="A184" s="1"/>
      <c r="B184" s="16"/>
      <c r="C184" s="3"/>
      <c r="D184" s="3"/>
      <c r="E184" s="3"/>
      <c r="F184" s="3"/>
      <c r="G184" s="137"/>
      <c r="H184" s="137"/>
      <c r="I184" s="137"/>
      <c r="J184" s="137"/>
      <c r="K184" s="137"/>
      <c r="L184" s="154"/>
      <c r="M184" s="137"/>
      <c r="N184" s="137"/>
      <c r="O184" s="137"/>
      <c r="P184" s="137"/>
      <c r="Q184" s="137"/>
      <c r="R184" s="137"/>
      <c r="S184" s="137"/>
      <c r="T184" s="137"/>
      <c r="U184" s="137"/>
      <c r="V184" s="1"/>
      <c r="W184" s="1"/>
      <c r="X184" s="1"/>
      <c r="Y184" s="1"/>
      <c r="Z184" s="1"/>
      <c r="AA184" s="1"/>
      <c r="AB184" s="1"/>
      <c r="AC184" s="1"/>
    </row>
    <row r="185" spans="1:29" ht="12.75">
      <c r="A185" s="1"/>
      <c r="B185" s="16"/>
      <c r="C185" s="3"/>
      <c r="D185" s="3"/>
      <c r="E185" s="3"/>
      <c r="F185" s="3"/>
      <c r="G185" s="137"/>
      <c r="H185" s="137"/>
      <c r="I185" s="137"/>
      <c r="J185" s="137"/>
      <c r="K185" s="137"/>
      <c r="L185" s="154"/>
      <c r="M185" s="137"/>
      <c r="N185" s="137"/>
      <c r="O185" s="137"/>
      <c r="P185" s="137"/>
      <c r="Q185" s="137"/>
      <c r="R185" s="137"/>
      <c r="S185" s="137"/>
      <c r="T185" s="137"/>
      <c r="U185" s="137"/>
      <c r="V185" s="1"/>
      <c r="W185" s="1"/>
      <c r="X185" s="1"/>
      <c r="Y185" s="1"/>
      <c r="Z185" s="1"/>
      <c r="AA185" s="1"/>
      <c r="AB185" s="1"/>
      <c r="AC185" s="1"/>
    </row>
    <row r="186" spans="1:29" ht="12.75">
      <c r="A186" s="1"/>
      <c r="B186" s="16"/>
      <c r="C186" s="3"/>
      <c r="D186" s="3"/>
      <c r="E186" s="3"/>
      <c r="F186" s="3"/>
      <c r="G186" s="137"/>
      <c r="H186" s="137"/>
      <c r="I186" s="137"/>
      <c r="J186" s="137"/>
      <c r="K186" s="137"/>
      <c r="L186" s="154"/>
      <c r="M186" s="137"/>
      <c r="N186" s="137"/>
      <c r="O186" s="137"/>
      <c r="P186" s="137"/>
      <c r="Q186" s="137"/>
      <c r="R186" s="137"/>
      <c r="S186" s="137"/>
      <c r="T186" s="137"/>
      <c r="U186" s="137"/>
      <c r="V186" s="1"/>
      <c r="W186" s="1"/>
      <c r="X186" s="1"/>
      <c r="Y186" s="1"/>
      <c r="Z186" s="1"/>
      <c r="AA186" s="1"/>
      <c r="AB186" s="1"/>
      <c r="AC186" s="1"/>
    </row>
    <row r="187" spans="1:29" ht="12.75">
      <c r="A187" s="1"/>
      <c r="B187" s="16"/>
      <c r="C187" s="3"/>
      <c r="D187" s="3"/>
      <c r="E187" s="3"/>
      <c r="F187" s="3"/>
      <c r="G187" s="137"/>
      <c r="H187" s="137"/>
      <c r="I187" s="137"/>
      <c r="J187" s="137"/>
      <c r="K187" s="137"/>
      <c r="L187" s="154"/>
      <c r="M187" s="137"/>
      <c r="N187" s="137"/>
      <c r="O187" s="137"/>
      <c r="P187" s="137"/>
      <c r="Q187" s="137"/>
      <c r="R187" s="137"/>
      <c r="S187" s="137"/>
      <c r="T187" s="137"/>
      <c r="U187" s="137"/>
      <c r="V187" s="1"/>
      <c r="W187" s="1"/>
      <c r="X187" s="1"/>
      <c r="Y187" s="1"/>
      <c r="Z187" s="1"/>
      <c r="AA187" s="1"/>
      <c r="AB187" s="1"/>
      <c r="AC187" s="1"/>
    </row>
    <row r="188" spans="1:29" ht="12.75">
      <c r="A188" s="1"/>
      <c r="B188" s="16"/>
      <c r="C188" s="3"/>
      <c r="D188" s="3"/>
      <c r="E188" s="3"/>
      <c r="F188" s="3"/>
      <c r="G188" s="137"/>
      <c r="H188" s="137"/>
      <c r="I188" s="137"/>
      <c r="J188" s="137"/>
      <c r="K188" s="137"/>
      <c r="L188" s="154"/>
      <c r="M188" s="137"/>
      <c r="N188" s="137"/>
      <c r="O188" s="137"/>
      <c r="P188" s="137"/>
      <c r="Q188" s="137"/>
      <c r="R188" s="137"/>
      <c r="S188" s="137"/>
      <c r="T188" s="137"/>
      <c r="U188" s="137"/>
      <c r="V188" s="1"/>
      <c r="W188" s="1"/>
      <c r="X188" s="1"/>
      <c r="Y188" s="1"/>
      <c r="Z188" s="1"/>
      <c r="AA188" s="1"/>
      <c r="AB188" s="1"/>
      <c r="AC188" s="1"/>
    </row>
    <row r="189" spans="1:29" ht="12.75">
      <c r="A189" s="1"/>
      <c r="B189" s="16"/>
      <c r="C189" s="3"/>
      <c r="D189" s="3"/>
      <c r="E189" s="3"/>
      <c r="F189" s="3"/>
      <c r="G189" s="137"/>
      <c r="H189" s="137"/>
      <c r="I189" s="137"/>
      <c r="J189" s="137"/>
      <c r="K189" s="137"/>
      <c r="L189" s="154"/>
      <c r="M189" s="137"/>
      <c r="N189" s="137"/>
      <c r="O189" s="137"/>
      <c r="P189" s="137"/>
      <c r="Q189" s="137"/>
      <c r="R189" s="137"/>
      <c r="S189" s="137"/>
      <c r="T189" s="137"/>
      <c r="U189" s="137"/>
      <c r="V189" s="1"/>
      <c r="W189" s="1"/>
      <c r="X189" s="1"/>
      <c r="Y189" s="1"/>
      <c r="Z189" s="1"/>
      <c r="AA189" s="1"/>
      <c r="AB189" s="1"/>
      <c r="AC189" s="1"/>
    </row>
    <row r="190" spans="1:29" ht="12.75">
      <c r="A190" s="1"/>
      <c r="B190" s="16"/>
      <c r="C190" s="3"/>
      <c r="D190" s="3"/>
      <c r="E190" s="3"/>
      <c r="F190" s="3"/>
      <c r="G190" s="137"/>
      <c r="H190" s="137"/>
      <c r="I190" s="137"/>
      <c r="J190" s="137"/>
      <c r="K190" s="137"/>
      <c r="L190" s="154"/>
      <c r="M190" s="137"/>
      <c r="N190" s="137"/>
      <c r="O190" s="137"/>
      <c r="P190" s="137"/>
      <c r="Q190" s="137"/>
      <c r="R190" s="137"/>
      <c r="S190" s="137"/>
      <c r="T190" s="137"/>
      <c r="U190" s="137"/>
      <c r="V190" s="1"/>
      <c r="W190" s="1"/>
      <c r="X190" s="1"/>
      <c r="Y190" s="1"/>
      <c r="Z190" s="1"/>
      <c r="AA190" s="1"/>
      <c r="AB190" s="1"/>
      <c r="AC190" s="1"/>
    </row>
    <row r="191" spans="1:29" ht="12.75">
      <c r="A191" s="1"/>
      <c r="B191" s="16"/>
      <c r="C191" s="3"/>
      <c r="D191" s="3"/>
      <c r="E191" s="3"/>
      <c r="F191" s="3"/>
      <c r="G191" s="137"/>
      <c r="H191" s="137"/>
      <c r="I191" s="137"/>
      <c r="J191" s="137"/>
      <c r="K191" s="137"/>
      <c r="L191" s="154"/>
      <c r="M191" s="137"/>
      <c r="N191" s="137"/>
      <c r="O191" s="137"/>
      <c r="P191" s="137"/>
      <c r="Q191" s="137"/>
      <c r="R191" s="137"/>
      <c r="S191" s="137"/>
      <c r="T191" s="137"/>
      <c r="U191" s="137"/>
      <c r="V191" s="1"/>
      <c r="W191" s="1"/>
      <c r="X191" s="1"/>
      <c r="Y191" s="1"/>
      <c r="Z191" s="1"/>
      <c r="AA191" s="1"/>
      <c r="AB191" s="1"/>
      <c r="AC191" s="1"/>
    </row>
    <row r="192" spans="1:29" ht="12.75">
      <c r="A192" s="1"/>
      <c r="B192" s="16"/>
      <c r="C192" s="3"/>
      <c r="D192" s="3"/>
      <c r="E192" s="3"/>
      <c r="F192" s="3"/>
      <c r="G192" s="137"/>
      <c r="H192" s="137"/>
      <c r="I192" s="137"/>
      <c r="J192" s="137"/>
      <c r="K192" s="137"/>
      <c r="L192" s="154"/>
      <c r="M192" s="137"/>
      <c r="N192" s="137"/>
      <c r="O192" s="137"/>
      <c r="P192" s="137"/>
      <c r="Q192" s="137"/>
      <c r="R192" s="137"/>
      <c r="S192" s="137"/>
      <c r="T192" s="137"/>
      <c r="U192" s="137"/>
      <c r="V192" s="1"/>
      <c r="W192" s="1"/>
      <c r="X192" s="1"/>
      <c r="Y192" s="1"/>
      <c r="Z192" s="1"/>
      <c r="AA192" s="1"/>
      <c r="AB192" s="1"/>
      <c r="AC192" s="1"/>
    </row>
    <row r="193" spans="1:29" ht="12.75">
      <c r="A193" s="1"/>
      <c r="B193" s="16"/>
      <c r="C193" s="3"/>
      <c r="D193" s="3"/>
      <c r="E193" s="3"/>
      <c r="F193" s="3"/>
      <c r="G193" s="137"/>
      <c r="H193" s="137"/>
      <c r="I193" s="137"/>
      <c r="J193" s="137"/>
      <c r="K193" s="137"/>
      <c r="L193" s="154"/>
      <c r="M193" s="137"/>
      <c r="N193" s="137"/>
      <c r="O193" s="137"/>
      <c r="P193" s="137"/>
      <c r="Q193" s="137"/>
      <c r="R193" s="137"/>
      <c r="S193" s="137"/>
      <c r="T193" s="137"/>
      <c r="U193" s="137"/>
      <c r="V193" s="1"/>
      <c r="W193" s="1"/>
      <c r="X193" s="1"/>
      <c r="Y193" s="1"/>
      <c r="Z193" s="1"/>
      <c r="AA193" s="1"/>
      <c r="AB193" s="1"/>
      <c r="AC193" s="1"/>
    </row>
    <row r="194" spans="1:29" ht="12.75">
      <c r="A194" s="1"/>
      <c r="B194" s="16"/>
      <c r="C194" s="3"/>
      <c r="D194" s="3"/>
      <c r="E194" s="3"/>
      <c r="F194" s="3"/>
      <c r="G194" s="137"/>
      <c r="H194" s="137"/>
      <c r="I194" s="137"/>
      <c r="J194" s="137"/>
      <c r="K194" s="137"/>
      <c r="L194" s="154"/>
      <c r="M194" s="137"/>
      <c r="N194" s="137"/>
      <c r="O194" s="137"/>
      <c r="P194" s="137"/>
      <c r="Q194" s="137"/>
      <c r="R194" s="137"/>
      <c r="S194" s="137"/>
      <c r="T194" s="137"/>
      <c r="U194" s="137"/>
      <c r="V194" s="1"/>
      <c r="W194" s="1"/>
      <c r="X194" s="1"/>
      <c r="Y194" s="1"/>
      <c r="Z194" s="1"/>
      <c r="AA194" s="1"/>
      <c r="AB194" s="1"/>
      <c r="AC194" s="1"/>
    </row>
    <row r="195" spans="1:29" ht="12.75">
      <c r="A195" s="1"/>
      <c r="B195" s="16"/>
      <c r="C195" s="3"/>
      <c r="D195" s="3"/>
      <c r="E195" s="3"/>
      <c r="F195" s="3"/>
      <c r="G195" s="137"/>
      <c r="H195" s="137"/>
      <c r="I195" s="137"/>
      <c r="J195" s="137"/>
      <c r="K195" s="137"/>
      <c r="L195" s="154"/>
      <c r="M195" s="137"/>
      <c r="N195" s="137"/>
      <c r="O195" s="137"/>
      <c r="P195" s="137"/>
      <c r="Q195" s="137"/>
      <c r="R195" s="137"/>
      <c r="S195" s="137"/>
      <c r="T195" s="137"/>
      <c r="U195" s="137"/>
      <c r="V195" s="1"/>
      <c r="W195" s="1"/>
      <c r="X195" s="1"/>
      <c r="Y195" s="1"/>
      <c r="Z195" s="1"/>
      <c r="AA195" s="1"/>
      <c r="AB195" s="1"/>
      <c r="AC195" s="1"/>
    </row>
    <row r="196" spans="1:29" ht="12.75">
      <c r="A196" s="1"/>
      <c r="B196" s="16"/>
      <c r="C196" s="3"/>
      <c r="D196" s="3"/>
      <c r="E196" s="3"/>
      <c r="F196" s="3"/>
      <c r="G196" s="137"/>
      <c r="H196" s="137"/>
      <c r="I196" s="137"/>
      <c r="J196" s="137"/>
      <c r="K196" s="137"/>
      <c r="L196" s="154"/>
      <c r="M196" s="137"/>
      <c r="N196" s="137"/>
      <c r="O196" s="137"/>
      <c r="P196" s="137"/>
      <c r="Q196" s="137"/>
      <c r="R196" s="137"/>
      <c r="S196" s="137"/>
      <c r="T196" s="137"/>
      <c r="U196" s="137"/>
      <c r="V196" s="1"/>
      <c r="W196" s="1"/>
      <c r="X196" s="1"/>
      <c r="Y196" s="1"/>
      <c r="Z196" s="1"/>
      <c r="AA196" s="1"/>
      <c r="AB196" s="1"/>
      <c r="AC196" s="1"/>
    </row>
    <row r="197" spans="1:29" ht="12.75">
      <c r="A197" s="1"/>
      <c r="B197" s="16"/>
      <c r="C197" s="3"/>
      <c r="D197" s="3"/>
      <c r="E197" s="3"/>
      <c r="F197" s="3"/>
      <c r="G197" s="137"/>
      <c r="H197" s="137"/>
      <c r="I197" s="137"/>
      <c r="J197" s="137"/>
      <c r="K197" s="137"/>
      <c r="L197" s="154"/>
      <c r="M197" s="137"/>
      <c r="N197" s="137"/>
      <c r="O197" s="137"/>
      <c r="P197" s="137"/>
      <c r="Q197" s="137"/>
      <c r="R197" s="137"/>
      <c r="S197" s="137"/>
      <c r="T197" s="137"/>
      <c r="U197" s="137"/>
      <c r="V197" s="1"/>
      <c r="W197" s="1"/>
      <c r="X197" s="1"/>
      <c r="Y197" s="1"/>
      <c r="Z197" s="1"/>
      <c r="AA197" s="1"/>
      <c r="AB197" s="1"/>
      <c r="AC197" s="1"/>
    </row>
    <row r="198" spans="1:29" ht="12.75">
      <c r="A198" s="1"/>
      <c r="B198" s="16"/>
      <c r="C198" s="3"/>
      <c r="D198" s="3"/>
      <c r="E198" s="3"/>
      <c r="F198" s="3"/>
      <c r="G198" s="137"/>
      <c r="H198" s="137"/>
      <c r="I198" s="137"/>
      <c r="J198" s="137"/>
      <c r="K198" s="137"/>
      <c r="L198" s="154"/>
      <c r="M198" s="137"/>
      <c r="N198" s="137"/>
      <c r="O198" s="137"/>
      <c r="P198" s="137"/>
      <c r="Q198" s="137"/>
      <c r="R198" s="137"/>
      <c r="S198" s="137"/>
      <c r="T198" s="137"/>
      <c r="U198" s="137"/>
      <c r="V198" s="1"/>
      <c r="W198" s="1"/>
      <c r="X198" s="1"/>
      <c r="Y198" s="1"/>
      <c r="Z198" s="1"/>
      <c r="AA198" s="1"/>
      <c r="AB198" s="1"/>
      <c r="AC198" s="1"/>
    </row>
    <row r="199" spans="1:29" ht="12.75">
      <c r="A199" s="1"/>
      <c r="B199" s="16"/>
      <c r="C199" s="3"/>
      <c r="D199" s="3"/>
      <c r="E199" s="3"/>
      <c r="F199" s="3"/>
      <c r="G199" s="137"/>
      <c r="H199" s="137"/>
      <c r="I199" s="137"/>
      <c r="J199" s="137"/>
      <c r="K199" s="137"/>
      <c r="L199" s="154"/>
      <c r="M199" s="137"/>
      <c r="N199" s="137"/>
      <c r="O199" s="137"/>
      <c r="P199" s="137"/>
      <c r="Q199" s="137"/>
      <c r="R199" s="137"/>
      <c r="S199" s="137"/>
      <c r="T199" s="137"/>
      <c r="U199" s="137"/>
      <c r="V199" s="1"/>
      <c r="W199" s="1"/>
      <c r="X199" s="1"/>
      <c r="Y199" s="1"/>
      <c r="Z199" s="1"/>
      <c r="AA199" s="1"/>
      <c r="AB199" s="1"/>
      <c r="AC199" s="1"/>
    </row>
    <row r="200" spans="1:29" ht="12.75" hidden="1" customHeight="1">
      <c r="A200" s="1"/>
      <c r="B200" s="2" t="str">
        <f>Refs!B30</f>
        <v>DCFE!A1</v>
      </c>
      <c r="C200" s="3">
        <v>1</v>
      </c>
      <c r="D200" s="3"/>
      <c r="E200" s="3"/>
      <c r="F200" s="3"/>
      <c r="G200" s="137"/>
      <c r="H200" s="137"/>
      <c r="I200" s="137"/>
      <c r="J200" s="137"/>
      <c r="K200" s="137"/>
      <c r="L200" s="154"/>
      <c r="M200" s="137"/>
      <c r="N200" s="137"/>
      <c r="O200" s="137"/>
      <c r="P200" s="137"/>
      <c r="Q200" s="137"/>
      <c r="R200" s="137"/>
      <c r="S200" s="137"/>
      <c r="T200" s="137"/>
      <c r="U200" s="137"/>
      <c r="V200" s="1"/>
      <c r="W200" s="1"/>
      <c r="X200" s="1"/>
      <c r="Y200" s="1"/>
      <c r="Z200" s="1"/>
      <c r="AA200" s="1"/>
      <c r="AB200" s="1"/>
      <c r="AC200" s="1"/>
    </row>
    <row r="201" spans="1:29" ht="12.75" hidden="1" customHeight="1">
      <c r="A201" s="1"/>
      <c r="B201" s="16"/>
      <c r="C201" s="3">
        <v>2</v>
      </c>
      <c r="D201" s="3"/>
      <c r="E201" s="3"/>
      <c r="F201" s="3"/>
      <c r="G201" s="137"/>
      <c r="H201" s="137"/>
      <c r="I201" s="137"/>
      <c r="J201" s="137"/>
      <c r="K201" s="137"/>
      <c r="L201" s="154"/>
      <c r="M201" s="137"/>
      <c r="N201" s="137"/>
      <c r="O201" s="137"/>
      <c r="P201" s="137"/>
      <c r="Q201" s="137"/>
      <c r="R201" s="137"/>
      <c r="S201" s="137"/>
      <c r="T201" s="137"/>
      <c r="U201" s="137"/>
      <c r="V201" s="1"/>
      <c r="W201" s="1"/>
      <c r="X201" s="1"/>
      <c r="Y201" s="1"/>
      <c r="Z201" s="1"/>
      <c r="AA201" s="1"/>
      <c r="AB201" s="1"/>
      <c r="AC201" s="1"/>
    </row>
    <row r="202" spans="1:29" ht="12.75" hidden="1" customHeight="1">
      <c r="A202" s="1"/>
      <c r="B202" s="16"/>
      <c r="C202" s="3">
        <v>3</v>
      </c>
      <c r="D202" s="3"/>
      <c r="E202" s="3"/>
      <c r="F202" s="3"/>
      <c r="G202" s="137"/>
      <c r="H202" s="137"/>
      <c r="I202" s="137"/>
      <c r="J202" s="137"/>
      <c r="K202" s="137"/>
      <c r="L202" s="154"/>
      <c r="M202" s="137"/>
      <c r="N202" s="137"/>
      <c r="O202" s="137"/>
      <c r="P202" s="137"/>
      <c r="Q202" s="137"/>
      <c r="R202" s="137"/>
      <c r="S202" s="137"/>
      <c r="T202" s="137"/>
      <c r="U202" s="137"/>
      <c r="V202" s="1"/>
      <c r="W202" s="1"/>
      <c r="X202" s="1"/>
      <c r="Y202" s="1"/>
      <c r="Z202" s="1"/>
      <c r="AA202" s="1"/>
      <c r="AB202" s="1"/>
      <c r="AC202" s="1"/>
    </row>
    <row r="203" spans="1:29" ht="12.75" hidden="1" customHeight="1">
      <c r="A203" s="1"/>
      <c r="B203" s="16"/>
      <c r="C203" s="3"/>
      <c r="D203" s="3"/>
      <c r="E203" s="3"/>
      <c r="F203" s="3"/>
      <c r="G203" s="137"/>
      <c r="H203" s="137"/>
      <c r="I203" s="137"/>
      <c r="J203" s="137"/>
      <c r="K203" s="137"/>
      <c r="L203" s="154"/>
      <c r="M203" s="137"/>
      <c r="N203" s="137"/>
      <c r="O203" s="137"/>
      <c r="P203" s="137"/>
      <c r="Q203" s="137"/>
      <c r="R203" s="137"/>
      <c r="S203" s="137"/>
      <c r="T203" s="137"/>
      <c r="U203" s="137"/>
      <c r="V203" s="1"/>
      <c r="W203" s="1"/>
      <c r="X203" s="1"/>
      <c r="Y203" s="1"/>
      <c r="Z203" s="1"/>
      <c r="AA203" s="1"/>
      <c r="AB203" s="1"/>
      <c r="AC203" s="1"/>
    </row>
    <row r="204" spans="1:29" ht="12.75" hidden="1" customHeight="1">
      <c r="A204" s="1"/>
      <c r="B204" s="16"/>
      <c r="C204" s="3"/>
      <c r="D204" s="3"/>
      <c r="E204" s="3"/>
      <c r="F204" s="159" t="str">
        <f>IF(COUNTA(F4:F15)&gt;0,"6, ","")</f>
        <v/>
      </c>
      <c r="G204" s="137"/>
      <c r="H204" s="137"/>
      <c r="I204" s="159" t="str">
        <f>IF(COUNTA(I4:I15)&gt;0,"7, ","")</f>
        <v/>
      </c>
      <c r="J204" s="137"/>
      <c r="K204" s="137"/>
      <c r="L204" s="159" t="str">
        <f>IF(COUNTA(L4:L15)&gt;0,"8, ","")</f>
        <v/>
      </c>
      <c r="M204" s="137"/>
      <c r="N204" s="137"/>
      <c r="O204" s="159" t="str">
        <f>IF(COUNTA(O4:O15)&gt;0,"9, ","")</f>
        <v/>
      </c>
      <c r="P204" s="137"/>
      <c r="Q204" s="137"/>
      <c r="R204" s="159" t="str">
        <f>IF(COUNTA(R4:R15)&gt;0,"10, ","")</f>
        <v/>
      </c>
      <c r="S204" s="137"/>
      <c r="T204" s="137"/>
      <c r="U204" s="159" t="str">
        <f>IF(COUNTA(U4:U15)&gt;0,"11, ","")</f>
        <v/>
      </c>
      <c r="V204" s="1"/>
      <c r="W204" s="1"/>
      <c r="X204" s="1"/>
      <c r="Y204" s="1"/>
      <c r="Z204" s="1"/>
      <c r="AA204" s="1"/>
      <c r="AB204" s="1"/>
      <c r="AC204" s="1"/>
    </row>
    <row r="205" spans="1:29" ht="12.75" hidden="1" customHeight="1">
      <c r="A205" s="1"/>
      <c r="B205" s="16"/>
      <c r="C205" s="3"/>
      <c r="D205" s="3"/>
      <c r="E205" s="3"/>
      <c r="F205" s="159" t="str">
        <f>IF(COUNTA(F16:F27)&gt;0,"6, ","")</f>
        <v/>
      </c>
      <c r="G205" s="137"/>
      <c r="H205" s="137"/>
      <c r="I205" s="159" t="str">
        <f>IF(COUNTA(I16:I27)&gt;0,"7, ","")</f>
        <v/>
      </c>
      <c r="J205" s="137"/>
      <c r="K205" s="137"/>
      <c r="L205" s="159" t="str">
        <f>IF(COUNTA(L16:L27)&gt;0,"8, ","")</f>
        <v/>
      </c>
      <c r="M205" s="137"/>
      <c r="N205" s="137"/>
      <c r="O205" s="159" t="str">
        <f>IF(COUNTA(O16:O27)&gt;0,"9, ","")</f>
        <v/>
      </c>
      <c r="P205" s="137"/>
      <c r="Q205" s="137"/>
      <c r="R205" s="159" t="str">
        <f>IF(COUNTA(R16:R27)&gt;0,"10, ","")</f>
        <v/>
      </c>
      <c r="S205" s="137"/>
      <c r="T205" s="137"/>
      <c r="U205" s="159" t="str">
        <f>IF(COUNTA(U16:U27)&gt;0,"11, ","")</f>
        <v/>
      </c>
      <c r="V205" s="1"/>
      <c r="W205" s="1"/>
      <c r="X205" s="1"/>
      <c r="Y205" s="1"/>
      <c r="Z205" s="1"/>
      <c r="AA205" s="1"/>
      <c r="AB205" s="1"/>
      <c r="AC205" s="1"/>
    </row>
    <row r="206" spans="1:29" ht="12.75" hidden="1" customHeight="1">
      <c r="A206" s="1"/>
      <c r="B206" s="16"/>
      <c r="C206" s="3"/>
      <c r="D206" s="3"/>
      <c r="E206" s="3"/>
      <c r="F206" s="159" t="str">
        <f>IF(COUNTA(F28:F39)&gt;0,"6, ","")</f>
        <v/>
      </c>
      <c r="G206" s="137"/>
      <c r="H206" s="137"/>
      <c r="I206" s="159" t="str">
        <f>IF(COUNTA(I28:I39)&gt;0,"7, ","")</f>
        <v/>
      </c>
      <c r="J206" s="137"/>
      <c r="K206" s="137"/>
      <c r="L206" s="159" t="str">
        <f>IF(COUNTA(L28:L39)&gt;0,"8, ","")</f>
        <v/>
      </c>
      <c r="M206" s="137"/>
      <c r="N206" s="137"/>
      <c r="O206" s="159" t="str">
        <f>IF(COUNTA(O28:O39)&gt;0,"9, ","")</f>
        <v/>
      </c>
      <c r="P206" s="137"/>
      <c r="Q206" s="137"/>
      <c r="R206" s="159" t="str">
        <f>IF(COUNTA(R28:R39)&gt;0,"10, ","")</f>
        <v/>
      </c>
      <c r="S206" s="137"/>
      <c r="T206" s="137"/>
      <c r="U206" s="159" t="str">
        <f>IF(COUNTA(U28:U39)&gt;0,"11, ","")</f>
        <v/>
      </c>
      <c r="V206" s="1"/>
      <c r="W206" s="1"/>
      <c r="X206" s="1"/>
      <c r="Y206" s="1"/>
      <c r="Z206" s="1"/>
      <c r="AA206" s="1"/>
      <c r="AB206" s="1"/>
      <c r="AC206" s="1"/>
    </row>
    <row r="207" spans="1:29" ht="12.75" hidden="1" customHeight="1">
      <c r="A207" s="1"/>
      <c r="B207" s="16"/>
      <c r="C207" s="3"/>
      <c r="D207" s="3"/>
      <c r="E207" s="3"/>
      <c r="F207" s="159" t="str">
        <f>IF(COUNTA(F40:F51)&gt;0,"6, ","")</f>
        <v/>
      </c>
      <c r="G207" s="137"/>
      <c r="H207" s="137"/>
      <c r="I207" s="159" t="str">
        <f>IF(COUNTA(I40:I51)&gt;0,"7, ","")</f>
        <v/>
      </c>
      <c r="J207" s="137"/>
      <c r="K207" s="137"/>
      <c r="L207" s="159" t="str">
        <f>IF(COUNTA(L40:L51)&gt;0,"8, ","")</f>
        <v/>
      </c>
      <c r="M207" s="137"/>
      <c r="N207" s="137"/>
      <c r="O207" s="159" t="str">
        <f>IF(COUNTA(O40:O51)&gt;0,"9, ","")</f>
        <v/>
      </c>
      <c r="P207" s="137"/>
      <c r="Q207" s="137"/>
      <c r="R207" s="159" t="str">
        <f>IF(COUNTA(R40:R51)&gt;0,"10, ","")</f>
        <v/>
      </c>
      <c r="S207" s="137"/>
      <c r="T207" s="137"/>
      <c r="U207" s="159" t="str">
        <f>IF(COUNTA(U40:U51)&gt;0,"11, ","")</f>
        <v/>
      </c>
      <c r="V207" s="1"/>
      <c r="W207" s="1"/>
      <c r="X207" s="1"/>
      <c r="Y207" s="1"/>
      <c r="Z207" s="1"/>
      <c r="AA207" s="1"/>
      <c r="AB207" s="1"/>
      <c r="AC207" s="1"/>
    </row>
    <row r="208" spans="1:29" ht="12.75" hidden="1" customHeight="1">
      <c r="A208" s="1"/>
      <c r="B208" s="16"/>
      <c r="C208" s="3"/>
      <c r="D208" s="3"/>
      <c r="E208" s="3"/>
      <c r="F208" s="159" t="str">
        <f>IF(COUNTA(F52:F63)&gt;0,"6, ","")</f>
        <v/>
      </c>
      <c r="G208" s="137"/>
      <c r="H208" s="137"/>
      <c r="I208" s="159" t="str">
        <f>IF(COUNTA(I52:I63)&gt;0,"7, ","")</f>
        <v/>
      </c>
      <c r="J208" s="137"/>
      <c r="K208" s="137"/>
      <c r="L208" s="159" t="str">
        <f>IF(COUNTA(L52:L63)&gt;0,"8, ","")</f>
        <v/>
      </c>
      <c r="M208" s="137"/>
      <c r="N208" s="137"/>
      <c r="O208" s="159" t="str">
        <f>IF(COUNTA(O52:O63)&gt;0,"9, ","")</f>
        <v/>
      </c>
      <c r="P208" s="137"/>
      <c r="Q208" s="137"/>
      <c r="R208" s="159" t="str">
        <f>IF(COUNTA(R52:R63)&gt;0,"10, ","")</f>
        <v/>
      </c>
      <c r="S208" s="137"/>
      <c r="T208" s="137"/>
      <c r="U208" s="159" t="str">
        <f>IF(COUNTA(U52:U63)&gt;0,"11, ","")</f>
        <v/>
      </c>
      <c r="V208" s="1"/>
      <c r="W208" s="1"/>
      <c r="X208" s="1"/>
      <c r="Y208" s="1"/>
      <c r="Z208" s="1"/>
      <c r="AA208" s="1"/>
      <c r="AB208" s="1"/>
      <c r="AC208" s="1"/>
    </row>
    <row r="209" spans="1:29" ht="12.75" hidden="1" customHeight="1">
      <c r="A209" s="1"/>
      <c r="B209" s="16"/>
      <c r="C209" s="3"/>
      <c r="D209" s="3"/>
      <c r="E209" s="3"/>
      <c r="F209" s="159" t="str">
        <f>IF(COUNTA(F64:F75)&gt;0,"6, ","")</f>
        <v/>
      </c>
      <c r="G209" s="137"/>
      <c r="H209" s="137"/>
      <c r="I209" s="159" t="str">
        <f>IF(COUNTA(I64:I75)&gt;0,"7, ","")</f>
        <v/>
      </c>
      <c r="J209" s="137"/>
      <c r="K209" s="137"/>
      <c r="L209" s="159" t="str">
        <f>IF(COUNTA(L64:L75)&gt;0,"8, ","")</f>
        <v/>
      </c>
      <c r="M209" s="137"/>
      <c r="N209" s="137"/>
      <c r="O209" s="159" t="str">
        <f>IF(COUNTA(O64:O75)&gt;0,"9, ","")</f>
        <v/>
      </c>
      <c r="P209" s="137"/>
      <c r="Q209" s="137"/>
      <c r="R209" s="159" t="str">
        <f>IF(COUNTA(R64:R75)&gt;0,"10, ","")</f>
        <v/>
      </c>
      <c r="S209" s="137"/>
      <c r="T209" s="137"/>
      <c r="U209" s="159" t="str">
        <f>IF(COUNTA(U64:U75)&gt;0,"11, ","")</f>
        <v/>
      </c>
      <c r="V209" s="1"/>
      <c r="W209" s="1"/>
      <c r="X209" s="1"/>
      <c r="Y209" s="1"/>
      <c r="Z209" s="1"/>
      <c r="AA209" s="1"/>
      <c r="AB209" s="1"/>
      <c r="AC209" s="1"/>
    </row>
    <row r="210" spans="1:29" ht="12.75" hidden="1" customHeight="1">
      <c r="A210" s="1"/>
      <c r="B210" s="16"/>
      <c r="C210" s="3"/>
      <c r="D210" s="3"/>
      <c r="E210" s="3"/>
      <c r="F210" s="159" t="str">
        <f>IF(COUNTA(F76:F87)&gt;0,"6, ","")</f>
        <v/>
      </c>
      <c r="G210" s="137"/>
      <c r="H210" s="137"/>
      <c r="I210" s="159" t="str">
        <f>IF(COUNTA(I76:I87)&gt;0,"7, ","")</f>
        <v/>
      </c>
      <c r="J210" s="137"/>
      <c r="K210" s="137"/>
      <c r="L210" s="159" t="str">
        <f>IF(COUNTA(L76:L87)&gt;0,"8, ","")</f>
        <v/>
      </c>
      <c r="M210" s="137"/>
      <c r="N210" s="137"/>
      <c r="O210" s="159" t="str">
        <f>IF(COUNTA(O76:O87)&gt;0,"9, ","")</f>
        <v/>
      </c>
      <c r="P210" s="137"/>
      <c r="Q210" s="137"/>
      <c r="R210" s="159" t="str">
        <f>IF(COUNTA(R76:R87)&gt;0,"10, ","")</f>
        <v/>
      </c>
      <c r="S210" s="137"/>
      <c r="T210" s="137"/>
      <c r="U210" s="159" t="str">
        <f>IF(COUNTA(U76:U87)&gt;0,"11, ","")</f>
        <v/>
      </c>
      <c r="V210" s="1"/>
      <c r="W210" s="1"/>
      <c r="X210" s="1"/>
      <c r="Y210" s="1"/>
      <c r="Z210" s="1"/>
      <c r="AA210" s="1"/>
      <c r="AB210" s="1"/>
      <c r="AC210" s="1"/>
    </row>
    <row r="211" spans="1:29" ht="12.75" hidden="1" customHeight="1">
      <c r="A211" s="1"/>
      <c r="B211" s="16"/>
      <c r="C211" s="3"/>
      <c r="D211" s="3"/>
      <c r="E211" s="3"/>
      <c r="F211" s="159" t="str">
        <f>IF(COUNTA(F88:F99)&gt;0,"6, ","")</f>
        <v/>
      </c>
      <c r="G211" s="137"/>
      <c r="H211" s="137"/>
      <c r="I211" s="159" t="str">
        <f>IF(COUNTA(I88:I99)&gt;0,"7, ","")</f>
        <v/>
      </c>
      <c r="J211" s="137"/>
      <c r="K211" s="137"/>
      <c r="L211" s="159" t="str">
        <f>IF(COUNTA(L88:L99)&gt;0,"8, ","")</f>
        <v/>
      </c>
      <c r="M211" s="137"/>
      <c r="N211" s="137"/>
      <c r="O211" s="159" t="str">
        <f>IF(COUNTA(O88:O99)&gt;0,"9, ","")</f>
        <v/>
      </c>
      <c r="P211" s="137"/>
      <c r="Q211" s="137"/>
      <c r="R211" s="159" t="str">
        <f>IF(COUNTA(R88:R99)&gt;0,"10, ","")</f>
        <v/>
      </c>
      <c r="S211" s="137"/>
      <c r="T211" s="137"/>
      <c r="U211" s="159" t="str">
        <f>IF(COUNTA(U88:U99)&gt;0,"11, ","")</f>
        <v/>
      </c>
      <c r="V211" s="1"/>
      <c r="W211" s="1"/>
      <c r="X211" s="1"/>
      <c r="Y211" s="1"/>
      <c r="Z211" s="1"/>
      <c r="AA211" s="1"/>
      <c r="AB211" s="1"/>
      <c r="AC211" s="1"/>
    </row>
    <row r="212" spans="1:29" ht="12.75" hidden="1" customHeight="1">
      <c r="A212" s="1"/>
      <c r="B212" s="16"/>
      <c r="C212" s="3"/>
      <c r="D212" s="3"/>
      <c r="E212" s="3"/>
      <c r="F212" s="159" t="str">
        <f>IF(COUNTA(F100:F111)&gt;0,"6, ","")</f>
        <v/>
      </c>
      <c r="G212" s="137"/>
      <c r="H212" s="137"/>
      <c r="I212" s="159" t="str">
        <f>IF(COUNTA(I100:I111)&gt;0,"7, ","")</f>
        <v/>
      </c>
      <c r="J212" s="137"/>
      <c r="K212" s="137"/>
      <c r="L212" s="159" t="str">
        <f>IF(COUNTA(L100:L111)&gt;0,"8, ","")</f>
        <v/>
      </c>
      <c r="M212" s="137"/>
      <c r="N212" s="137"/>
      <c r="O212" s="159" t="str">
        <f>IF(COUNTA(O100:O111)&gt;0,"9, ","")</f>
        <v/>
      </c>
      <c r="P212" s="137"/>
      <c r="Q212" s="137"/>
      <c r="R212" s="159" t="str">
        <f>IF(COUNTA(R100:R111)&gt;0,"10, ","")</f>
        <v/>
      </c>
      <c r="S212" s="137"/>
      <c r="T212" s="137"/>
      <c r="U212" s="159" t="str">
        <f>IF(COUNTA(U100:U111)&gt;0,"11, ","")</f>
        <v/>
      </c>
      <c r="V212" s="1"/>
      <c r="W212" s="1"/>
      <c r="X212" s="1"/>
      <c r="Y212" s="1"/>
      <c r="Z212" s="1"/>
      <c r="AA212" s="1"/>
      <c r="AB212" s="1"/>
      <c r="AC212" s="1"/>
    </row>
    <row r="213" spans="1:29" ht="12.75" hidden="1" customHeight="1">
      <c r="A213" s="1"/>
      <c r="B213" s="16"/>
      <c r="C213" s="3"/>
      <c r="D213" s="3"/>
      <c r="E213" s="3"/>
      <c r="F213" s="159" t="str">
        <f>IF(COUNTA(F112:F123)&gt;0,"6, ","")</f>
        <v/>
      </c>
      <c r="G213" s="137"/>
      <c r="H213" s="137"/>
      <c r="I213" s="159" t="str">
        <f>IF(COUNTA(I112:I123)&gt;0,"7, ","")</f>
        <v/>
      </c>
      <c r="J213" s="137"/>
      <c r="K213" s="137"/>
      <c r="L213" s="159" t="str">
        <f>IF(COUNTA(L112:L123)&gt;0,"8, ","")</f>
        <v/>
      </c>
      <c r="M213" s="137"/>
      <c r="N213" s="137"/>
      <c r="O213" s="159" t="str">
        <f>IF(COUNTA(O112:O123)&gt;0,"9, ","")</f>
        <v/>
      </c>
      <c r="P213" s="137"/>
      <c r="Q213" s="137"/>
      <c r="R213" s="159" t="str">
        <f>IF(COUNTA(R112:R123)&gt;0,"10, ","")</f>
        <v/>
      </c>
      <c r="S213" s="137"/>
      <c r="T213" s="137"/>
      <c r="U213" s="159" t="str">
        <f>IF(COUNTA(U112:U123)&gt;0,"11, ","")</f>
        <v/>
      </c>
      <c r="V213" s="1"/>
      <c r="W213" s="1"/>
      <c r="X213" s="1"/>
      <c r="Y213" s="1"/>
      <c r="Z213" s="1"/>
      <c r="AA213" s="1"/>
      <c r="AB213" s="1"/>
      <c r="AC213" s="1"/>
    </row>
    <row r="214" spans="1:29" ht="12.75" hidden="1" customHeight="1">
      <c r="A214" s="1"/>
      <c r="B214" s="16"/>
      <c r="C214" s="3"/>
      <c r="D214" s="3"/>
      <c r="E214" s="3"/>
      <c r="F214" s="159" t="str">
        <f>IF(COUNTA(F124:F135)&gt;0,"6, ","")</f>
        <v/>
      </c>
      <c r="G214" s="137"/>
      <c r="H214" s="137"/>
      <c r="I214" s="159" t="str">
        <f>IF(COUNTA(I124:I135)&gt;0,"7, ","")</f>
        <v/>
      </c>
      <c r="J214" s="137"/>
      <c r="K214" s="137"/>
      <c r="L214" s="159" t="str">
        <f>IF(COUNTA(L124:L135)&gt;0,"8, ","")</f>
        <v/>
      </c>
      <c r="M214" s="137"/>
      <c r="N214" s="137"/>
      <c r="O214" s="159" t="str">
        <f>IF(COUNTA(O124:O135)&gt;0,"9, ","")</f>
        <v/>
      </c>
      <c r="P214" s="137"/>
      <c r="Q214" s="137"/>
      <c r="R214" s="159" t="str">
        <f>IF(COUNTA(R124:R135)&gt;0,"10, ","")</f>
        <v/>
      </c>
      <c r="S214" s="137"/>
      <c r="T214" s="137"/>
      <c r="U214" s="159" t="str">
        <f>IF(COUNTA(U124:U135)&gt;0,"11, ","")</f>
        <v/>
      </c>
      <c r="V214" s="1"/>
      <c r="W214" s="1"/>
      <c r="X214" s="1"/>
      <c r="Y214" s="1"/>
      <c r="Z214" s="1"/>
      <c r="AA214" s="1"/>
      <c r="AB214" s="1"/>
      <c r="AC214" s="1"/>
    </row>
    <row r="215" spans="1:29" ht="12.75" hidden="1" customHeight="1">
      <c r="A215" s="1"/>
      <c r="B215" s="16"/>
      <c r="C215" s="3"/>
      <c r="D215" s="3"/>
      <c r="E215" s="3"/>
      <c r="F215" s="159" t="str">
        <f>IF(COUNTA(F136:F147)&gt;0,"6, ","")</f>
        <v/>
      </c>
      <c r="G215" s="137"/>
      <c r="H215" s="137"/>
      <c r="I215" s="159" t="str">
        <f>IF(COUNTA(I136:I147)&gt;0,"7, ","")</f>
        <v/>
      </c>
      <c r="J215" s="137"/>
      <c r="K215" s="137"/>
      <c r="L215" s="159" t="str">
        <f>IF(COUNTA(L136:L147)&gt;0,"8, ","")</f>
        <v/>
      </c>
      <c r="M215" s="137"/>
      <c r="N215" s="137"/>
      <c r="O215" s="159" t="str">
        <f>IF(COUNTA(O136:O147)&gt;0,"9, ","")</f>
        <v/>
      </c>
      <c r="P215" s="137"/>
      <c r="Q215" s="137"/>
      <c r="R215" s="159" t="str">
        <f>IF(COUNTA(R136:R147)&gt;0,"10, ","")</f>
        <v/>
      </c>
      <c r="S215" s="137"/>
      <c r="T215" s="137"/>
      <c r="U215" s="159" t="str">
        <f>IF(COUNTA(U136:U147)&gt;0,"11, ","")</f>
        <v/>
      </c>
      <c r="V215" s="1"/>
      <c r="W215" s="1"/>
      <c r="X215" s="1"/>
      <c r="Y215" s="1"/>
      <c r="Z215" s="1"/>
      <c r="AA215" s="1"/>
      <c r="AB215" s="1"/>
      <c r="AC215" s="1"/>
    </row>
    <row r="216" spans="1:29" ht="12.75" hidden="1" customHeight="1">
      <c r="A216" s="1"/>
      <c r="B216" s="16"/>
      <c r="C216" s="3"/>
      <c r="D216" s="3"/>
      <c r="E216" s="3"/>
      <c r="F216" s="3"/>
      <c r="G216" s="137"/>
      <c r="H216" s="137"/>
      <c r="I216" s="137"/>
      <c r="J216" s="137"/>
      <c r="K216" s="137"/>
      <c r="L216" s="154"/>
      <c r="M216" s="137"/>
      <c r="N216" s="137"/>
      <c r="O216" s="137"/>
      <c r="P216" s="137"/>
      <c r="Q216" s="137"/>
      <c r="R216" s="137"/>
      <c r="S216" s="137"/>
      <c r="T216" s="137"/>
      <c r="U216" s="137"/>
      <c r="V216" s="1"/>
      <c r="W216" s="1"/>
      <c r="X216" s="1"/>
      <c r="Y216" s="1"/>
      <c r="Z216" s="1"/>
      <c r="AA216" s="1"/>
      <c r="AB216" s="1"/>
      <c r="AC216" s="1"/>
    </row>
    <row r="217" spans="1:29" ht="12.75">
      <c r="A217" s="1"/>
      <c r="B217" s="16"/>
      <c r="C217" s="3"/>
      <c r="D217" s="3"/>
      <c r="E217" s="3"/>
      <c r="F217" s="3"/>
      <c r="G217" s="137"/>
      <c r="H217" s="137"/>
      <c r="I217" s="137"/>
      <c r="J217" s="137"/>
      <c r="K217" s="137"/>
      <c r="L217" s="154"/>
      <c r="M217" s="137"/>
      <c r="N217" s="137"/>
      <c r="O217" s="137"/>
      <c r="P217" s="137"/>
      <c r="Q217" s="137"/>
      <c r="R217" s="137"/>
      <c r="S217" s="137"/>
      <c r="T217" s="137"/>
      <c r="U217" s="137"/>
      <c r="V217" s="1"/>
      <c r="W217" s="1"/>
      <c r="X217" s="1"/>
      <c r="Y217" s="1"/>
      <c r="Z217" s="1"/>
      <c r="AA217" s="1"/>
      <c r="AB217" s="1"/>
      <c r="AC217" s="1"/>
    </row>
    <row r="218" spans="1:29" ht="12.75">
      <c r="A218" s="1"/>
      <c r="B218" s="16"/>
      <c r="C218" s="3"/>
      <c r="D218" s="3"/>
      <c r="E218" s="3"/>
      <c r="F218" s="3"/>
      <c r="G218" s="137"/>
      <c r="H218" s="137"/>
      <c r="I218" s="137"/>
      <c r="J218" s="137"/>
      <c r="K218" s="137"/>
      <c r="L218" s="154"/>
      <c r="M218" s="137"/>
      <c r="N218" s="137"/>
      <c r="O218" s="137"/>
      <c r="P218" s="137"/>
      <c r="Q218" s="137"/>
      <c r="R218" s="137"/>
      <c r="S218" s="137"/>
      <c r="T218" s="137"/>
      <c r="U218" s="137"/>
      <c r="V218" s="1"/>
      <c r="W218" s="1"/>
      <c r="X218" s="1"/>
      <c r="Y218" s="1"/>
      <c r="Z218" s="1"/>
      <c r="AA218" s="1"/>
      <c r="AB218" s="1"/>
      <c r="AC218" s="1"/>
    </row>
    <row r="219" spans="1:29" ht="12.75">
      <c r="A219" s="1"/>
      <c r="B219" s="16"/>
      <c r="C219" s="3"/>
      <c r="D219" s="3"/>
      <c r="E219" s="3"/>
      <c r="F219" s="3"/>
      <c r="G219" s="137"/>
      <c r="H219" s="137"/>
      <c r="I219" s="137"/>
      <c r="J219" s="137"/>
      <c r="K219" s="137"/>
      <c r="L219" s="154"/>
      <c r="M219" s="137"/>
      <c r="N219" s="137"/>
      <c r="O219" s="137"/>
      <c r="P219" s="137"/>
      <c r="Q219" s="137"/>
      <c r="R219" s="137"/>
      <c r="S219" s="137"/>
      <c r="T219" s="137"/>
      <c r="U219" s="137"/>
      <c r="V219" s="1"/>
      <c r="W219" s="1"/>
      <c r="X219" s="1"/>
      <c r="Y219" s="1"/>
      <c r="Z219" s="1"/>
      <c r="AA219" s="1"/>
      <c r="AB219" s="1"/>
      <c r="AC219" s="1"/>
    </row>
    <row r="220" spans="1:29" ht="12.75">
      <c r="A220" s="1"/>
      <c r="B220" s="16"/>
      <c r="C220" s="3"/>
      <c r="D220" s="3"/>
      <c r="E220" s="3"/>
      <c r="F220" s="3"/>
      <c r="G220" s="137"/>
      <c r="H220" s="137"/>
      <c r="I220" s="137"/>
      <c r="J220" s="137"/>
      <c r="K220" s="137"/>
      <c r="L220" s="154"/>
      <c r="M220" s="137"/>
      <c r="N220" s="137"/>
      <c r="O220" s="137"/>
      <c r="P220" s="137"/>
      <c r="Q220" s="137"/>
      <c r="R220" s="137"/>
      <c r="S220" s="137"/>
      <c r="T220" s="137"/>
      <c r="U220" s="137"/>
      <c r="V220" s="1"/>
      <c r="W220" s="1"/>
      <c r="X220" s="1"/>
      <c r="Y220" s="1"/>
      <c r="Z220" s="1"/>
      <c r="AA220" s="1"/>
      <c r="AB220" s="1"/>
      <c r="AC220" s="1"/>
    </row>
    <row r="221" spans="1:29" ht="12.75">
      <c r="A221" s="1"/>
      <c r="B221" s="16"/>
      <c r="C221" s="3"/>
      <c r="D221" s="3"/>
      <c r="E221" s="3"/>
      <c r="F221" s="3"/>
      <c r="G221" s="137"/>
      <c r="H221" s="137"/>
      <c r="I221" s="137"/>
      <c r="J221" s="137"/>
      <c r="K221" s="137"/>
      <c r="L221" s="154"/>
      <c r="M221" s="137"/>
      <c r="N221" s="137"/>
      <c r="O221" s="137"/>
      <c r="P221" s="137"/>
      <c r="Q221" s="137"/>
      <c r="R221" s="137"/>
      <c r="S221" s="137"/>
      <c r="T221" s="137"/>
      <c r="U221" s="137"/>
      <c r="V221" s="1"/>
      <c r="W221" s="1"/>
      <c r="X221" s="1"/>
      <c r="Y221" s="1"/>
      <c r="Z221" s="1"/>
      <c r="AA221" s="1"/>
      <c r="AB221" s="1"/>
      <c r="AC221" s="1"/>
    </row>
    <row r="222" spans="1:29" ht="12.75">
      <c r="A222" s="1"/>
      <c r="B222" s="16"/>
      <c r="C222" s="3"/>
      <c r="D222" s="3"/>
      <c r="E222" s="3"/>
      <c r="F222" s="3"/>
      <c r="G222" s="137"/>
      <c r="H222" s="137"/>
      <c r="I222" s="137"/>
      <c r="J222" s="137"/>
      <c r="K222" s="137"/>
      <c r="L222" s="154"/>
      <c r="M222" s="137"/>
      <c r="N222" s="137"/>
      <c r="O222" s="137"/>
      <c r="P222" s="137"/>
      <c r="Q222" s="137"/>
      <c r="R222" s="137"/>
      <c r="S222" s="137"/>
      <c r="T222" s="137"/>
      <c r="U222" s="137"/>
      <c r="V222" s="1"/>
      <c r="W222" s="1"/>
      <c r="X222" s="1"/>
      <c r="Y222" s="1"/>
      <c r="Z222" s="1"/>
      <c r="AA222" s="1"/>
      <c r="AB222" s="1"/>
      <c r="AC222" s="1"/>
    </row>
    <row r="223" spans="1:29" ht="12.75">
      <c r="A223" s="1"/>
      <c r="B223" s="16"/>
      <c r="C223" s="3"/>
      <c r="D223" s="3"/>
      <c r="E223" s="3"/>
      <c r="F223" s="3"/>
      <c r="G223" s="137"/>
      <c r="H223" s="137"/>
      <c r="I223" s="137"/>
      <c r="J223" s="137"/>
      <c r="K223" s="137"/>
      <c r="L223" s="154"/>
      <c r="M223" s="137"/>
      <c r="N223" s="137"/>
      <c r="O223" s="137"/>
      <c r="P223" s="137"/>
      <c r="Q223" s="137"/>
      <c r="R223" s="137"/>
      <c r="S223" s="137"/>
      <c r="T223" s="137"/>
      <c r="U223" s="137"/>
      <c r="V223" s="1"/>
      <c r="W223" s="1"/>
      <c r="X223" s="1"/>
      <c r="Y223" s="1"/>
      <c r="Z223" s="1"/>
      <c r="AA223" s="1"/>
      <c r="AB223" s="1"/>
      <c r="AC223" s="1"/>
    </row>
    <row r="224" spans="1:29" ht="12.75">
      <c r="A224" s="1"/>
      <c r="B224" s="16"/>
      <c r="C224" s="3"/>
      <c r="D224" s="3"/>
      <c r="E224" s="3"/>
      <c r="F224" s="3"/>
      <c r="G224" s="137"/>
      <c r="H224" s="137"/>
      <c r="I224" s="137"/>
      <c r="J224" s="137"/>
      <c r="K224" s="137"/>
      <c r="L224" s="154"/>
      <c r="M224" s="137"/>
      <c r="N224" s="137"/>
      <c r="O224" s="137"/>
      <c r="P224" s="137"/>
      <c r="Q224" s="137"/>
      <c r="R224" s="137"/>
      <c r="S224" s="137"/>
      <c r="T224" s="137"/>
      <c r="U224" s="137"/>
      <c r="V224" s="1"/>
      <c r="W224" s="1"/>
      <c r="X224" s="1"/>
      <c r="Y224" s="1"/>
      <c r="Z224" s="1"/>
      <c r="AA224" s="1"/>
      <c r="AB224" s="1"/>
      <c r="AC224" s="1"/>
    </row>
    <row r="225" spans="1:29" ht="12.75">
      <c r="A225" s="1"/>
      <c r="B225" s="16"/>
      <c r="C225" s="3"/>
      <c r="D225" s="3"/>
      <c r="E225" s="3"/>
      <c r="F225" s="3"/>
      <c r="G225" s="137"/>
      <c r="H225" s="137"/>
      <c r="I225" s="137"/>
      <c r="J225" s="137"/>
      <c r="K225" s="137"/>
      <c r="L225" s="154"/>
      <c r="M225" s="137"/>
      <c r="N225" s="137"/>
      <c r="O225" s="137"/>
      <c r="P225" s="137"/>
      <c r="Q225" s="137"/>
      <c r="R225" s="137"/>
      <c r="S225" s="137"/>
      <c r="T225" s="137"/>
      <c r="U225" s="137"/>
      <c r="V225" s="1"/>
      <c r="W225" s="1"/>
      <c r="X225" s="1"/>
      <c r="Y225" s="1"/>
      <c r="Z225" s="1"/>
      <c r="AA225" s="1"/>
      <c r="AB225" s="1"/>
      <c r="AC225" s="1"/>
    </row>
    <row r="226" spans="1:29" ht="12.75">
      <c r="A226" s="1"/>
      <c r="B226" s="16"/>
      <c r="C226" s="3"/>
      <c r="D226" s="3"/>
      <c r="E226" s="3"/>
      <c r="F226" s="3"/>
      <c r="G226" s="137"/>
      <c r="H226" s="137"/>
      <c r="I226" s="137"/>
      <c r="J226" s="137"/>
      <c r="K226" s="137"/>
      <c r="L226" s="154"/>
      <c r="M226" s="137"/>
      <c r="N226" s="137"/>
      <c r="O226" s="137"/>
      <c r="P226" s="137"/>
      <c r="Q226" s="137"/>
      <c r="R226" s="137"/>
      <c r="S226" s="137"/>
      <c r="T226" s="137"/>
      <c r="U226" s="137"/>
      <c r="V226" s="1"/>
      <c r="W226" s="1"/>
      <c r="X226" s="1"/>
      <c r="Y226" s="1"/>
      <c r="Z226" s="1"/>
      <c r="AA226" s="1"/>
      <c r="AB226" s="1"/>
      <c r="AC226" s="1"/>
    </row>
    <row r="227" spans="1:29" ht="12.75">
      <c r="A227" s="1"/>
      <c r="B227" s="16"/>
      <c r="C227" s="3"/>
      <c r="D227" s="3"/>
      <c r="E227" s="3"/>
      <c r="F227" s="3"/>
      <c r="G227" s="137"/>
      <c r="H227" s="137"/>
      <c r="I227" s="137"/>
      <c r="J227" s="137"/>
      <c r="K227" s="137"/>
      <c r="L227" s="154"/>
      <c r="M227" s="137"/>
      <c r="N227" s="137"/>
      <c r="O227" s="137"/>
      <c r="P227" s="137"/>
      <c r="Q227" s="137"/>
      <c r="R227" s="137"/>
      <c r="S227" s="137"/>
      <c r="T227" s="137"/>
      <c r="U227" s="137"/>
      <c r="V227" s="1"/>
      <c r="W227" s="1"/>
      <c r="X227" s="1"/>
      <c r="Y227" s="1"/>
      <c r="Z227" s="1"/>
      <c r="AA227" s="1"/>
      <c r="AB227" s="1"/>
      <c r="AC227" s="1"/>
    </row>
    <row r="228" spans="1:29" ht="12.75">
      <c r="A228" s="1"/>
      <c r="B228" s="16"/>
      <c r="C228" s="3"/>
      <c r="D228" s="3"/>
      <c r="E228" s="3"/>
      <c r="F228" s="3"/>
      <c r="G228" s="137"/>
      <c r="H228" s="137"/>
      <c r="I228" s="137"/>
      <c r="J228" s="137"/>
      <c r="K228" s="137"/>
      <c r="L228" s="154"/>
      <c r="M228" s="137"/>
      <c r="N228" s="137"/>
      <c r="O228" s="137"/>
      <c r="P228" s="137"/>
      <c r="Q228" s="137"/>
      <c r="R228" s="137"/>
      <c r="S228" s="137"/>
      <c r="T228" s="137"/>
      <c r="U228" s="137"/>
      <c r="V228" s="1"/>
      <c r="W228" s="1"/>
      <c r="X228" s="1"/>
      <c r="Y228" s="1"/>
      <c r="Z228" s="1"/>
      <c r="AA228" s="1"/>
      <c r="AB228" s="1"/>
      <c r="AC228" s="1"/>
    </row>
    <row r="229" spans="1:29" ht="12.75">
      <c r="A229" s="1"/>
      <c r="B229" s="16"/>
      <c r="C229" s="3"/>
      <c r="D229" s="3"/>
      <c r="E229" s="3"/>
      <c r="F229" s="3"/>
      <c r="G229" s="137"/>
      <c r="H229" s="137"/>
      <c r="I229" s="137"/>
      <c r="J229" s="137"/>
      <c r="K229" s="137"/>
      <c r="L229" s="154"/>
      <c r="M229" s="137"/>
      <c r="N229" s="137"/>
      <c r="O229" s="137"/>
      <c r="P229" s="137"/>
      <c r="Q229" s="137"/>
      <c r="R229" s="137"/>
      <c r="S229" s="137"/>
      <c r="T229" s="137"/>
      <c r="U229" s="137"/>
      <c r="V229" s="1"/>
      <c r="W229" s="1"/>
      <c r="X229" s="1"/>
      <c r="Y229" s="1"/>
      <c r="Z229" s="1"/>
      <c r="AA229" s="1"/>
      <c r="AB229" s="1"/>
      <c r="AC229" s="1"/>
    </row>
    <row r="230" spans="1:29" ht="12.75">
      <c r="A230" s="1"/>
      <c r="B230" s="16"/>
      <c r="C230" s="3"/>
      <c r="D230" s="137"/>
      <c r="E230" s="137"/>
      <c r="F230" s="137"/>
      <c r="G230" s="137"/>
      <c r="H230" s="137"/>
      <c r="I230" s="154"/>
      <c r="J230" s="137"/>
      <c r="K230" s="137"/>
      <c r="L230" s="137"/>
      <c r="M230" s="137"/>
      <c r="N230" s="137"/>
      <c r="O230" s="137"/>
      <c r="P230" s="137"/>
      <c r="Q230" s="137"/>
      <c r="R230" s="137"/>
      <c r="S230" s="1"/>
      <c r="T230" s="1"/>
      <c r="U230" s="1"/>
      <c r="V230" s="1"/>
      <c r="W230" s="1"/>
      <c r="X230" s="1"/>
      <c r="Y230" s="1"/>
      <c r="Z230" s="1"/>
      <c r="AA230" s="1"/>
      <c r="AB230" s="1"/>
      <c r="AC230" s="1"/>
    </row>
    <row r="231" spans="1:29" ht="12.75">
      <c r="A231" s="1"/>
      <c r="B231" s="16"/>
      <c r="C231" s="3"/>
      <c r="D231" s="137"/>
      <c r="E231" s="137"/>
      <c r="F231" s="137"/>
      <c r="G231" s="137"/>
      <c r="H231" s="137"/>
      <c r="I231" s="154"/>
      <c r="J231" s="137"/>
      <c r="K231" s="137"/>
      <c r="L231" s="137"/>
      <c r="M231" s="137"/>
      <c r="N231" s="137"/>
      <c r="O231" s="137"/>
      <c r="P231" s="137"/>
      <c r="Q231" s="137"/>
      <c r="R231" s="137"/>
      <c r="S231" s="1"/>
      <c r="T231" s="1"/>
      <c r="U231" s="1"/>
      <c r="V231" s="1"/>
      <c r="W231" s="1"/>
      <c r="X231" s="1"/>
      <c r="Y231" s="1"/>
      <c r="Z231" s="1"/>
      <c r="AA231" s="1"/>
      <c r="AB231" s="1"/>
      <c r="AC231" s="1"/>
    </row>
    <row r="232" spans="1:29" ht="12.75">
      <c r="A232" s="1"/>
      <c r="B232" s="16"/>
      <c r="C232" s="3"/>
      <c r="D232" s="137"/>
      <c r="E232" s="137"/>
      <c r="F232" s="137"/>
      <c r="G232" s="137"/>
      <c r="H232" s="137"/>
      <c r="I232" s="154"/>
      <c r="J232" s="137"/>
      <c r="K232" s="137"/>
      <c r="L232" s="137"/>
      <c r="M232" s="137"/>
      <c r="N232" s="137"/>
      <c r="O232" s="137"/>
      <c r="P232" s="137"/>
      <c r="Q232" s="137"/>
      <c r="R232" s="137"/>
      <c r="S232" s="1"/>
      <c r="T232" s="1"/>
      <c r="U232" s="1"/>
      <c r="V232" s="1"/>
      <c r="W232" s="1"/>
      <c r="X232" s="1"/>
      <c r="Y232" s="1"/>
      <c r="Z232" s="1"/>
      <c r="AA232" s="1"/>
      <c r="AB232" s="1"/>
      <c r="AC232" s="1"/>
    </row>
    <row r="233" spans="1:29" ht="12.75">
      <c r="A233" s="1"/>
      <c r="B233" s="16"/>
      <c r="C233" s="3"/>
      <c r="D233" s="137"/>
      <c r="E233" s="137"/>
      <c r="F233" s="137"/>
      <c r="G233" s="137"/>
      <c r="H233" s="137"/>
      <c r="I233" s="154"/>
      <c r="J233" s="137"/>
      <c r="K233" s="137"/>
      <c r="L233" s="137"/>
      <c r="M233" s="137"/>
      <c r="N233" s="137"/>
      <c r="O233" s="137"/>
      <c r="P233" s="137"/>
      <c r="Q233" s="137"/>
      <c r="R233" s="137"/>
      <c r="S233" s="1"/>
      <c r="T233" s="1"/>
      <c r="U233" s="1"/>
      <c r="V233" s="1"/>
      <c r="W233" s="1"/>
      <c r="X233" s="1"/>
      <c r="Y233" s="1"/>
      <c r="Z233" s="1"/>
      <c r="AA233" s="1"/>
      <c r="AB233" s="1"/>
      <c r="AC233" s="1"/>
    </row>
    <row r="234" spans="1:29" ht="12.75">
      <c r="A234" s="1"/>
      <c r="B234" s="16"/>
      <c r="C234" s="3"/>
      <c r="D234" s="137"/>
      <c r="E234" s="137"/>
      <c r="F234" s="137"/>
      <c r="G234" s="137"/>
      <c r="H234" s="137"/>
      <c r="I234" s="154"/>
      <c r="J234" s="137"/>
      <c r="K234" s="137"/>
      <c r="L234" s="137"/>
      <c r="M234" s="137"/>
      <c r="N234" s="137"/>
      <c r="O234" s="137"/>
      <c r="P234" s="137"/>
      <c r="Q234" s="137"/>
      <c r="R234" s="137"/>
      <c r="S234" s="1"/>
      <c r="T234" s="1"/>
      <c r="U234" s="1"/>
      <c r="V234" s="1"/>
      <c r="W234" s="1"/>
      <c r="X234" s="1"/>
      <c r="Y234" s="1"/>
      <c r="Z234" s="1"/>
      <c r="AA234" s="1"/>
      <c r="AB234" s="1"/>
      <c r="AC234" s="1"/>
    </row>
    <row r="235" spans="1:29" ht="12.75">
      <c r="A235" s="1"/>
      <c r="B235" s="16"/>
      <c r="C235" s="3"/>
      <c r="D235" s="137"/>
      <c r="E235" s="137"/>
      <c r="F235" s="137"/>
      <c r="G235" s="137"/>
      <c r="H235" s="137"/>
      <c r="I235" s="154"/>
      <c r="J235" s="137"/>
      <c r="K235" s="137"/>
      <c r="L235" s="137"/>
      <c r="M235" s="137"/>
      <c r="N235" s="137"/>
      <c r="O235" s="137"/>
      <c r="P235" s="137"/>
      <c r="Q235" s="137"/>
      <c r="R235" s="137"/>
      <c r="S235" s="1"/>
      <c r="T235" s="1"/>
      <c r="U235" s="1"/>
      <c r="V235" s="1"/>
      <c r="W235" s="1"/>
      <c r="X235" s="1"/>
      <c r="Y235" s="1"/>
      <c r="Z235" s="1"/>
      <c r="AA235" s="1"/>
      <c r="AB235" s="1"/>
      <c r="AC235" s="1"/>
    </row>
    <row r="236" spans="1:29" ht="12.75">
      <c r="A236" s="1"/>
      <c r="B236" s="16"/>
      <c r="C236" s="3"/>
      <c r="D236" s="137"/>
      <c r="E236" s="137"/>
      <c r="F236" s="137"/>
      <c r="G236" s="137"/>
      <c r="H236" s="137"/>
      <c r="I236" s="154"/>
      <c r="J236" s="137"/>
      <c r="K236" s="137"/>
      <c r="L236" s="137"/>
      <c r="M236" s="137"/>
      <c r="N236" s="137"/>
      <c r="O236" s="137"/>
      <c r="P236" s="137"/>
      <c r="Q236" s="137"/>
      <c r="R236" s="137"/>
      <c r="S236" s="1"/>
      <c r="T236" s="1"/>
      <c r="U236" s="1"/>
      <c r="V236" s="1"/>
      <c r="W236" s="1"/>
      <c r="X236" s="1"/>
      <c r="Y236" s="1"/>
      <c r="Z236" s="1"/>
      <c r="AA236" s="1"/>
      <c r="AB236" s="1"/>
      <c r="AC236" s="1"/>
    </row>
    <row r="237" spans="1:29" ht="12.75">
      <c r="A237" s="1"/>
      <c r="B237" s="16"/>
      <c r="C237" s="3"/>
      <c r="D237" s="137"/>
      <c r="E237" s="137"/>
      <c r="F237" s="137"/>
      <c r="G237" s="137"/>
      <c r="H237" s="137"/>
      <c r="I237" s="154"/>
      <c r="J237" s="137"/>
      <c r="K237" s="137"/>
      <c r="L237" s="137"/>
      <c r="M237" s="137"/>
      <c r="N237" s="137"/>
      <c r="O237" s="137"/>
      <c r="P237" s="137"/>
      <c r="Q237" s="137"/>
      <c r="R237" s="137"/>
      <c r="S237" s="1"/>
      <c r="T237" s="1"/>
      <c r="U237" s="1"/>
      <c r="V237" s="1"/>
      <c r="W237" s="1"/>
      <c r="X237" s="1"/>
      <c r="Y237" s="1"/>
      <c r="Z237" s="1"/>
      <c r="AA237" s="1"/>
      <c r="AB237" s="1"/>
      <c r="AC237" s="1"/>
    </row>
    <row r="238" spans="1:29" ht="12.75">
      <c r="A238" s="1"/>
      <c r="B238" s="16"/>
      <c r="C238" s="3"/>
      <c r="D238" s="137"/>
      <c r="E238" s="137"/>
      <c r="F238" s="137"/>
      <c r="G238" s="137"/>
      <c r="H238" s="137"/>
      <c r="I238" s="154"/>
      <c r="J238" s="137"/>
      <c r="K238" s="137"/>
      <c r="L238" s="137"/>
      <c r="M238" s="137"/>
      <c r="N238" s="137"/>
      <c r="O238" s="137"/>
      <c r="P238" s="137"/>
      <c r="Q238" s="137"/>
      <c r="R238" s="137"/>
      <c r="S238" s="1"/>
      <c r="T238" s="1"/>
      <c r="U238" s="1"/>
      <c r="V238" s="1"/>
      <c r="W238" s="1"/>
      <c r="X238" s="1"/>
      <c r="Y238" s="1"/>
      <c r="Z238" s="1"/>
      <c r="AA238" s="1"/>
      <c r="AB238" s="1"/>
      <c r="AC238" s="1"/>
    </row>
    <row r="239" spans="1:29" ht="12.75">
      <c r="A239" s="1"/>
      <c r="B239" s="16"/>
      <c r="C239" s="3"/>
      <c r="D239" s="137"/>
      <c r="E239" s="137"/>
      <c r="F239" s="137"/>
      <c r="G239" s="137"/>
      <c r="H239" s="137"/>
      <c r="I239" s="154"/>
      <c r="J239" s="137"/>
      <c r="K239" s="137"/>
      <c r="L239" s="137"/>
      <c r="M239" s="137"/>
      <c r="N239" s="137"/>
      <c r="O239" s="137"/>
      <c r="P239" s="137"/>
      <c r="Q239" s="137"/>
      <c r="R239" s="137"/>
      <c r="S239" s="1"/>
      <c r="T239" s="1"/>
      <c r="U239" s="1"/>
      <c r="V239" s="1"/>
      <c r="W239" s="1"/>
      <c r="X239" s="1"/>
      <c r="Y239" s="1"/>
      <c r="Z239" s="1"/>
      <c r="AA239" s="1"/>
      <c r="AB239" s="1"/>
      <c r="AC239" s="1"/>
    </row>
    <row r="240" spans="1:29" ht="12.75">
      <c r="A240" s="1"/>
      <c r="B240" s="16"/>
      <c r="C240" s="3"/>
      <c r="D240" s="137"/>
      <c r="E240" s="137"/>
      <c r="F240" s="137"/>
      <c r="G240" s="137"/>
      <c r="H240" s="137"/>
      <c r="I240" s="154"/>
      <c r="J240" s="137"/>
      <c r="K240" s="137"/>
      <c r="L240" s="137"/>
      <c r="M240" s="137"/>
      <c r="N240" s="137"/>
      <c r="O240" s="137"/>
      <c r="P240" s="137"/>
      <c r="Q240" s="137"/>
      <c r="R240" s="137"/>
      <c r="S240" s="1"/>
      <c r="T240" s="1"/>
      <c r="U240" s="1"/>
      <c r="V240" s="1"/>
      <c r="W240" s="1"/>
      <c r="X240" s="1"/>
      <c r="Y240" s="1"/>
      <c r="Z240" s="1"/>
      <c r="AA240" s="1"/>
      <c r="AB240" s="1"/>
      <c r="AC240" s="1"/>
    </row>
    <row r="241" spans="1:29" ht="12.75">
      <c r="A241" s="1"/>
      <c r="B241" s="16"/>
      <c r="C241" s="3"/>
      <c r="D241" s="137"/>
      <c r="E241" s="137"/>
      <c r="F241" s="137"/>
      <c r="G241" s="137"/>
      <c r="H241" s="137"/>
      <c r="I241" s="154"/>
      <c r="J241" s="137"/>
      <c r="K241" s="137"/>
      <c r="L241" s="137"/>
      <c r="M241" s="137"/>
      <c r="N241" s="137"/>
      <c r="O241" s="137"/>
      <c r="P241" s="137"/>
      <c r="Q241" s="137"/>
      <c r="R241" s="137"/>
      <c r="S241" s="1"/>
      <c r="T241" s="1"/>
      <c r="U241" s="1"/>
      <c r="V241" s="1"/>
      <c r="W241" s="1"/>
      <c r="X241" s="1"/>
      <c r="Y241" s="1"/>
      <c r="Z241" s="1"/>
      <c r="AA241" s="1"/>
      <c r="AB241" s="1"/>
      <c r="AC241" s="1"/>
    </row>
    <row r="242" spans="1:29" ht="12.75">
      <c r="A242" s="1"/>
      <c r="B242" s="16"/>
      <c r="C242" s="3"/>
      <c r="D242" s="137"/>
      <c r="E242" s="137"/>
      <c r="F242" s="137"/>
      <c r="G242" s="137"/>
      <c r="H242" s="137"/>
      <c r="I242" s="154"/>
      <c r="J242" s="137"/>
      <c r="K242" s="137"/>
      <c r="L242" s="137"/>
      <c r="M242" s="137"/>
      <c r="N242" s="137"/>
      <c r="O242" s="137"/>
      <c r="P242" s="137"/>
      <c r="Q242" s="137"/>
      <c r="R242" s="137"/>
      <c r="S242" s="1"/>
      <c r="T242" s="1"/>
      <c r="U242" s="1"/>
      <c r="V242" s="1"/>
      <c r="W242" s="1"/>
      <c r="X242" s="1"/>
      <c r="Y242" s="1"/>
      <c r="Z242" s="1"/>
      <c r="AA242" s="1"/>
      <c r="AB242" s="1"/>
      <c r="AC242" s="1"/>
    </row>
    <row r="243" spans="1:29" ht="12.75">
      <c r="A243" s="1"/>
      <c r="B243" s="16"/>
      <c r="C243" s="3"/>
      <c r="D243" s="137"/>
      <c r="E243" s="137"/>
      <c r="F243" s="137"/>
      <c r="G243" s="137"/>
      <c r="H243" s="137"/>
      <c r="I243" s="154"/>
      <c r="J243" s="137"/>
      <c r="K243" s="137"/>
      <c r="L243" s="137"/>
      <c r="M243" s="137"/>
      <c r="N243" s="137"/>
      <c r="O243" s="137"/>
      <c r="P243" s="137"/>
      <c r="Q243" s="137"/>
      <c r="R243" s="137"/>
      <c r="S243" s="1"/>
      <c r="T243" s="1"/>
      <c r="U243" s="1"/>
      <c r="V243" s="1"/>
      <c r="W243" s="1"/>
      <c r="X243" s="1"/>
      <c r="Y243" s="1"/>
      <c r="Z243" s="1"/>
      <c r="AA243" s="1"/>
      <c r="AB243" s="1"/>
      <c r="AC243" s="1"/>
    </row>
    <row r="244" spans="1:29" ht="12.75">
      <c r="A244" s="1"/>
      <c r="B244" s="16"/>
      <c r="C244" s="3"/>
      <c r="D244" s="137"/>
      <c r="E244" s="137"/>
      <c r="F244" s="137"/>
      <c r="G244" s="137"/>
      <c r="H244" s="137"/>
      <c r="I244" s="154"/>
      <c r="J244" s="137"/>
      <c r="K244" s="137"/>
      <c r="L244" s="137"/>
      <c r="M244" s="137"/>
      <c r="N244" s="137"/>
      <c r="O244" s="137"/>
      <c r="P244" s="137"/>
      <c r="Q244" s="137"/>
      <c r="R244" s="137"/>
      <c r="S244" s="1"/>
      <c r="T244" s="1"/>
      <c r="U244" s="1"/>
      <c r="V244" s="1"/>
      <c r="W244" s="1"/>
      <c r="X244" s="1"/>
      <c r="Y244" s="1"/>
      <c r="Z244" s="1"/>
      <c r="AA244" s="1"/>
      <c r="AB244" s="1"/>
      <c r="AC244" s="1"/>
    </row>
    <row r="245" spans="1:29" ht="12.75">
      <c r="A245" s="1"/>
      <c r="B245" s="16"/>
      <c r="C245" s="3"/>
      <c r="D245" s="137"/>
      <c r="E245" s="137"/>
      <c r="F245" s="137"/>
      <c r="G245" s="137"/>
      <c r="H245" s="137"/>
      <c r="I245" s="154"/>
      <c r="J245" s="137"/>
      <c r="K245" s="137"/>
      <c r="L245" s="137"/>
      <c r="M245" s="137"/>
      <c r="N245" s="137"/>
      <c r="O245" s="137"/>
      <c r="P245" s="137"/>
      <c r="Q245" s="137"/>
      <c r="R245" s="137"/>
      <c r="S245" s="1"/>
      <c r="T245" s="1"/>
      <c r="U245" s="1"/>
      <c r="V245" s="1"/>
      <c r="W245" s="1"/>
      <c r="X245" s="1"/>
      <c r="Y245" s="1"/>
      <c r="Z245" s="1"/>
      <c r="AA245" s="1"/>
      <c r="AB245" s="1"/>
      <c r="AC245" s="1"/>
    </row>
    <row r="246" spans="1:29" ht="12.75">
      <c r="A246" s="1"/>
      <c r="B246" s="16"/>
      <c r="C246" s="3"/>
      <c r="D246" s="137"/>
      <c r="E246" s="137"/>
      <c r="F246" s="137"/>
      <c r="G246" s="137"/>
      <c r="H246" s="137"/>
      <c r="I246" s="154"/>
      <c r="J246" s="137"/>
      <c r="K246" s="137"/>
      <c r="L246" s="137"/>
      <c r="M246" s="137"/>
      <c r="N246" s="137"/>
      <c r="O246" s="137"/>
      <c r="P246" s="137"/>
      <c r="Q246" s="137"/>
      <c r="R246" s="137"/>
      <c r="S246" s="1"/>
      <c r="T246" s="1"/>
      <c r="U246" s="1"/>
      <c r="V246" s="1"/>
      <c r="W246" s="1"/>
      <c r="X246" s="1"/>
      <c r="Y246" s="1"/>
      <c r="Z246" s="1"/>
      <c r="AA246" s="1"/>
      <c r="AB246" s="1"/>
      <c r="AC246" s="1"/>
    </row>
    <row r="247" spans="1:29" ht="12.75">
      <c r="A247" s="1"/>
      <c r="B247" s="16"/>
      <c r="C247" s="3"/>
      <c r="D247" s="137"/>
      <c r="E247" s="137"/>
      <c r="F247" s="137"/>
      <c r="G247" s="137"/>
      <c r="H247" s="137"/>
      <c r="I247" s="154"/>
      <c r="J247" s="137"/>
      <c r="K247" s="137"/>
      <c r="L247" s="137"/>
      <c r="M247" s="137"/>
      <c r="N247" s="137"/>
      <c r="O247" s="137"/>
      <c r="P247" s="137"/>
      <c r="Q247" s="137"/>
      <c r="R247" s="137"/>
      <c r="S247" s="1"/>
      <c r="T247" s="1"/>
      <c r="U247" s="1"/>
      <c r="V247" s="1"/>
      <c r="W247" s="1"/>
      <c r="X247" s="1"/>
      <c r="Y247" s="1"/>
      <c r="Z247" s="1"/>
      <c r="AA247" s="1"/>
      <c r="AB247" s="1"/>
      <c r="AC247" s="1"/>
    </row>
    <row r="248" spans="1:29" ht="12.75">
      <c r="A248" s="1"/>
      <c r="B248" s="16"/>
      <c r="C248" s="3"/>
      <c r="D248" s="137"/>
      <c r="E248" s="137"/>
      <c r="F248" s="137"/>
      <c r="G248" s="137"/>
      <c r="H248" s="137"/>
      <c r="I248" s="137"/>
      <c r="J248" s="137"/>
      <c r="K248" s="137"/>
      <c r="L248" s="137"/>
      <c r="M248" s="137"/>
      <c r="N248" s="137"/>
      <c r="O248" s="137"/>
      <c r="P248" s="137"/>
      <c r="Q248" s="137"/>
      <c r="R248" s="137"/>
      <c r="S248" s="1"/>
      <c r="T248" s="1"/>
      <c r="U248" s="1"/>
      <c r="V248" s="1"/>
      <c r="W248" s="1"/>
      <c r="X248" s="1"/>
      <c r="Y248" s="1"/>
      <c r="Z248" s="1"/>
      <c r="AA248" s="1"/>
      <c r="AB248" s="1"/>
      <c r="AC248" s="1"/>
    </row>
    <row r="249" spans="1:29" ht="12.75">
      <c r="A249" s="1"/>
      <c r="B249" s="16"/>
      <c r="C249" s="3"/>
      <c r="D249" s="137"/>
      <c r="E249" s="137"/>
      <c r="F249" s="137"/>
      <c r="G249" s="137"/>
      <c r="H249" s="137"/>
      <c r="I249" s="137"/>
      <c r="J249" s="137"/>
      <c r="K249" s="137"/>
      <c r="L249" s="137"/>
      <c r="M249" s="137"/>
      <c r="N249" s="137"/>
      <c r="O249" s="137"/>
      <c r="P249" s="137"/>
      <c r="Q249" s="137"/>
      <c r="R249" s="137"/>
      <c r="S249" s="1"/>
      <c r="T249" s="1"/>
      <c r="U249" s="1"/>
      <c r="V249" s="1"/>
      <c r="W249" s="1"/>
      <c r="X249" s="1"/>
      <c r="Y249" s="1"/>
      <c r="Z249" s="1"/>
      <c r="AA249" s="1"/>
      <c r="AB249" s="1"/>
      <c r="AC249" s="1"/>
    </row>
    <row r="250" spans="1:29" ht="12.75">
      <c r="A250" s="1"/>
      <c r="B250" s="16"/>
      <c r="C250" s="3"/>
      <c r="D250" s="137"/>
      <c r="E250" s="137"/>
      <c r="F250" s="137"/>
      <c r="G250" s="137"/>
      <c r="H250" s="137"/>
      <c r="I250" s="137"/>
      <c r="J250" s="137"/>
      <c r="K250" s="137"/>
      <c r="L250" s="137"/>
      <c r="M250" s="137"/>
      <c r="N250" s="137"/>
      <c r="O250" s="137"/>
      <c r="P250" s="137"/>
      <c r="Q250" s="137"/>
      <c r="R250" s="137"/>
      <c r="S250" s="1"/>
      <c r="T250" s="1"/>
      <c r="U250" s="1"/>
      <c r="V250" s="1"/>
      <c r="W250" s="1"/>
      <c r="X250" s="1"/>
      <c r="Y250" s="1"/>
      <c r="Z250" s="1"/>
      <c r="AA250" s="1"/>
      <c r="AB250" s="1"/>
      <c r="AC250" s="1"/>
    </row>
    <row r="251" spans="1:29" ht="12.75">
      <c r="A251" s="1"/>
      <c r="B251" s="16"/>
      <c r="C251" s="3"/>
      <c r="D251" s="137"/>
      <c r="E251" s="137"/>
      <c r="F251" s="137"/>
      <c r="G251" s="137"/>
      <c r="H251" s="137"/>
      <c r="I251" s="137"/>
      <c r="J251" s="137"/>
      <c r="K251" s="137"/>
      <c r="L251" s="137"/>
      <c r="M251" s="137"/>
      <c r="N251" s="137"/>
      <c r="O251" s="137"/>
      <c r="P251" s="137"/>
      <c r="Q251" s="137"/>
      <c r="R251" s="137"/>
      <c r="S251" s="1"/>
      <c r="T251" s="1"/>
      <c r="U251" s="1"/>
      <c r="V251" s="1"/>
      <c r="W251" s="1"/>
      <c r="X251" s="1"/>
      <c r="Y251" s="1"/>
      <c r="Z251" s="1"/>
      <c r="AA251" s="1"/>
      <c r="AB251" s="1"/>
      <c r="AC251" s="1"/>
    </row>
    <row r="252" spans="1:29" ht="12.75">
      <c r="A252" s="1"/>
      <c r="B252" s="16"/>
      <c r="C252" s="3"/>
      <c r="D252" s="137"/>
      <c r="E252" s="137"/>
      <c r="F252" s="137"/>
      <c r="G252" s="137"/>
      <c r="H252" s="137"/>
      <c r="I252" s="137"/>
      <c r="J252" s="137"/>
      <c r="K252" s="137"/>
      <c r="L252" s="137"/>
      <c r="M252" s="137"/>
      <c r="N252" s="137"/>
      <c r="O252" s="137"/>
      <c r="P252" s="137"/>
      <c r="Q252" s="137"/>
      <c r="R252" s="137"/>
      <c r="S252" s="1"/>
      <c r="T252" s="1"/>
      <c r="U252" s="1"/>
      <c r="V252" s="1"/>
      <c r="W252" s="1"/>
      <c r="X252" s="1"/>
      <c r="Y252" s="1"/>
      <c r="Z252" s="1"/>
      <c r="AA252" s="1"/>
      <c r="AB252" s="1"/>
      <c r="AC252" s="1"/>
    </row>
    <row r="253" spans="1:29" ht="12.75">
      <c r="A253" s="1"/>
      <c r="B253" s="16"/>
      <c r="C253" s="3"/>
      <c r="D253" s="137"/>
      <c r="E253" s="137"/>
      <c r="F253" s="137"/>
      <c r="G253" s="137"/>
      <c r="H253" s="137"/>
      <c r="I253" s="137"/>
      <c r="J253" s="137"/>
      <c r="K253" s="137"/>
      <c r="L253" s="137"/>
      <c r="M253" s="137"/>
      <c r="N253" s="137"/>
      <c r="O253" s="137"/>
      <c r="P253" s="137"/>
      <c r="Q253" s="137"/>
      <c r="R253" s="137"/>
      <c r="S253" s="1"/>
      <c r="T253" s="1"/>
      <c r="U253" s="1"/>
      <c r="V253" s="1"/>
      <c r="W253" s="1"/>
      <c r="X253" s="1"/>
      <c r="Y253" s="1"/>
      <c r="Z253" s="1"/>
      <c r="AA253" s="1"/>
      <c r="AB253" s="1"/>
      <c r="AC253" s="1"/>
    </row>
    <row r="254" spans="1:29" ht="12.75">
      <c r="A254" s="1"/>
      <c r="B254" s="16"/>
      <c r="C254" s="3"/>
      <c r="D254" s="137"/>
      <c r="E254" s="137"/>
      <c r="F254" s="137"/>
      <c r="G254" s="137"/>
      <c r="H254" s="137"/>
      <c r="I254" s="137"/>
      <c r="J254" s="137"/>
      <c r="K254" s="137"/>
      <c r="L254" s="137"/>
      <c r="M254" s="137"/>
      <c r="N254" s="137"/>
      <c r="O254" s="137"/>
      <c r="P254" s="137"/>
      <c r="Q254" s="137"/>
      <c r="R254" s="137"/>
      <c r="S254" s="1"/>
      <c r="T254" s="1"/>
      <c r="U254" s="1"/>
      <c r="V254" s="1"/>
      <c r="W254" s="1"/>
      <c r="X254" s="1"/>
      <c r="Y254" s="1"/>
      <c r="Z254" s="1"/>
      <c r="AA254" s="1"/>
      <c r="AB254" s="1"/>
      <c r="AC254" s="1"/>
    </row>
    <row r="255" spans="1:29" ht="12.75">
      <c r="A255" s="1"/>
      <c r="B255" s="16"/>
      <c r="C255" s="3"/>
      <c r="D255" s="137"/>
      <c r="E255" s="137"/>
      <c r="F255" s="137"/>
      <c r="G255" s="137"/>
      <c r="H255" s="137"/>
      <c r="I255" s="137"/>
      <c r="J255" s="137"/>
      <c r="K255" s="137"/>
      <c r="L255" s="137"/>
      <c r="M255" s="137"/>
      <c r="N255" s="137"/>
      <c r="O255" s="137"/>
      <c r="P255" s="137"/>
      <c r="Q255" s="137"/>
      <c r="R255" s="137"/>
      <c r="S255" s="1"/>
      <c r="T255" s="1"/>
      <c r="U255" s="1"/>
      <c r="V255" s="1"/>
      <c r="W255" s="1"/>
      <c r="X255" s="1"/>
      <c r="Y255" s="1"/>
      <c r="Z255" s="1"/>
      <c r="AA255" s="1"/>
      <c r="AB255" s="1"/>
      <c r="AC255" s="1"/>
    </row>
    <row r="256" spans="1:29" ht="12.75">
      <c r="A256" s="1"/>
      <c r="B256" s="16"/>
      <c r="C256" s="3"/>
      <c r="D256" s="137"/>
      <c r="E256" s="137"/>
      <c r="F256" s="137"/>
      <c r="G256" s="137"/>
      <c r="H256" s="137"/>
      <c r="I256" s="137"/>
      <c r="J256" s="137"/>
      <c r="K256" s="137"/>
      <c r="L256" s="137"/>
      <c r="M256" s="137"/>
      <c r="N256" s="137"/>
      <c r="O256" s="137"/>
      <c r="P256" s="137"/>
      <c r="Q256" s="137"/>
      <c r="R256" s="137"/>
      <c r="S256" s="1"/>
      <c r="T256" s="1"/>
      <c r="U256" s="1"/>
      <c r="V256" s="1"/>
      <c r="W256" s="1"/>
      <c r="X256" s="1"/>
      <c r="Y256" s="1"/>
      <c r="Z256" s="1"/>
      <c r="AA256" s="1"/>
      <c r="AB256" s="1"/>
      <c r="AC256" s="1"/>
    </row>
    <row r="257" spans="1:29" ht="12.75">
      <c r="A257" s="1"/>
      <c r="B257" s="16"/>
      <c r="C257" s="3"/>
      <c r="D257" s="137"/>
      <c r="E257" s="137"/>
      <c r="F257" s="137"/>
      <c r="G257" s="137"/>
      <c r="H257" s="137"/>
      <c r="I257" s="137"/>
      <c r="J257" s="137"/>
      <c r="K257" s="137"/>
      <c r="L257" s="137"/>
      <c r="M257" s="137"/>
      <c r="N257" s="137"/>
      <c r="O257" s="137"/>
      <c r="P257" s="137"/>
      <c r="Q257" s="137"/>
      <c r="R257" s="137"/>
      <c r="S257" s="1"/>
      <c r="T257" s="1"/>
      <c r="U257" s="1"/>
      <c r="V257" s="1"/>
      <c r="W257" s="1"/>
      <c r="X257" s="1"/>
      <c r="Y257" s="1"/>
      <c r="Z257" s="1"/>
      <c r="AA257" s="1"/>
      <c r="AB257" s="1"/>
      <c r="AC257" s="1"/>
    </row>
    <row r="258" spans="1:29" ht="12.75">
      <c r="A258" s="1"/>
      <c r="B258" s="16"/>
      <c r="C258" s="3"/>
      <c r="D258" s="137"/>
      <c r="E258" s="137"/>
      <c r="F258" s="137"/>
      <c r="G258" s="137"/>
      <c r="H258" s="137"/>
      <c r="I258" s="137"/>
      <c r="J258" s="137"/>
      <c r="K258" s="137"/>
      <c r="L258" s="137"/>
      <c r="M258" s="137"/>
      <c r="N258" s="137"/>
      <c r="O258" s="137"/>
      <c r="P258" s="137"/>
      <c r="Q258" s="137"/>
      <c r="R258" s="137"/>
      <c r="S258" s="1"/>
      <c r="T258" s="1"/>
      <c r="U258" s="1"/>
      <c r="V258" s="1"/>
      <c r="W258" s="1"/>
      <c r="X258" s="1"/>
      <c r="Y258" s="1"/>
      <c r="Z258" s="1"/>
      <c r="AA258" s="1"/>
      <c r="AB258" s="1"/>
      <c r="AC258" s="1"/>
    </row>
    <row r="259" spans="1:29" ht="12.75">
      <c r="A259" s="1"/>
      <c r="B259" s="16"/>
      <c r="C259" s="3"/>
      <c r="D259" s="137"/>
      <c r="E259" s="137"/>
      <c r="F259" s="137"/>
      <c r="G259" s="137"/>
      <c r="H259" s="137"/>
      <c r="I259" s="137"/>
      <c r="J259" s="137"/>
      <c r="K259" s="137"/>
      <c r="L259" s="137"/>
      <c r="M259" s="137"/>
      <c r="N259" s="137"/>
      <c r="O259" s="137"/>
      <c r="P259" s="137"/>
      <c r="Q259" s="137"/>
      <c r="R259" s="137"/>
      <c r="S259" s="1"/>
      <c r="T259" s="1"/>
      <c r="U259" s="1"/>
      <c r="V259" s="1"/>
      <c r="W259" s="1"/>
      <c r="X259" s="1"/>
      <c r="Y259" s="1"/>
      <c r="Z259" s="1"/>
      <c r="AA259" s="1"/>
      <c r="AB259" s="1"/>
      <c r="AC259" s="1"/>
    </row>
    <row r="260" spans="1:29" ht="12.75">
      <c r="A260" s="1"/>
      <c r="B260" s="16"/>
      <c r="C260" s="3"/>
      <c r="D260" s="137"/>
      <c r="E260" s="137"/>
      <c r="F260" s="137"/>
      <c r="G260" s="137"/>
      <c r="H260" s="137"/>
      <c r="I260" s="137"/>
      <c r="J260" s="137"/>
      <c r="K260" s="137"/>
      <c r="L260" s="137"/>
      <c r="M260" s="137"/>
      <c r="N260" s="137"/>
      <c r="O260" s="137"/>
      <c r="P260" s="137"/>
      <c r="Q260" s="137"/>
      <c r="R260" s="137"/>
      <c r="S260" s="1"/>
      <c r="T260" s="1"/>
      <c r="U260" s="1"/>
      <c r="V260" s="1"/>
      <c r="W260" s="1"/>
      <c r="X260" s="1"/>
      <c r="Y260" s="1"/>
      <c r="Z260" s="1"/>
      <c r="AA260" s="1"/>
      <c r="AB260" s="1"/>
      <c r="AC260" s="1"/>
    </row>
    <row r="261" spans="1:29" ht="12.75">
      <c r="A261" s="1"/>
      <c r="B261" s="16"/>
      <c r="C261" s="3"/>
      <c r="D261" s="137"/>
      <c r="E261" s="137"/>
      <c r="F261" s="137"/>
      <c r="G261" s="137"/>
      <c r="H261" s="137"/>
      <c r="I261" s="137"/>
      <c r="J261" s="137"/>
      <c r="K261" s="137"/>
      <c r="L261" s="137"/>
      <c r="M261" s="137"/>
      <c r="N261" s="137"/>
      <c r="O261" s="137"/>
      <c r="P261" s="137"/>
      <c r="Q261" s="137"/>
      <c r="R261" s="137"/>
      <c r="S261" s="1"/>
      <c r="T261" s="1"/>
      <c r="U261" s="1"/>
      <c r="V261" s="1"/>
      <c r="W261" s="1"/>
      <c r="X261" s="1"/>
      <c r="Y261" s="1"/>
      <c r="Z261" s="1"/>
      <c r="AA261" s="1"/>
      <c r="AB261" s="1"/>
      <c r="AC261" s="1"/>
    </row>
    <row r="262" spans="1:29" ht="12.75">
      <c r="A262" s="1"/>
      <c r="B262" s="16"/>
      <c r="C262" s="3"/>
      <c r="D262" s="137"/>
      <c r="E262" s="137"/>
      <c r="F262" s="137"/>
      <c r="G262" s="137"/>
      <c r="H262" s="137"/>
      <c r="I262" s="137"/>
      <c r="J262" s="137"/>
      <c r="K262" s="137"/>
      <c r="L262" s="137"/>
      <c r="M262" s="137"/>
      <c r="N262" s="137"/>
      <c r="O262" s="137"/>
      <c r="P262" s="137"/>
      <c r="Q262" s="137"/>
      <c r="R262" s="137"/>
      <c r="S262" s="1"/>
      <c r="T262" s="1"/>
      <c r="U262" s="1"/>
      <c r="V262" s="1"/>
      <c r="W262" s="1"/>
      <c r="X262" s="1"/>
      <c r="Y262" s="1"/>
      <c r="Z262" s="1"/>
      <c r="AA262" s="1"/>
      <c r="AB262" s="1"/>
      <c r="AC262" s="1"/>
    </row>
    <row r="263" spans="1:29" ht="12.75">
      <c r="A263" s="1"/>
      <c r="B263" s="16"/>
      <c r="C263" s="3"/>
      <c r="D263" s="137"/>
      <c r="E263" s="137"/>
      <c r="F263" s="137"/>
      <c r="G263" s="137"/>
      <c r="H263" s="137"/>
      <c r="I263" s="137"/>
      <c r="J263" s="137"/>
      <c r="K263" s="137"/>
      <c r="L263" s="137"/>
      <c r="M263" s="137"/>
      <c r="N263" s="137"/>
      <c r="O263" s="137"/>
      <c r="P263" s="137"/>
      <c r="Q263" s="137"/>
      <c r="R263" s="137"/>
      <c r="S263" s="1"/>
      <c r="T263" s="1"/>
      <c r="U263" s="1"/>
      <c r="V263" s="1"/>
      <c r="W263" s="1"/>
      <c r="X263" s="1"/>
      <c r="Y263" s="1"/>
      <c r="Z263" s="1"/>
      <c r="AA263" s="1"/>
      <c r="AB263" s="1"/>
      <c r="AC263" s="1"/>
    </row>
    <row r="264" spans="1:29" ht="12.75">
      <c r="A264" s="1"/>
      <c r="B264" s="16"/>
      <c r="C264" s="3"/>
      <c r="D264" s="137"/>
      <c r="E264" s="137"/>
      <c r="F264" s="137"/>
      <c r="G264" s="137"/>
      <c r="H264" s="137"/>
      <c r="I264" s="137"/>
      <c r="J264" s="137"/>
      <c r="K264" s="137"/>
      <c r="L264" s="137"/>
      <c r="M264" s="137"/>
      <c r="N264" s="137"/>
      <c r="O264" s="137"/>
      <c r="P264" s="137"/>
      <c r="Q264" s="137"/>
      <c r="R264" s="137"/>
      <c r="S264" s="1"/>
      <c r="T264" s="1"/>
      <c r="U264" s="1"/>
      <c r="V264" s="1"/>
      <c r="W264" s="1"/>
      <c r="X264" s="1"/>
      <c r="Y264" s="1"/>
      <c r="Z264" s="1"/>
      <c r="AA264" s="1"/>
      <c r="AB264" s="1"/>
      <c r="AC264" s="1"/>
    </row>
    <row r="265" spans="1:29" ht="12.75">
      <c r="A265" s="1"/>
      <c r="B265" s="16"/>
      <c r="C265" s="3"/>
      <c r="D265" s="137"/>
      <c r="E265" s="137"/>
      <c r="F265" s="137"/>
      <c r="G265" s="137"/>
      <c r="H265" s="137"/>
      <c r="I265" s="137"/>
      <c r="J265" s="137"/>
      <c r="K265" s="137"/>
      <c r="L265" s="137"/>
      <c r="M265" s="137"/>
      <c r="N265" s="137"/>
      <c r="O265" s="137"/>
      <c r="P265" s="137"/>
      <c r="Q265" s="137"/>
      <c r="R265" s="137"/>
      <c r="S265" s="1"/>
      <c r="T265" s="1"/>
      <c r="U265" s="1"/>
      <c r="V265" s="1"/>
      <c r="W265" s="1"/>
      <c r="X265" s="1"/>
      <c r="Y265" s="1"/>
      <c r="Z265" s="1"/>
      <c r="AA265" s="1"/>
      <c r="AB265" s="1"/>
      <c r="AC265" s="1"/>
    </row>
    <row r="266" spans="1:29" ht="12.75">
      <c r="A266" s="1"/>
      <c r="B266" s="16"/>
      <c r="C266" s="3"/>
      <c r="D266" s="137"/>
      <c r="E266" s="137"/>
      <c r="F266" s="137"/>
      <c r="G266" s="137"/>
      <c r="H266" s="137"/>
      <c r="I266" s="137"/>
      <c r="J266" s="137"/>
      <c r="K266" s="137"/>
      <c r="L266" s="137"/>
      <c r="M266" s="137"/>
      <c r="N266" s="137"/>
      <c r="O266" s="137"/>
      <c r="P266" s="137"/>
      <c r="Q266" s="137"/>
      <c r="R266" s="137"/>
      <c r="S266" s="1"/>
      <c r="T266" s="1"/>
      <c r="U266" s="1"/>
      <c r="V266" s="1"/>
      <c r="W266" s="1"/>
      <c r="X266" s="1"/>
      <c r="Y266" s="1"/>
      <c r="Z266" s="1"/>
      <c r="AA266" s="1"/>
      <c r="AB266" s="1"/>
      <c r="AC266" s="1"/>
    </row>
    <row r="267" spans="1:29" ht="12.75">
      <c r="A267" s="1"/>
      <c r="B267" s="16"/>
      <c r="C267" s="3"/>
      <c r="D267" s="137"/>
      <c r="E267" s="137"/>
      <c r="F267" s="137"/>
      <c r="G267" s="137"/>
      <c r="H267" s="137"/>
      <c r="I267" s="137"/>
      <c r="J267" s="137"/>
      <c r="K267" s="137"/>
      <c r="L267" s="137"/>
      <c r="M267" s="137"/>
      <c r="N267" s="137"/>
      <c r="O267" s="137"/>
      <c r="P267" s="137"/>
      <c r="Q267" s="137"/>
      <c r="R267" s="137"/>
      <c r="S267" s="1"/>
      <c r="T267" s="1"/>
      <c r="U267" s="1"/>
      <c r="V267" s="1"/>
      <c r="W267" s="1"/>
      <c r="X267" s="1"/>
      <c r="Y267" s="1"/>
      <c r="Z267" s="1"/>
      <c r="AA267" s="1"/>
      <c r="AB267" s="1"/>
      <c r="AC267" s="1"/>
    </row>
    <row r="268" spans="1:29" ht="12.75">
      <c r="A268" s="1"/>
      <c r="B268" s="16"/>
      <c r="C268" s="3"/>
      <c r="D268" s="137"/>
      <c r="E268" s="137"/>
      <c r="F268" s="137"/>
      <c r="G268" s="137"/>
      <c r="H268" s="137"/>
      <c r="I268" s="137"/>
      <c r="J268" s="137"/>
      <c r="K268" s="137"/>
      <c r="L268" s="137"/>
      <c r="M268" s="137"/>
      <c r="N268" s="137"/>
      <c r="O268" s="137"/>
      <c r="P268" s="137"/>
      <c r="Q268" s="137"/>
      <c r="R268" s="137"/>
      <c r="S268" s="1"/>
      <c r="T268" s="1"/>
      <c r="U268" s="1"/>
      <c r="V268" s="1"/>
      <c r="W268" s="1"/>
      <c r="X268" s="1"/>
      <c r="Y268" s="1"/>
      <c r="Z268" s="1"/>
      <c r="AA268" s="1"/>
      <c r="AB268" s="1"/>
      <c r="AC268" s="1"/>
    </row>
    <row r="269" spans="1:29" ht="12.75">
      <c r="A269" s="1"/>
      <c r="B269" s="16"/>
      <c r="C269" s="3"/>
      <c r="D269" s="137"/>
      <c r="E269" s="137"/>
      <c r="F269" s="137"/>
      <c r="G269" s="137"/>
      <c r="H269" s="137"/>
      <c r="I269" s="137"/>
      <c r="J269" s="137"/>
      <c r="K269" s="137"/>
      <c r="L269" s="137"/>
      <c r="M269" s="137"/>
      <c r="N269" s="137"/>
      <c r="O269" s="137"/>
      <c r="P269" s="137"/>
      <c r="Q269" s="137"/>
      <c r="R269" s="137"/>
      <c r="S269" s="1"/>
      <c r="T269" s="1"/>
      <c r="U269" s="1"/>
      <c r="V269" s="1"/>
      <c r="W269" s="1"/>
      <c r="X269" s="1"/>
      <c r="Y269" s="1"/>
      <c r="Z269" s="1"/>
      <c r="AA269" s="1"/>
      <c r="AB269" s="1"/>
      <c r="AC269" s="1"/>
    </row>
    <row r="270" spans="1:29" ht="12.75">
      <c r="A270" s="1"/>
      <c r="B270" s="16"/>
      <c r="C270" s="3"/>
      <c r="D270" s="137"/>
      <c r="E270" s="137"/>
      <c r="F270" s="137"/>
      <c r="G270" s="137"/>
      <c r="H270" s="137"/>
      <c r="I270" s="137"/>
      <c r="J270" s="137"/>
      <c r="K270" s="137"/>
      <c r="L270" s="137"/>
      <c r="M270" s="137"/>
      <c r="N270" s="137"/>
      <c r="O270" s="137"/>
      <c r="P270" s="137"/>
      <c r="Q270" s="137"/>
      <c r="R270" s="137"/>
      <c r="S270" s="1"/>
      <c r="T270" s="1"/>
      <c r="U270" s="1"/>
      <c r="V270" s="1"/>
      <c r="W270" s="1"/>
      <c r="X270" s="1"/>
      <c r="Y270" s="1"/>
      <c r="Z270" s="1"/>
      <c r="AA270" s="1"/>
      <c r="AB270" s="1"/>
      <c r="AC270" s="1"/>
    </row>
    <row r="271" spans="1:29" ht="12.75">
      <c r="A271" s="1"/>
      <c r="B271" s="16"/>
      <c r="C271" s="3"/>
      <c r="D271" s="137"/>
      <c r="E271" s="137"/>
      <c r="F271" s="137"/>
      <c r="G271" s="137"/>
      <c r="H271" s="137"/>
      <c r="I271" s="137"/>
      <c r="J271" s="137"/>
      <c r="K271" s="137"/>
      <c r="L271" s="137"/>
      <c r="M271" s="137"/>
      <c r="N271" s="137"/>
      <c r="O271" s="137"/>
      <c r="P271" s="137"/>
      <c r="Q271" s="137"/>
      <c r="R271" s="137"/>
      <c r="S271" s="1"/>
      <c r="T271" s="1"/>
      <c r="U271" s="1"/>
      <c r="V271" s="1"/>
      <c r="W271" s="1"/>
      <c r="X271" s="1"/>
      <c r="Y271" s="1"/>
      <c r="Z271" s="1"/>
      <c r="AA271" s="1"/>
      <c r="AB271" s="1"/>
      <c r="AC271" s="1"/>
    </row>
    <row r="272" spans="1:29" ht="12.75">
      <c r="A272" s="1"/>
      <c r="B272" s="16"/>
      <c r="C272" s="3"/>
      <c r="D272" s="137"/>
      <c r="E272" s="137"/>
      <c r="F272" s="137"/>
      <c r="G272" s="137"/>
      <c r="H272" s="137"/>
      <c r="I272" s="137"/>
      <c r="J272" s="137"/>
      <c r="K272" s="137"/>
      <c r="L272" s="137"/>
      <c r="M272" s="137"/>
      <c r="N272" s="137"/>
      <c r="O272" s="137"/>
      <c r="P272" s="137"/>
      <c r="Q272" s="137"/>
      <c r="R272" s="137"/>
      <c r="S272" s="1"/>
      <c r="T272" s="1"/>
      <c r="U272" s="1"/>
      <c r="V272" s="1"/>
      <c r="W272" s="1"/>
      <c r="X272" s="1"/>
      <c r="Y272" s="1"/>
      <c r="Z272" s="1"/>
      <c r="AA272" s="1"/>
      <c r="AB272" s="1"/>
      <c r="AC272" s="1"/>
    </row>
    <row r="273" spans="1:29" ht="12.75">
      <c r="A273" s="1"/>
      <c r="B273" s="16"/>
      <c r="C273" s="3"/>
      <c r="D273" s="137"/>
      <c r="E273" s="137"/>
      <c r="F273" s="137"/>
      <c r="G273" s="137"/>
      <c r="H273" s="137"/>
      <c r="I273" s="137"/>
      <c r="J273" s="137"/>
      <c r="K273" s="137"/>
      <c r="L273" s="137"/>
      <c r="M273" s="137"/>
      <c r="N273" s="137"/>
      <c r="O273" s="137"/>
      <c r="P273" s="137"/>
      <c r="Q273" s="137"/>
      <c r="R273" s="137"/>
      <c r="S273" s="1"/>
      <c r="T273" s="1"/>
      <c r="U273" s="1"/>
      <c r="V273" s="1"/>
      <c r="W273" s="1"/>
      <c r="X273" s="1"/>
      <c r="Y273" s="1"/>
      <c r="Z273" s="1"/>
      <c r="AA273" s="1"/>
      <c r="AB273" s="1"/>
      <c r="AC273" s="1"/>
    </row>
    <row r="274" spans="1:29" ht="12.75">
      <c r="A274" s="1"/>
      <c r="B274" s="16"/>
      <c r="C274" s="3"/>
      <c r="D274" s="137"/>
      <c r="E274" s="137"/>
      <c r="F274" s="137"/>
      <c r="G274" s="137"/>
      <c r="H274" s="137"/>
      <c r="I274" s="137"/>
      <c r="J274" s="137"/>
      <c r="K274" s="137"/>
      <c r="L274" s="137"/>
      <c r="M274" s="137"/>
      <c r="N274" s="137"/>
      <c r="O274" s="137"/>
      <c r="P274" s="137"/>
      <c r="Q274" s="137"/>
      <c r="R274" s="137"/>
      <c r="S274" s="1"/>
      <c r="T274" s="1"/>
      <c r="U274" s="1"/>
      <c r="V274" s="1"/>
      <c r="W274" s="1"/>
      <c r="X274" s="1"/>
      <c r="Y274" s="1"/>
      <c r="Z274" s="1"/>
      <c r="AA274" s="1"/>
      <c r="AB274" s="1"/>
      <c r="AC274" s="1"/>
    </row>
    <row r="275" spans="1:29" ht="12.75">
      <c r="A275" s="1"/>
      <c r="B275" s="16"/>
      <c r="C275" s="3"/>
      <c r="D275" s="137"/>
      <c r="E275" s="137"/>
      <c r="F275" s="137"/>
      <c r="G275" s="137"/>
      <c r="H275" s="137"/>
      <c r="I275" s="137"/>
      <c r="J275" s="137"/>
      <c r="K275" s="137"/>
      <c r="L275" s="137"/>
      <c r="M275" s="137"/>
      <c r="N275" s="137"/>
      <c r="O275" s="137"/>
      <c r="P275" s="137"/>
      <c r="Q275" s="137"/>
      <c r="R275" s="137"/>
      <c r="S275" s="1"/>
      <c r="T275" s="1"/>
      <c r="U275" s="1"/>
      <c r="V275" s="1"/>
      <c r="W275" s="1"/>
      <c r="X275" s="1"/>
      <c r="Y275" s="1"/>
      <c r="Z275" s="1"/>
      <c r="AA275" s="1"/>
      <c r="AB275" s="1"/>
      <c r="AC275" s="1"/>
    </row>
    <row r="276" spans="1:29" ht="12.75">
      <c r="A276" s="1"/>
      <c r="B276" s="16"/>
      <c r="C276" s="3"/>
      <c r="D276" s="137"/>
      <c r="E276" s="137"/>
      <c r="F276" s="137"/>
      <c r="G276" s="137"/>
      <c r="H276" s="137"/>
      <c r="I276" s="137"/>
      <c r="J276" s="137"/>
      <c r="K276" s="137"/>
      <c r="L276" s="137"/>
      <c r="M276" s="137"/>
      <c r="N276" s="137"/>
      <c r="O276" s="137"/>
      <c r="P276" s="137"/>
      <c r="Q276" s="137"/>
      <c r="R276" s="137"/>
      <c r="S276" s="1"/>
      <c r="T276" s="1"/>
      <c r="U276" s="1"/>
      <c r="V276" s="1"/>
      <c r="W276" s="1"/>
      <c r="X276" s="1"/>
      <c r="Y276" s="1"/>
      <c r="Z276" s="1"/>
      <c r="AA276" s="1"/>
      <c r="AB276" s="1"/>
      <c r="AC276" s="1"/>
    </row>
    <row r="277" spans="1:29" ht="12.75">
      <c r="A277" s="1"/>
      <c r="B277" s="16"/>
      <c r="C277" s="3"/>
      <c r="D277" s="137"/>
      <c r="E277" s="137"/>
      <c r="F277" s="137"/>
      <c r="G277" s="137"/>
      <c r="H277" s="137"/>
      <c r="I277" s="137"/>
      <c r="J277" s="137"/>
      <c r="K277" s="137"/>
      <c r="L277" s="137"/>
      <c r="M277" s="137"/>
      <c r="N277" s="137"/>
      <c r="O277" s="137"/>
      <c r="P277" s="137"/>
      <c r="Q277" s="137"/>
      <c r="R277" s="137"/>
      <c r="S277" s="1"/>
      <c r="T277" s="1"/>
      <c r="U277" s="1"/>
      <c r="V277" s="1"/>
      <c r="W277" s="1"/>
      <c r="X277" s="1"/>
      <c r="Y277" s="1"/>
      <c r="Z277" s="1"/>
      <c r="AA277" s="1"/>
      <c r="AB277" s="1"/>
      <c r="AC277" s="1"/>
    </row>
    <row r="278" spans="1:29" ht="12.75">
      <c r="A278" s="1"/>
      <c r="B278" s="16"/>
      <c r="C278" s="3"/>
      <c r="D278" s="137"/>
      <c r="E278" s="137"/>
      <c r="F278" s="137"/>
      <c r="G278" s="137"/>
      <c r="H278" s="137"/>
      <c r="I278" s="137"/>
      <c r="J278" s="137"/>
      <c r="K278" s="137"/>
      <c r="L278" s="137"/>
      <c r="M278" s="137"/>
      <c r="N278" s="137"/>
      <c r="O278" s="137"/>
      <c r="P278" s="137"/>
      <c r="Q278" s="137"/>
      <c r="R278" s="137"/>
      <c r="S278" s="1"/>
      <c r="T278" s="1"/>
      <c r="U278" s="1"/>
      <c r="V278" s="1"/>
      <c r="W278" s="1"/>
      <c r="X278" s="1"/>
      <c r="Y278" s="1"/>
      <c r="Z278" s="1"/>
      <c r="AA278" s="1"/>
      <c r="AB278" s="1"/>
      <c r="AC278" s="1"/>
    </row>
    <row r="279" spans="1:29" ht="12.75">
      <c r="A279" s="1"/>
      <c r="B279" s="16"/>
      <c r="C279" s="3"/>
      <c r="D279" s="137"/>
      <c r="E279" s="137"/>
      <c r="F279" s="137"/>
      <c r="G279" s="137"/>
      <c r="H279" s="137"/>
      <c r="I279" s="137"/>
      <c r="J279" s="137"/>
      <c r="K279" s="137"/>
      <c r="L279" s="137"/>
      <c r="M279" s="137"/>
      <c r="N279" s="137"/>
      <c r="O279" s="137"/>
      <c r="P279" s="137"/>
      <c r="Q279" s="137"/>
      <c r="R279" s="137"/>
      <c r="S279" s="1"/>
      <c r="T279" s="1"/>
      <c r="U279" s="1"/>
      <c r="V279" s="1"/>
      <c r="W279" s="1"/>
      <c r="X279" s="1"/>
      <c r="Y279" s="1"/>
      <c r="Z279" s="1"/>
      <c r="AA279" s="1"/>
      <c r="AB279" s="1"/>
      <c r="AC279" s="1"/>
    </row>
    <row r="280" spans="1:29" ht="12.75">
      <c r="A280" s="1"/>
      <c r="B280" s="16"/>
      <c r="C280" s="3"/>
      <c r="D280" s="137"/>
      <c r="E280" s="137"/>
      <c r="F280" s="137"/>
      <c r="G280" s="137"/>
      <c r="H280" s="137"/>
      <c r="I280" s="137"/>
      <c r="J280" s="137"/>
      <c r="K280" s="137"/>
      <c r="L280" s="137"/>
      <c r="M280" s="137"/>
      <c r="N280" s="137"/>
      <c r="O280" s="137"/>
      <c r="P280" s="137"/>
      <c r="Q280" s="137"/>
      <c r="R280" s="137"/>
      <c r="S280" s="1"/>
      <c r="T280" s="1"/>
      <c r="U280" s="1"/>
      <c r="V280" s="1"/>
      <c r="W280" s="1"/>
      <c r="X280" s="1"/>
      <c r="Y280" s="1"/>
      <c r="Z280" s="1"/>
      <c r="AA280" s="1"/>
      <c r="AB280" s="1"/>
      <c r="AC280" s="1"/>
    </row>
    <row r="281" spans="1:29" ht="12.75">
      <c r="A281" s="1"/>
      <c r="B281" s="16"/>
      <c r="C281" s="3"/>
      <c r="D281" s="137"/>
      <c r="E281" s="137"/>
      <c r="F281" s="137"/>
      <c r="G281" s="137"/>
      <c r="H281" s="137"/>
      <c r="I281" s="137"/>
      <c r="J281" s="137"/>
      <c r="K281" s="137"/>
      <c r="L281" s="137"/>
      <c r="M281" s="137"/>
      <c r="N281" s="137"/>
      <c r="O281" s="137"/>
      <c r="P281" s="137"/>
      <c r="Q281" s="137"/>
      <c r="R281" s="137"/>
      <c r="S281" s="1"/>
      <c r="T281" s="1"/>
      <c r="U281" s="1"/>
      <c r="V281" s="1"/>
      <c r="W281" s="1"/>
      <c r="X281" s="1"/>
      <c r="Y281" s="1"/>
      <c r="Z281" s="1"/>
      <c r="AA281" s="1"/>
      <c r="AB281" s="1"/>
      <c r="AC281" s="1"/>
    </row>
    <row r="282" spans="1:29" ht="12.75">
      <c r="A282" s="1"/>
      <c r="B282" s="16"/>
      <c r="C282" s="3"/>
      <c r="D282" s="137"/>
      <c r="E282" s="137"/>
      <c r="F282" s="137"/>
      <c r="G282" s="137"/>
      <c r="H282" s="137"/>
      <c r="I282" s="137"/>
      <c r="J282" s="137"/>
      <c r="K282" s="137"/>
      <c r="L282" s="137"/>
      <c r="M282" s="137"/>
      <c r="N282" s="137"/>
      <c r="O282" s="137"/>
      <c r="P282" s="137"/>
      <c r="Q282" s="137"/>
      <c r="R282" s="137"/>
      <c r="S282" s="1"/>
      <c r="T282" s="1"/>
      <c r="U282" s="1"/>
      <c r="V282" s="1"/>
      <c r="W282" s="1"/>
      <c r="X282" s="1"/>
      <c r="Y282" s="1"/>
      <c r="Z282" s="1"/>
      <c r="AA282" s="1"/>
      <c r="AB282" s="1"/>
      <c r="AC282" s="1"/>
    </row>
    <row r="283" spans="1:29" ht="12.75">
      <c r="A283" s="1"/>
      <c r="B283" s="16"/>
      <c r="C283" s="3"/>
      <c r="D283" s="137"/>
      <c r="E283" s="137"/>
      <c r="F283" s="137"/>
      <c r="G283" s="137"/>
      <c r="H283" s="137"/>
      <c r="I283" s="137"/>
      <c r="J283" s="137"/>
      <c r="K283" s="137"/>
      <c r="L283" s="137"/>
      <c r="M283" s="137"/>
      <c r="N283" s="137"/>
      <c r="O283" s="137"/>
      <c r="P283" s="137"/>
      <c r="Q283" s="137"/>
      <c r="R283" s="137"/>
      <c r="S283" s="1"/>
      <c r="T283" s="1"/>
      <c r="U283" s="1"/>
      <c r="V283" s="1"/>
      <c r="W283" s="1"/>
      <c r="X283" s="1"/>
      <c r="Y283" s="1"/>
      <c r="Z283" s="1"/>
      <c r="AA283" s="1"/>
      <c r="AB283" s="1"/>
      <c r="AC283" s="1"/>
    </row>
    <row r="284" spans="1:29" ht="12.75">
      <c r="A284" s="1"/>
      <c r="B284" s="16"/>
      <c r="C284" s="3"/>
      <c r="D284" s="137"/>
      <c r="E284" s="137"/>
      <c r="F284" s="137"/>
      <c r="G284" s="137"/>
      <c r="H284" s="137"/>
      <c r="I284" s="137"/>
      <c r="J284" s="137"/>
      <c r="K284" s="137"/>
      <c r="L284" s="137"/>
      <c r="M284" s="137"/>
      <c r="N284" s="137"/>
      <c r="O284" s="137"/>
      <c r="P284" s="137"/>
      <c r="Q284" s="137"/>
      <c r="R284" s="137"/>
      <c r="S284" s="1"/>
      <c r="T284" s="1"/>
      <c r="U284" s="1"/>
      <c r="V284" s="1"/>
      <c r="W284" s="1"/>
      <c r="X284" s="1"/>
      <c r="Y284" s="1"/>
      <c r="Z284" s="1"/>
      <c r="AA284" s="1"/>
      <c r="AB284" s="1"/>
      <c r="AC284" s="1"/>
    </row>
    <row r="285" spans="1:29" ht="12.75">
      <c r="A285" s="1"/>
      <c r="B285" s="16"/>
      <c r="C285" s="3"/>
      <c r="D285" s="137"/>
      <c r="E285" s="137"/>
      <c r="F285" s="137"/>
      <c r="G285" s="137"/>
      <c r="H285" s="137"/>
      <c r="I285" s="137"/>
      <c r="J285" s="137"/>
      <c r="K285" s="137"/>
      <c r="L285" s="137"/>
      <c r="M285" s="137"/>
      <c r="N285" s="137"/>
      <c r="O285" s="137"/>
      <c r="P285" s="137"/>
      <c r="Q285" s="137"/>
      <c r="R285" s="137"/>
      <c r="S285" s="1"/>
      <c r="T285" s="1"/>
      <c r="U285" s="1"/>
      <c r="V285" s="1"/>
      <c r="W285" s="1"/>
      <c r="X285" s="1"/>
      <c r="Y285" s="1"/>
      <c r="Z285" s="1"/>
      <c r="AA285" s="1"/>
      <c r="AB285" s="1"/>
      <c r="AC285" s="1"/>
    </row>
    <row r="286" spans="1:29" ht="12.75">
      <c r="A286" s="1"/>
      <c r="B286" s="16"/>
      <c r="C286" s="3"/>
      <c r="D286" s="137"/>
      <c r="E286" s="137"/>
      <c r="F286" s="137"/>
      <c r="G286" s="137"/>
      <c r="H286" s="137"/>
      <c r="I286" s="137"/>
      <c r="J286" s="137"/>
      <c r="K286" s="137"/>
      <c r="L286" s="137"/>
      <c r="M286" s="137"/>
      <c r="N286" s="137"/>
      <c r="O286" s="137"/>
      <c r="P286" s="137"/>
      <c r="Q286" s="137"/>
      <c r="R286" s="137"/>
      <c r="S286" s="1"/>
      <c r="T286" s="1"/>
      <c r="U286" s="1"/>
      <c r="V286" s="1"/>
      <c r="W286" s="1"/>
      <c r="X286" s="1"/>
      <c r="Y286" s="1"/>
      <c r="Z286" s="1"/>
      <c r="AA286" s="1"/>
      <c r="AB286" s="1"/>
      <c r="AC286" s="1"/>
    </row>
    <row r="287" spans="1:29" ht="12.75">
      <c r="A287" s="1"/>
      <c r="B287" s="16"/>
      <c r="C287" s="3"/>
      <c r="D287" s="137"/>
      <c r="E287" s="137"/>
      <c r="F287" s="137"/>
      <c r="G287" s="137"/>
      <c r="H287" s="137"/>
      <c r="I287" s="137"/>
      <c r="J287" s="137"/>
      <c r="K287" s="137"/>
      <c r="L287" s="137"/>
      <c r="M287" s="137"/>
      <c r="N287" s="137"/>
      <c r="O287" s="137"/>
      <c r="P287" s="137"/>
      <c r="Q287" s="137"/>
      <c r="R287" s="137"/>
      <c r="S287" s="1"/>
      <c r="T287" s="1"/>
      <c r="U287" s="1"/>
      <c r="V287" s="1"/>
      <c r="W287" s="1"/>
      <c r="X287" s="1"/>
      <c r="Y287" s="1"/>
      <c r="Z287" s="1"/>
      <c r="AA287" s="1"/>
      <c r="AB287" s="1"/>
      <c r="AC287" s="1"/>
    </row>
    <row r="288" spans="1:29" ht="12.75">
      <c r="A288" s="1"/>
      <c r="B288" s="16"/>
      <c r="C288" s="3"/>
      <c r="D288" s="137"/>
      <c r="E288" s="137"/>
      <c r="F288" s="137"/>
      <c r="G288" s="137"/>
      <c r="H288" s="137"/>
      <c r="I288" s="137"/>
      <c r="J288" s="137"/>
      <c r="K288" s="137"/>
      <c r="L288" s="137"/>
      <c r="M288" s="137"/>
      <c r="N288" s="137"/>
      <c r="O288" s="137"/>
      <c r="P288" s="137"/>
      <c r="Q288" s="137"/>
      <c r="R288" s="137"/>
      <c r="S288" s="1"/>
      <c r="T288" s="1"/>
      <c r="U288" s="1"/>
      <c r="V288" s="1"/>
      <c r="W288" s="1"/>
      <c r="X288" s="1"/>
      <c r="Y288" s="1"/>
      <c r="Z288" s="1"/>
      <c r="AA288" s="1"/>
      <c r="AB288" s="1"/>
      <c r="AC288" s="1"/>
    </row>
    <row r="289" spans="1:29" ht="12.75">
      <c r="A289" s="1"/>
      <c r="B289" s="16"/>
      <c r="C289" s="3"/>
      <c r="D289" s="137"/>
      <c r="E289" s="137"/>
      <c r="F289" s="137"/>
      <c r="G289" s="137"/>
      <c r="H289" s="137"/>
      <c r="I289" s="137"/>
      <c r="J289" s="137"/>
      <c r="K289" s="137"/>
      <c r="L289" s="137"/>
      <c r="M289" s="137"/>
      <c r="N289" s="137"/>
      <c r="O289" s="137"/>
      <c r="P289" s="137"/>
      <c r="Q289" s="137"/>
      <c r="R289" s="137"/>
      <c r="S289" s="1"/>
      <c r="T289" s="1"/>
      <c r="U289" s="1"/>
      <c r="V289" s="1"/>
      <c r="W289" s="1"/>
      <c r="X289" s="1"/>
      <c r="Y289" s="1"/>
      <c r="Z289" s="1"/>
      <c r="AA289" s="1"/>
      <c r="AB289" s="1"/>
      <c r="AC289" s="1"/>
    </row>
    <row r="290" spans="1:29" ht="12.75">
      <c r="A290" s="1"/>
      <c r="B290" s="16"/>
      <c r="C290" s="3"/>
      <c r="D290" s="137"/>
      <c r="E290" s="137"/>
      <c r="F290" s="137"/>
      <c r="G290" s="137"/>
      <c r="H290" s="137"/>
      <c r="I290" s="137"/>
      <c r="J290" s="137"/>
      <c r="K290" s="137"/>
      <c r="L290" s="137"/>
      <c r="M290" s="137"/>
      <c r="N290" s="137"/>
      <c r="O290" s="137"/>
      <c r="P290" s="137"/>
      <c r="Q290" s="137"/>
      <c r="R290" s="137"/>
      <c r="S290" s="1"/>
      <c r="T290" s="1"/>
      <c r="U290" s="1"/>
      <c r="V290" s="1"/>
      <c r="W290" s="1"/>
      <c r="X290" s="1"/>
      <c r="Y290" s="1"/>
      <c r="Z290" s="1"/>
      <c r="AA290" s="1"/>
      <c r="AB290" s="1"/>
      <c r="AC290" s="1"/>
    </row>
    <row r="291" spans="1:29" ht="12.75">
      <c r="A291" s="1"/>
      <c r="B291" s="16"/>
      <c r="C291" s="3"/>
      <c r="D291" s="137"/>
      <c r="E291" s="137"/>
      <c r="F291" s="137"/>
      <c r="G291" s="137"/>
      <c r="H291" s="137"/>
      <c r="I291" s="137"/>
      <c r="J291" s="137"/>
      <c r="K291" s="137"/>
      <c r="L291" s="137"/>
      <c r="M291" s="137"/>
      <c r="N291" s="137"/>
      <c r="O291" s="137"/>
      <c r="P291" s="137"/>
      <c r="Q291" s="137"/>
      <c r="R291" s="137"/>
      <c r="S291" s="1"/>
      <c r="T291" s="1"/>
      <c r="U291" s="1"/>
      <c r="V291" s="1"/>
      <c r="W291" s="1"/>
      <c r="X291" s="1"/>
      <c r="Y291" s="1"/>
      <c r="Z291" s="1"/>
      <c r="AA291" s="1"/>
      <c r="AB291" s="1"/>
      <c r="AC291" s="1"/>
    </row>
    <row r="292" spans="1:29" ht="12.75">
      <c r="A292" s="1"/>
      <c r="B292" s="16"/>
      <c r="C292" s="3"/>
      <c r="D292" s="137"/>
      <c r="E292" s="137"/>
      <c r="F292" s="137"/>
      <c r="G292" s="137"/>
      <c r="H292" s="137"/>
      <c r="I292" s="137"/>
      <c r="J292" s="137"/>
      <c r="K292" s="137"/>
      <c r="L292" s="137"/>
      <c r="M292" s="137"/>
      <c r="N292" s="137"/>
      <c r="O292" s="137"/>
      <c r="P292" s="137"/>
      <c r="Q292" s="137"/>
      <c r="R292" s="137"/>
      <c r="S292" s="1"/>
      <c r="T292" s="1"/>
      <c r="U292" s="1"/>
      <c r="V292" s="1"/>
      <c r="W292" s="1"/>
      <c r="X292" s="1"/>
      <c r="Y292" s="1"/>
      <c r="Z292" s="1"/>
      <c r="AA292" s="1"/>
      <c r="AB292" s="1"/>
      <c r="AC292" s="1"/>
    </row>
    <row r="293" spans="1:29" ht="12.75">
      <c r="A293" s="1"/>
      <c r="B293" s="16"/>
      <c r="C293" s="3"/>
      <c r="D293" s="137"/>
      <c r="E293" s="137"/>
      <c r="F293" s="137"/>
      <c r="G293" s="137"/>
      <c r="H293" s="137"/>
      <c r="I293" s="137"/>
      <c r="J293" s="137"/>
      <c r="K293" s="137"/>
      <c r="L293" s="137"/>
      <c r="M293" s="137"/>
      <c r="N293" s="137"/>
      <c r="O293" s="137"/>
      <c r="P293" s="137"/>
      <c r="Q293" s="137"/>
      <c r="R293" s="137"/>
      <c r="S293" s="1"/>
      <c r="T293" s="1"/>
      <c r="U293" s="1"/>
      <c r="V293" s="1"/>
      <c r="W293" s="1"/>
      <c r="X293" s="1"/>
      <c r="Y293" s="1"/>
      <c r="Z293" s="1"/>
      <c r="AA293" s="1"/>
      <c r="AB293" s="1"/>
      <c r="AC293" s="1"/>
    </row>
    <row r="294" spans="1:29" ht="12.75">
      <c r="A294" s="1"/>
      <c r="B294" s="16"/>
      <c r="C294" s="3"/>
      <c r="D294" s="137"/>
      <c r="E294" s="137"/>
      <c r="F294" s="137"/>
      <c r="G294" s="137"/>
      <c r="H294" s="137"/>
      <c r="I294" s="137"/>
      <c r="J294" s="137"/>
      <c r="K294" s="137"/>
      <c r="L294" s="137"/>
      <c r="M294" s="137"/>
      <c r="N294" s="137"/>
      <c r="O294" s="137"/>
      <c r="P294" s="137"/>
      <c r="Q294" s="137"/>
      <c r="R294" s="137"/>
      <c r="S294" s="1"/>
      <c r="T294" s="1"/>
      <c r="U294" s="1"/>
      <c r="V294" s="1"/>
      <c r="W294" s="1"/>
      <c r="X294" s="1"/>
      <c r="Y294" s="1"/>
      <c r="Z294" s="1"/>
      <c r="AA294" s="1"/>
      <c r="AB294" s="1"/>
      <c r="AC294" s="1"/>
    </row>
    <row r="295" spans="1:29" ht="12.75">
      <c r="A295" s="1"/>
      <c r="B295" s="16"/>
      <c r="C295" s="3"/>
      <c r="D295" s="137"/>
      <c r="E295" s="137"/>
      <c r="F295" s="137"/>
      <c r="G295" s="137"/>
      <c r="H295" s="137"/>
      <c r="I295" s="137"/>
      <c r="J295" s="137"/>
      <c r="K295" s="137"/>
      <c r="L295" s="137"/>
      <c r="M295" s="137"/>
      <c r="N295" s="137"/>
      <c r="O295" s="137"/>
      <c r="P295" s="137"/>
      <c r="Q295" s="137"/>
      <c r="R295" s="137"/>
      <c r="S295" s="1"/>
      <c r="T295" s="1"/>
      <c r="U295" s="1"/>
      <c r="V295" s="1"/>
      <c r="W295" s="1"/>
      <c r="X295" s="1"/>
      <c r="Y295" s="1"/>
      <c r="Z295" s="1"/>
      <c r="AA295" s="1"/>
      <c r="AB295" s="1"/>
      <c r="AC295" s="1"/>
    </row>
    <row r="296" spans="1:29" ht="12.75">
      <c r="A296" s="1"/>
      <c r="B296" s="16"/>
      <c r="C296" s="3"/>
      <c r="D296" s="137"/>
      <c r="E296" s="137"/>
      <c r="F296" s="137"/>
      <c r="G296" s="137"/>
      <c r="H296" s="137"/>
      <c r="I296" s="137"/>
      <c r="J296" s="137"/>
      <c r="K296" s="137"/>
      <c r="L296" s="137"/>
      <c r="M296" s="137"/>
      <c r="N296" s="137"/>
      <c r="O296" s="137"/>
      <c r="P296" s="137"/>
      <c r="Q296" s="137"/>
      <c r="R296" s="137"/>
      <c r="S296" s="1"/>
      <c r="T296" s="1"/>
      <c r="U296" s="1"/>
      <c r="V296" s="1"/>
      <c r="W296" s="1"/>
      <c r="X296" s="1"/>
      <c r="Y296" s="1"/>
      <c r="Z296" s="1"/>
      <c r="AA296" s="1"/>
      <c r="AB296" s="1"/>
      <c r="AC296" s="1"/>
    </row>
    <row r="297" spans="1:29" ht="12.75">
      <c r="A297" s="1"/>
      <c r="B297" s="16"/>
      <c r="C297" s="3"/>
      <c r="D297" s="137"/>
      <c r="E297" s="137"/>
      <c r="F297" s="137"/>
      <c r="G297" s="137"/>
      <c r="H297" s="137"/>
      <c r="I297" s="137"/>
      <c r="J297" s="137"/>
      <c r="K297" s="137"/>
      <c r="L297" s="137"/>
      <c r="M297" s="137"/>
      <c r="N297" s="137"/>
      <c r="O297" s="137"/>
      <c r="P297" s="137"/>
      <c r="Q297" s="137"/>
      <c r="R297" s="137"/>
      <c r="S297" s="1"/>
      <c r="T297" s="1"/>
      <c r="U297" s="1"/>
      <c r="V297" s="1"/>
      <c r="W297" s="1"/>
      <c r="X297" s="1"/>
      <c r="Y297" s="1"/>
      <c r="Z297" s="1"/>
      <c r="AA297" s="1"/>
      <c r="AB297" s="1"/>
      <c r="AC297" s="1"/>
    </row>
    <row r="298" spans="1:29" ht="12.75">
      <c r="A298" s="1"/>
      <c r="B298" s="16"/>
      <c r="C298" s="3"/>
      <c r="D298" s="137"/>
      <c r="E298" s="137"/>
      <c r="F298" s="137"/>
      <c r="G298" s="137"/>
      <c r="H298" s="137"/>
      <c r="I298" s="137"/>
      <c r="J298" s="137"/>
      <c r="K298" s="137"/>
      <c r="L298" s="137"/>
      <c r="M298" s="137"/>
      <c r="N298" s="137"/>
      <c r="O298" s="137"/>
      <c r="P298" s="137"/>
      <c r="Q298" s="137"/>
      <c r="R298" s="137"/>
      <c r="S298" s="1"/>
      <c r="T298" s="1"/>
      <c r="U298" s="1"/>
      <c r="V298" s="1"/>
      <c r="W298" s="1"/>
      <c r="X298" s="1"/>
      <c r="Y298" s="1"/>
      <c r="Z298" s="1"/>
      <c r="AA298" s="1"/>
      <c r="AB298" s="1"/>
      <c r="AC298" s="1"/>
    </row>
    <row r="299" spans="1:29" ht="12.75">
      <c r="A299" s="1"/>
      <c r="B299" s="16"/>
      <c r="C299" s="3"/>
      <c r="D299" s="137"/>
      <c r="E299" s="137"/>
      <c r="F299" s="137"/>
      <c r="G299" s="137"/>
      <c r="H299" s="137"/>
      <c r="I299" s="137"/>
      <c r="J299" s="137"/>
      <c r="K299" s="137"/>
      <c r="L299" s="137"/>
      <c r="M299" s="137"/>
      <c r="N299" s="137"/>
      <c r="O299" s="137"/>
      <c r="P299" s="137"/>
      <c r="Q299" s="137"/>
      <c r="R299" s="137"/>
      <c r="S299" s="1"/>
      <c r="T299" s="1"/>
      <c r="U299" s="1"/>
      <c r="V299" s="1"/>
      <c r="W299" s="1"/>
      <c r="X299" s="1"/>
      <c r="Y299" s="1"/>
      <c r="Z299" s="1"/>
      <c r="AA299" s="1"/>
      <c r="AB299" s="1"/>
      <c r="AC299" s="1"/>
    </row>
    <row r="300" spans="1:29" ht="12.75">
      <c r="A300" s="1"/>
      <c r="B300" s="16"/>
      <c r="C300" s="3"/>
      <c r="D300" s="137"/>
      <c r="E300" s="137"/>
      <c r="F300" s="137"/>
      <c r="G300" s="137"/>
      <c r="H300" s="137"/>
      <c r="I300" s="137"/>
      <c r="J300" s="137"/>
      <c r="K300" s="137"/>
      <c r="L300" s="137"/>
      <c r="M300" s="137"/>
      <c r="N300" s="137"/>
      <c r="O300" s="137"/>
      <c r="P300" s="137"/>
      <c r="Q300" s="137"/>
      <c r="R300" s="137"/>
      <c r="S300" s="1"/>
      <c r="T300" s="1"/>
      <c r="U300" s="1"/>
      <c r="V300" s="1"/>
      <c r="W300" s="1"/>
      <c r="X300" s="1"/>
      <c r="Y300" s="1"/>
      <c r="Z300" s="1"/>
      <c r="AA300" s="1"/>
      <c r="AB300" s="1"/>
      <c r="AC300" s="1"/>
    </row>
    <row r="301" spans="1:29" ht="12.75">
      <c r="A301" s="1"/>
      <c r="B301" s="16"/>
      <c r="C301" s="3"/>
      <c r="D301" s="137"/>
      <c r="E301" s="137"/>
      <c r="F301" s="137"/>
      <c r="G301" s="137"/>
      <c r="H301" s="137"/>
      <c r="I301" s="137"/>
      <c r="J301" s="137"/>
      <c r="K301" s="137"/>
      <c r="L301" s="137"/>
      <c r="M301" s="137"/>
      <c r="N301" s="137"/>
      <c r="O301" s="137"/>
      <c r="P301" s="137"/>
      <c r="Q301" s="137"/>
      <c r="R301" s="137"/>
      <c r="S301" s="1"/>
      <c r="T301" s="1"/>
      <c r="U301" s="1"/>
      <c r="V301" s="1"/>
      <c r="W301" s="1"/>
      <c r="X301" s="1"/>
      <c r="Y301" s="1"/>
      <c r="Z301" s="1"/>
      <c r="AA301" s="1"/>
      <c r="AB301" s="1"/>
      <c r="AC301" s="1"/>
    </row>
    <row r="302" spans="1:29" ht="12.75">
      <c r="A302" s="1"/>
      <c r="B302" s="16"/>
      <c r="C302" s="3"/>
      <c r="D302" s="137"/>
      <c r="E302" s="137"/>
      <c r="F302" s="137"/>
      <c r="G302" s="137"/>
      <c r="H302" s="137"/>
      <c r="I302" s="137"/>
      <c r="J302" s="137"/>
      <c r="K302" s="137"/>
      <c r="L302" s="137"/>
      <c r="M302" s="137"/>
      <c r="N302" s="137"/>
      <c r="O302" s="137"/>
      <c r="P302" s="137"/>
      <c r="Q302" s="137"/>
      <c r="R302" s="137"/>
      <c r="S302" s="1"/>
      <c r="T302" s="1"/>
      <c r="U302" s="1"/>
      <c r="V302" s="1"/>
      <c r="W302" s="1"/>
      <c r="X302" s="1"/>
      <c r="Y302" s="1"/>
      <c r="Z302" s="1"/>
      <c r="AA302" s="1"/>
      <c r="AB302" s="1"/>
      <c r="AC302" s="1"/>
    </row>
    <row r="303" spans="1:29" ht="12.75">
      <c r="A303" s="1"/>
      <c r="B303" s="16"/>
      <c r="C303" s="3"/>
      <c r="D303" s="137"/>
      <c r="E303" s="137"/>
      <c r="F303" s="137"/>
      <c r="G303" s="137"/>
      <c r="H303" s="137"/>
      <c r="I303" s="137"/>
      <c r="J303" s="137"/>
      <c r="K303" s="137"/>
      <c r="L303" s="137"/>
      <c r="M303" s="137"/>
      <c r="N303" s="137"/>
      <c r="O303" s="137"/>
      <c r="P303" s="137"/>
      <c r="Q303" s="137"/>
      <c r="R303" s="137"/>
      <c r="S303" s="1"/>
      <c r="T303" s="1"/>
      <c r="U303" s="1"/>
      <c r="V303" s="1"/>
      <c r="W303" s="1"/>
      <c r="X303" s="1"/>
      <c r="Y303" s="1"/>
      <c r="Z303" s="1"/>
      <c r="AA303" s="1"/>
      <c r="AB303" s="1"/>
      <c r="AC303" s="1"/>
    </row>
    <row r="304" spans="1:29" ht="12.75">
      <c r="A304" s="1"/>
      <c r="B304" s="16"/>
      <c r="C304" s="3"/>
      <c r="D304" s="137"/>
      <c r="E304" s="137"/>
      <c r="F304" s="137"/>
      <c r="G304" s="137"/>
      <c r="H304" s="137"/>
      <c r="I304" s="137"/>
      <c r="J304" s="137"/>
      <c r="K304" s="137"/>
      <c r="L304" s="137"/>
      <c r="M304" s="137"/>
      <c r="N304" s="137"/>
      <c r="O304" s="137"/>
      <c r="P304" s="137"/>
      <c r="Q304" s="137"/>
      <c r="R304" s="137"/>
      <c r="S304" s="1"/>
      <c r="T304" s="1"/>
      <c r="U304" s="1"/>
      <c r="V304" s="1"/>
      <c r="W304" s="1"/>
      <c r="X304" s="1"/>
      <c r="Y304" s="1"/>
      <c r="Z304" s="1"/>
      <c r="AA304" s="1"/>
      <c r="AB304" s="1"/>
      <c r="AC304" s="1"/>
    </row>
    <row r="305" spans="1:29" ht="12.75">
      <c r="A305" s="1"/>
      <c r="B305" s="16"/>
      <c r="C305" s="3"/>
      <c r="D305" s="137"/>
      <c r="E305" s="137"/>
      <c r="F305" s="137"/>
      <c r="G305" s="137"/>
      <c r="H305" s="137"/>
      <c r="I305" s="137"/>
      <c r="J305" s="137"/>
      <c r="K305" s="137"/>
      <c r="L305" s="137"/>
      <c r="M305" s="137"/>
      <c r="N305" s="137"/>
      <c r="O305" s="137"/>
      <c r="P305" s="137"/>
      <c r="Q305" s="137"/>
      <c r="R305" s="137"/>
      <c r="S305" s="1"/>
      <c r="T305" s="1"/>
      <c r="U305" s="1"/>
      <c r="V305" s="1"/>
      <c r="W305" s="1"/>
      <c r="X305" s="1"/>
      <c r="Y305" s="1"/>
      <c r="Z305" s="1"/>
      <c r="AA305" s="1"/>
      <c r="AB305" s="1"/>
      <c r="AC305" s="1"/>
    </row>
    <row r="306" spans="1:29" ht="12.75">
      <c r="A306" s="1"/>
      <c r="B306" s="16"/>
      <c r="C306" s="3"/>
      <c r="D306" s="137"/>
      <c r="E306" s="137"/>
      <c r="F306" s="137"/>
      <c r="G306" s="137"/>
      <c r="H306" s="137"/>
      <c r="I306" s="137"/>
      <c r="J306" s="137"/>
      <c r="K306" s="137"/>
      <c r="L306" s="137"/>
      <c r="M306" s="137"/>
      <c r="N306" s="137"/>
      <c r="O306" s="137"/>
      <c r="P306" s="137"/>
      <c r="Q306" s="137"/>
      <c r="R306" s="137"/>
      <c r="S306" s="1"/>
      <c r="T306" s="1"/>
      <c r="U306" s="1"/>
      <c r="V306" s="1"/>
      <c r="W306" s="1"/>
      <c r="X306" s="1"/>
      <c r="Y306" s="1"/>
      <c r="Z306" s="1"/>
      <c r="AA306" s="1"/>
      <c r="AB306" s="1"/>
      <c r="AC306" s="1"/>
    </row>
    <row r="307" spans="1:29" ht="12.75">
      <c r="A307" s="1"/>
      <c r="B307" s="16"/>
      <c r="C307" s="3"/>
      <c r="D307" s="137"/>
      <c r="E307" s="137"/>
      <c r="F307" s="137"/>
      <c r="G307" s="137"/>
      <c r="H307" s="137"/>
      <c r="I307" s="137"/>
      <c r="J307" s="137"/>
      <c r="K307" s="137"/>
      <c r="L307" s="137"/>
      <c r="M307" s="137"/>
      <c r="N307" s="137"/>
      <c r="O307" s="137"/>
      <c r="P307" s="137"/>
      <c r="Q307" s="137"/>
      <c r="R307" s="137"/>
      <c r="S307" s="1"/>
      <c r="T307" s="1"/>
      <c r="U307" s="1"/>
      <c r="V307" s="1"/>
      <c r="W307" s="1"/>
      <c r="X307" s="1"/>
      <c r="Y307" s="1"/>
      <c r="Z307" s="1"/>
      <c r="AA307" s="1"/>
      <c r="AB307" s="1"/>
      <c r="AC307" s="1"/>
    </row>
    <row r="308" spans="1:29" ht="12.75">
      <c r="A308" s="1"/>
      <c r="B308" s="16"/>
      <c r="C308" s="3"/>
      <c r="D308" s="137"/>
      <c r="E308" s="137"/>
      <c r="F308" s="137"/>
      <c r="G308" s="137"/>
      <c r="H308" s="137"/>
      <c r="I308" s="137"/>
      <c r="J308" s="137"/>
      <c r="K308" s="137"/>
      <c r="L308" s="137"/>
      <c r="M308" s="137"/>
      <c r="N308" s="137"/>
      <c r="O308" s="137"/>
      <c r="P308" s="137"/>
      <c r="Q308" s="137"/>
      <c r="R308" s="137"/>
      <c r="S308" s="1"/>
      <c r="T308" s="1"/>
      <c r="U308" s="1"/>
      <c r="V308" s="1"/>
      <c r="W308" s="1"/>
      <c r="X308" s="1"/>
      <c r="Y308" s="1"/>
      <c r="Z308" s="1"/>
      <c r="AA308" s="1"/>
      <c r="AB308" s="1"/>
      <c r="AC308" s="1"/>
    </row>
    <row r="309" spans="1:29" ht="12.75">
      <c r="A309" s="1"/>
      <c r="B309" s="16"/>
      <c r="C309" s="3"/>
      <c r="D309" s="137"/>
      <c r="E309" s="137"/>
      <c r="F309" s="137"/>
      <c r="G309" s="137"/>
      <c r="H309" s="137"/>
      <c r="I309" s="137"/>
      <c r="J309" s="137"/>
      <c r="K309" s="137"/>
      <c r="L309" s="137"/>
      <c r="M309" s="137"/>
      <c r="N309" s="137"/>
      <c r="O309" s="137"/>
      <c r="P309" s="137"/>
      <c r="Q309" s="137"/>
      <c r="R309" s="137"/>
      <c r="S309" s="1"/>
      <c r="T309" s="1"/>
      <c r="U309" s="1"/>
      <c r="V309" s="1"/>
      <c r="W309" s="1"/>
      <c r="X309" s="1"/>
      <c r="Y309" s="1"/>
      <c r="Z309" s="1"/>
      <c r="AA309" s="1"/>
      <c r="AB309" s="1"/>
      <c r="AC309" s="1"/>
    </row>
    <row r="310" spans="1:29" ht="12.75">
      <c r="A310" s="1"/>
      <c r="B310" s="16"/>
      <c r="C310" s="3"/>
      <c r="D310" s="137"/>
      <c r="E310" s="137"/>
      <c r="F310" s="137"/>
      <c r="G310" s="137"/>
      <c r="H310" s="137"/>
      <c r="I310" s="137"/>
      <c r="J310" s="137"/>
      <c r="K310" s="137"/>
      <c r="L310" s="137"/>
      <c r="M310" s="137"/>
      <c r="N310" s="137"/>
      <c r="O310" s="137"/>
      <c r="P310" s="137"/>
      <c r="Q310" s="137"/>
      <c r="R310" s="137"/>
      <c r="S310" s="1"/>
      <c r="T310" s="1"/>
      <c r="U310" s="1"/>
      <c r="V310" s="1"/>
      <c r="W310" s="1"/>
      <c r="X310" s="1"/>
      <c r="Y310" s="1"/>
      <c r="Z310" s="1"/>
      <c r="AA310" s="1"/>
      <c r="AB310" s="1"/>
      <c r="AC310" s="1"/>
    </row>
    <row r="311" spans="1:29" ht="12.75">
      <c r="A311" s="1"/>
      <c r="B311" s="16"/>
      <c r="C311" s="3"/>
      <c r="D311" s="137"/>
      <c r="E311" s="137"/>
      <c r="F311" s="137"/>
      <c r="G311" s="137"/>
      <c r="H311" s="137"/>
      <c r="I311" s="137"/>
      <c r="J311" s="137"/>
      <c r="K311" s="137"/>
      <c r="L311" s="137"/>
      <c r="M311" s="137"/>
      <c r="N311" s="137"/>
      <c r="O311" s="137"/>
      <c r="P311" s="137"/>
      <c r="Q311" s="137"/>
      <c r="R311" s="137"/>
      <c r="S311" s="1"/>
      <c r="T311" s="1"/>
      <c r="U311" s="1"/>
      <c r="V311" s="1"/>
      <c r="W311" s="1"/>
      <c r="X311" s="1"/>
      <c r="Y311" s="1"/>
      <c r="Z311" s="1"/>
      <c r="AA311" s="1"/>
      <c r="AB311" s="1"/>
      <c r="AC311" s="1"/>
    </row>
    <row r="312" spans="1:29" ht="12.75">
      <c r="A312" s="1"/>
      <c r="B312" s="16"/>
      <c r="C312" s="3"/>
      <c r="D312" s="137"/>
      <c r="E312" s="137"/>
      <c r="F312" s="137"/>
      <c r="G312" s="137"/>
      <c r="H312" s="137"/>
      <c r="I312" s="137"/>
      <c r="J312" s="137"/>
      <c r="K312" s="137"/>
      <c r="L312" s="137"/>
      <c r="M312" s="137"/>
      <c r="N312" s="137"/>
      <c r="O312" s="137"/>
      <c r="P312" s="137"/>
      <c r="Q312" s="137"/>
      <c r="R312" s="137"/>
      <c r="S312" s="1"/>
      <c r="T312" s="1"/>
      <c r="U312" s="1"/>
      <c r="V312" s="1"/>
      <c r="W312" s="1"/>
      <c r="X312" s="1"/>
      <c r="Y312" s="1"/>
      <c r="Z312" s="1"/>
      <c r="AA312" s="1"/>
      <c r="AB312" s="1"/>
      <c r="AC312" s="1"/>
    </row>
    <row r="313" spans="1:29" ht="12.75">
      <c r="A313" s="1"/>
      <c r="B313" s="16"/>
      <c r="C313" s="3"/>
      <c r="D313" s="137"/>
      <c r="E313" s="137"/>
      <c r="F313" s="137"/>
      <c r="G313" s="137"/>
      <c r="H313" s="137"/>
      <c r="I313" s="137"/>
      <c r="J313" s="137"/>
      <c r="K313" s="137"/>
      <c r="L313" s="137"/>
      <c r="M313" s="137"/>
      <c r="N313" s="137"/>
      <c r="O313" s="137"/>
      <c r="P313" s="137"/>
      <c r="Q313" s="137"/>
      <c r="R313" s="137"/>
      <c r="S313" s="1"/>
      <c r="T313" s="1"/>
      <c r="U313" s="1"/>
      <c r="V313" s="1"/>
      <c r="W313" s="1"/>
      <c r="X313" s="1"/>
      <c r="Y313" s="1"/>
      <c r="Z313" s="1"/>
      <c r="AA313" s="1"/>
      <c r="AB313" s="1"/>
      <c r="AC313" s="1"/>
    </row>
    <row r="314" spans="1:29" ht="12.75">
      <c r="A314" s="1"/>
      <c r="B314" s="16"/>
      <c r="C314" s="3"/>
      <c r="D314" s="137"/>
      <c r="E314" s="137"/>
      <c r="F314" s="137"/>
      <c r="G314" s="137"/>
      <c r="H314" s="137"/>
      <c r="I314" s="137"/>
      <c r="J314" s="137"/>
      <c r="K314" s="137"/>
      <c r="L314" s="137"/>
      <c r="M314" s="137"/>
      <c r="N314" s="137"/>
      <c r="O314" s="137"/>
      <c r="P314" s="137"/>
      <c r="Q314" s="137"/>
      <c r="R314" s="137"/>
      <c r="S314" s="1"/>
      <c r="T314" s="1"/>
      <c r="U314" s="1"/>
      <c r="V314" s="1"/>
      <c r="W314" s="1"/>
      <c r="X314" s="1"/>
      <c r="Y314" s="1"/>
      <c r="Z314" s="1"/>
      <c r="AA314" s="1"/>
      <c r="AB314" s="1"/>
      <c r="AC314" s="1"/>
    </row>
    <row r="315" spans="1:29" ht="12.75">
      <c r="A315" s="1"/>
      <c r="B315" s="16"/>
      <c r="C315" s="3"/>
      <c r="D315" s="137"/>
      <c r="E315" s="137"/>
      <c r="F315" s="137"/>
      <c r="G315" s="137"/>
      <c r="H315" s="137"/>
      <c r="I315" s="137"/>
      <c r="J315" s="137"/>
      <c r="K315" s="137"/>
      <c r="L315" s="137"/>
      <c r="M315" s="137"/>
      <c r="N315" s="137"/>
      <c r="O315" s="137"/>
      <c r="P315" s="137"/>
      <c r="Q315" s="137"/>
      <c r="R315" s="137"/>
      <c r="S315" s="1"/>
      <c r="T315" s="1"/>
      <c r="U315" s="1"/>
      <c r="V315" s="1"/>
      <c r="W315" s="1"/>
      <c r="X315" s="1"/>
      <c r="Y315" s="1"/>
      <c r="Z315" s="1"/>
      <c r="AA315" s="1"/>
      <c r="AB315" s="1"/>
      <c r="AC315" s="1"/>
    </row>
    <row r="316" spans="1:29" ht="12.75">
      <c r="A316" s="1"/>
      <c r="B316" s="16"/>
      <c r="C316" s="3"/>
      <c r="D316" s="137"/>
      <c r="E316" s="137"/>
      <c r="F316" s="137"/>
      <c r="G316" s="137"/>
      <c r="H316" s="137"/>
      <c r="I316" s="137"/>
      <c r="J316" s="137"/>
      <c r="K316" s="137"/>
      <c r="L316" s="137"/>
      <c r="M316" s="137"/>
      <c r="N316" s="137"/>
      <c r="O316" s="137"/>
      <c r="P316" s="137"/>
      <c r="Q316" s="137"/>
      <c r="R316" s="137"/>
      <c r="S316" s="1"/>
      <c r="T316" s="1"/>
      <c r="U316" s="1"/>
      <c r="V316" s="1"/>
      <c r="W316" s="1"/>
      <c r="X316" s="1"/>
      <c r="Y316" s="1"/>
      <c r="Z316" s="1"/>
      <c r="AA316" s="1"/>
      <c r="AB316" s="1"/>
      <c r="AC316" s="1"/>
    </row>
    <row r="317" spans="1:29" ht="12.75">
      <c r="A317" s="1"/>
      <c r="B317" s="16"/>
      <c r="C317" s="3"/>
      <c r="D317" s="137"/>
      <c r="E317" s="137"/>
      <c r="F317" s="137"/>
      <c r="G317" s="137"/>
      <c r="H317" s="137"/>
      <c r="I317" s="137"/>
      <c r="J317" s="137"/>
      <c r="K317" s="137"/>
      <c r="L317" s="137"/>
      <c r="M317" s="137"/>
      <c r="N317" s="137"/>
      <c r="O317" s="137"/>
      <c r="P317" s="137"/>
      <c r="Q317" s="137"/>
      <c r="R317" s="137"/>
      <c r="S317" s="1"/>
      <c r="T317" s="1"/>
      <c r="U317" s="1"/>
      <c r="V317" s="1"/>
      <c r="W317" s="1"/>
      <c r="X317" s="1"/>
      <c r="Y317" s="1"/>
      <c r="Z317" s="1"/>
      <c r="AA317" s="1"/>
      <c r="AB317" s="1"/>
      <c r="AC317" s="1"/>
    </row>
    <row r="318" spans="1:29" ht="12.75">
      <c r="A318" s="1"/>
      <c r="B318" s="16"/>
      <c r="C318" s="3"/>
      <c r="D318" s="137"/>
      <c r="E318" s="137"/>
      <c r="F318" s="137"/>
      <c r="G318" s="137"/>
      <c r="H318" s="137"/>
      <c r="I318" s="137"/>
      <c r="J318" s="137"/>
      <c r="K318" s="137"/>
      <c r="L318" s="137"/>
      <c r="M318" s="137"/>
      <c r="N318" s="137"/>
      <c r="O318" s="137"/>
      <c r="P318" s="137"/>
      <c r="Q318" s="137"/>
      <c r="R318" s="137"/>
      <c r="S318" s="1"/>
      <c r="T318" s="1"/>
      <c r="U318" s="1"/>
      <c r="V318" s="1"/>
      <c r="W318" s="1"/>
      <c r="X318" s="1"/>
      <c r="Y318" s="1"/>
      <c r="Z318" s="1"/>
      <c r="AA318" s="1"/>
      <c r="AB318" s="1"/>
      <c r="AC318" s="1"/>
    </row>
    <row r="319" spans="1:29" ht="12.75">
      <c r="A319" s="1"/>
      <c r="B319" s="16"/>
      <c r="C319" s="3"/>
      <c r="D319" s="137"/>
      <c r="E319" s="137"/>
      <c r="F319" s="137"/>
      <c r="G319" s="137"/>
      <c r="H319" s="137"/>
      <c r="I319" s="137"/>
      <c r="J319" s="137"/>
      <c r="K319" s="137"/>
      <c r="L319" s="137"/>
      <c r="M319" s="137"/>
      <c r="N319" s="137"/>
      <c r="O319" s="137"/>
      <c r="P319" s="137"/>
      <c r="Q319" s="137"/>
      <c r="R319" s="137"/>
      <c r="S319" s="1"/>
      <c r="T319" s="1"/>
      <c r="U319" s="1"/>
      <c r="V319" s="1"/>
      <c r="W319" s="1"/>
      <c r="X319" s="1"/>
      <c r="Y319" s="1"/>
      <c r="Z319" s="1"/>
      <c r="AA319" s="1"/>
      <c r="AB319" s="1"/>
      <c r="AC319" s="1"/>
    </row>
    <row r="320" spans="1:29" ht="12.75">
      <c r="A320" s="1"/>
      <c r="B320" s="16"/>
      <c r="C320" s="3"/>
      <c r="D320" s="137"/>
      <c r="E320" s="137"/>
      <c r="F320" s="137"/>
      <c r="G320" s="137"/>
      <c r="H320" s="137"/>
      <c r="I320" s="137"/>
      <c r="J320" s="137"/>
      <c r="K320" s="137"/>
      <c r="L320" s="137"/>
      <c r="M320" s="137"/>
      <c r="N320" s="137"/>
      <c r="O320" s="137"/>
      <c r="P320" s="137"/>
      <c r="Q320" s="137"/>
      <c r="R320" s="137"/>
      <c r="S320" s="1"/>
      <c r="T320" s="1"/>
      <c r="U320" s="1"/>
      <c r="V320" s="1"/>
      <c r="W320" s="1"/>
      <c r="X320" s="1"/>
      <c r="Y320" s="1"/>
      <c r="Z320" s="1"/>
      <c r="AA320" s="1"/>
      <c r="AB320" s="1"/>
      <c r="AC320" s="1"/>
    </row>
    <row r="321" spans="1:29" ht="12.75">
      <c r="A321" s="1"/>
      <c r="B321" s="16"/>
      <c r="C321" s="3"/>
      <c r="D321" s="137"/>
      <c r="E321" s="137"/>
      <c r="F321" s="137"/>
      <c r="G321" s="137"/>
      <c r="H321" s="137"/>
      <c r="I321" s="137"/>
      <c r="J321" s="137"/>
      <c r="K321" s="137"/>
      <c r="L321" s="137"/>
      <c r="M321" s="137"/>
      <c r="N321" s="137"/>
      <c r="O321" s="137"/>
      <c r="P321" s="137"/>
      <c r="Q321" s="137"/>
      <c r="R321" s="137"/>
      <c r="S321" s="1"/>
      <c r="T321" s="1"/>
      <c r="U321" s="1"/>
      <c r="V321" s="1"/>
      <c r="W321" s="1"/>
      <c r="X321" s="1"/>
      <c r="Y321" s="1"/>
      <c r="Z321" s="1"/>
      <c r="AA321" s="1"/>
      <c r="AB321" s="1"/>
      <c r="AC321" s="1"/>
    </row>
    <row r="322" spans="1:29" ht="12.75">
      <c r="A322" s="1"/>
      <c r="B322" s="16"/>
      <c r="C322" s="3"/>
      <c r="D322" s="137"/>
      <c r="E322" s="137"/>
      <c r="F322" s="137"/>
      <c r="G322" s="137"/>
      <c r="H322" s="137"/>
      <c r="I322" s="137"/>
      <c r="J322" s="137"/>
      <c r="K322" s="137"/>
      <c r="L322" s="137"/>
      <c r="M322" s="137"/>
      <c r="N322" s="137"/>
      <c r="O322" s="137"/>
      <c r="P322" s="137"/>
      <c r="Q322" s="137"/>
      <c r="R322" s="137"/>
      <c r="S322" s="1"/>
      <c r="T322" s="1"/>
      <c r="U322" s="1"/>
      <c r="V322" s="1"/>
      <c r="W322" s="1"/>
      <c r="X322" s="1"/>
      <c r="Y322" s="1"/>
      <c r="Z322" s="1"/>
      <c r="AA322" s="1"/>
      <c r="AB322" s="1"/>
      <c r="AC322" s="1"/>
    </row>
    <row r="323" spans="1:29" ht="12.75">
      <c r="A323" s="1"/>
      <c r="B323" s="16"/>
      <c r="C323" s="3"/>
      <c r="D323" s="137"/>
      <c r="E323" s="137"/>
      <c r="F323" s="137"/>
      <c r="G323" s="137"/>
      <c r="H323" s="137"/>
      <c r="I323" s="137"/>
      <c r="J323" s="137"/>
      <c r="K323" s="137"/>
      <c r="L323" s="137"/>
      <c r="M323" s="137"/>
      <c r="N323" s="137"/>
      <c r="O323" s="137"/>
      <c r="P323" s="137"/>
      <c r="Q323" s="137"/>
      <c r="R323" s="137"/>
      <c r="S323" s="1"/>
      <c r="T323" s="1"/>
      <c r="U323" s="1"/>
      <c r="V323" s="1"/>
      <c r="W323" s="1"/>
      <c r="X323" s="1"/>
      <c r="Y323" s="1"/>
      <c r="Z323" s="1"/>
      <c r="AA323" s="1"/>
      <c r="AB323" s="1"/>
      <c r="AC323" s="1"/>
    </row>
    <row r="324" spans="1:29" ht="12.75">
      <c r="A324" s="1"/>
      <c r="B324" s="16"/>
      <c r="C324" s="3"/>
      <c r="D324" s="137"/>
      <c r="E324" s="137"/>
      <c r="F324" s="137"/>
      <c r="G324" s="137"/>
      <c r="H324" s="137"/>
      <c r="I324" s="137"/>
      <c r="J324" s="137"/>
      <c r="K324" s="137"/>
      <c r="L324" s="137"/>
      <c r="M324" s="137"/>
      <c r="N324" s="137"/>
      <c r="O324" s="137"/>
      <c r="P324" s="137"/>
      <c r="Q324" s="137"/>
      <c r="R324" s="137"/>
      <c r="S324" s="1"/>
      <c r="T324" s="1"/>
      <c r="U324" s="1"/>
      <c r="V324" s="1"/>
      <c r="W324" s="1"/>
      <c r="X324" s="1"/>
      <c r="Y324" s="1"/>
      <c r="Z324" s="1"/>
      <c r="AA324" s="1"/>
      <c r="AB324" s="1"/>
      <c r="AC324" s="1"/>
    </row>
    <row r="325" spans="1:29" ht="12.75">
      <c r="A325" s="1"/>
      <c r="B325" s="16"/>
      <c r="C325" s="3"/>
      <c r="D325" s="137"/>
      <c r="E325" s="137"/>
      <c r="F325" s="137"/>
      <c r="G325" s="137"/>
      <c r="H325" s="137"/>
      <c r="I325" s="137"/>
      <c r="J325" s="137"/>
      <c r="K325" s="137"/>
      <c r="L325" s="137"/>
      <c r="M325" s="137"/>
      <c r="N325" s="137"/>
      <c r="O325" s="137"/>
      <c r="P325" s="137"/>
      <c r="Q325" s="137"/>
      <c r="R325" s="137"/>
      <c r="S325" s="1"/>
      <c r="T325" s="1"/>
      <c r="U325" s="1"/>
      <c r="V325" s="1"/>
      <c r="W325" s="1"/>
      <c r="X325" s="1"/>
      <c r="Y325" s="1"/>
      <c r="Z325" s="1"/>
      <c r="AA325" s="1"/>
      <c r="AB325" s="1"/>
      <c r="AC325" s="1"/>
    </row>
    <row r="326" spans="1:29" ht="12.75">
      <c r="A326" s="1"/>
      <c r="B326" s="16"/>
      <c r="C326" s="3"/>
      <c r="D326" s="137"/>
      <c r="E326" s="137"/>
      <c r="F326" s="137"/>
      <c r="G326" s="137"/>
      <c r="H326" s="137"/>
      <c r="I326" s="137"/>
      <c r="J326" s="137"/>
      <c r="K326" s="137"/>
      <c r="L326" s="137"/>
      <c r="M326" s="137"/>
      <c r="N326" s="137"/>
      <c r="O326" s="137"/>
      <c r="P326" s="137"/>
      <c r="Q326" s="137"/>
      <c r="R326" s="137"/>
      <c r="S326" s="1"/>
      <c r="T326" s="1"/>
      <c r="U326" s="1"/>
      <c r="V326" s="1"/>
      <c r="W326" s="1"/>
      <c r="X326" s="1"/>
      <c r="Y326" s="1"/>
      <c r="Z326" s="1"/>
      <c r="AA326" s="1"/>
      <c r="AB326" s="1"/>
      <c r="AC326" s="1"/>
    </row>
    <row r="327" spans="1:29" ht="12.75">
      <c r="A327" s="1"/>
      <c r="B327" s="16"/>
      <c r="C327" s="3"/>
      <c r="D327" s="137"/>
      <c r="E327" s="137"/>
      <c r="F327" s="137"/>
      <c r="G327" s="137"/>
      <c r="H327" s="137"/>
      <c r="I327" s="137"/>
      <c r="J327" s="137"/>
      <c r="K327" s="137"/>
      <c r="L327" s="137"/>
      <c r="M327" s="137"/>
      <c r="N327" s="137"/>
      <c r="O327" s="137"/>
      <c r="P327" s="137"/>
      <c r="Q327" s="137"/>
      <c r="R327" s="137"/>
      <c r="S327" s="1"/>
      <c r="T327" s="1"/>
      <c r="U327" s="1"/>
      <c r="V327" s="1"/>
      <c r="W327" s="1"/>
      <c r="X327" s="1"/>
      <c r="Y327" s="1"/>
      <c r="Z327" s="1"/>
      <c r="AA327" s="1"/>
      <c r="AB327" s="1"/>
      <c r="AC327" s="1"/>
    </row>
    <row r="328" spans="1:29" ht="12.75">
      <c r="A328" s="1"/>
      <c r="B328" s="16"/>
      <c r="C328" s="3"/>
      <c r="D328" s="137"/>
      <c r="E328" s="137"/>
      <c r="F328" s="137"/>
      <c r="G328" s="137"/>
      <c r="H328" s="137"/>
      <c r="I328" s="137"/>
      <c r="J328" s="137"/>
      <c r="K328" s="137"/>
      <c r="L328" s="137"/>
      <c r="M328" s="137"/>
      <c r="N328" s="137"/>
      <c r="O328" s="137"/>
      <c r="P328" s="137"/>
      <c r="Q328" s="137"/>
      <c r="R328" s="137"/>
      <c r="S328" s="1"/>
      <c r="T328" s="1"/>
      <c r="U328" s="1"/>
      <c r="V328" s="1"/>
      <c r="W328" s="1"/>
      <c r="X328" s="1"/>
      <c r="Y328" s="1"/>
      <c r="Z328" s="1"/>
      <c r="AA328" s="1"/>
      <c r="AB328" s="1"/>
      <c r="AC328" s="1"/>
    </row>
    <row r="329" spans="1:29" ht="12.75">
      <c r="A329" s="1"/>
      <c r="B329" s="16"/>
      <c r="C329" s="3"/>
      <c r="D329" s="137"/>
      <c r="E329" s="137"/>
      <c r="F329" s="137"/>
      <c r="G329" s="137"/>
      <c r="H329" s="137"/>
      <c r="I329" s="137"/>
      <c r="J329" s="137"/>
      <c r="K329" s="137"/>
      <c r="L329" s="137"/>
      <c r="M329" s="137"/>
      <c r="N329" s="137"/>
      <c r="O329" s="137"/>
      <c r="P329" s="137"/>
      <c r="Q329" s="137"/>
      <c r="R329" s="137"/>
      <c r="S329" s="1"/>
      <c r="T329" s="1"/>
      <c r="U329" s="1"/>
      <c r="V329" s="1"/>
      <c r="W329" s="1"/>
      <c r="X329" s="1"/>
      <c r="Y329" s="1"/>
      <c r="Z329" s="1"/>
      <c r="AA329" s="1"/>
      <c r="AB329" s="1"/>
      <c r="AC329" s="1"/>
    </row>
    <row r="330" spans="1:29" ht="12.75">
      <c r="A330" s="1"/>
      <c r="B330" s="16"/>
      <c r="C330" s="3"/>
      <c r="D330" s="137"/>
      <c r="E330" s="137"/>
      <c r="F330" s="137"/>
      <c r="G330" s="137"/>
      <c r="H330" s="137"/>
      <c r="I330" s="137"/>
      <c r="J330" s="137"/>
      <c r="K330" s="137"/>
      <c r="L330" s="137"/>
      <c r="M330" s="137"/>
      <c r="N330" s="137"/>
      <c r="O330" s="137"/>
      <c r="P330" s="137"/>
      <c r="Q330" s="137"/>
      <c r="R330" s="137"/>
      <c r="S330" s="1"/>
      <c r="T330" s="1"/>
      <c r="U330" s="1"/>
      <c r="V330" s="1"/>
      <c r="W330" s="1"/>
      <c r="X330" s="1"/>
      <c r="Y330" s="1"/>
      <c r="Z330" s="1"/>
      <c r="AA330" s="1"/>
      <c r="AB330" s="1"/>
      <c r="AC330" s="1"/>
    </row>
    <row r="331" spans="1:29" ht="12.75">
      <c r="A331" s="1"/>
      <c r="B331" s="16"/>
      <c r="C331" s="3"/>
      <c r="D331" s="137"/>
      <c r="E331" s="137"/>
      <c r="F331" s="137"/>
      <c r="G331" s="137"/>
      <c r="H331" s="137"/>
      <c r="I331" s="137"/>
      <c r="J331" s="137"/>
      <c r="K331" s="137"/>
      <c r="L331" s="137"/>
      <c r="M331" s="137"/>
      <c r="N331" s="137"/>
      <c r="O331" s="137"/>
      <c r="P331" s="137"/>
      <c r="Q331" s="137"/>
      <c r="R331" s="137"/>
      <c r="S331" s="1"/>
      <c r="T331" s="1"/>
      <c r="U331" s="1"/>
      <c r="V331" s="1"/>
      <c r="W331" s="1"/>
      <c r="X331" s="1"/>
      <c r="Y331" s="1"/>
      <c r="Z331" s="1"/>
      <c r="AA331" s="1"/>
      <c r="AB331" s="1"/>
      <c r="AC331" s="1"/>
    </row>
    <row r="332" spans="1:29" ht="12.75">
      <c r="A332" s="1"/>
      <c r="B332" s="16"/>
      <c r="C332" s="3"/>
      <c r="D332" s="137"/>
      <c r="E332" s="137"/>
      <c r="F332" s="137"/>
      <c r="G332" s="137"/>
      <c r="H332" s="137"/>
      <c r="I332" s="137"/>
      <c r="J332" s="137"/>
      <c r="K332" s="137"/>
      <c r="L332" s="137"/>
      <c r="M332" s="137"/>
      <c r="N332" s="137"/>
      <c r="O332" s="137"/>
      <c r="P332" s="137"/>
      <c r="Q332" s="137"/>
      <c r="R332" s="137"/>
      <c r="S332" s="1"/>
      <c r="T332" s="1"/>
      <c r="U332" s="1"/>
      <c r="V332" s="1"/>
      <c r="W332" s="1"/>
      <c r="X332" s="1"/>
      <c r="Y332" s="1"/>
      <c r="Z332" s="1"/>
      <c r="AA332" s="1"/>
      <c r="AB332" s="1"/>
      <c r="AC332" s="1"/>
    </row>
    <row r="333" spans="1:29" ht="12.75">
      <c r="A333" s="1"/>
      <c r="B333" s="16"/>
      <c r="C333" s="3"/>
      <c r="D333" s="137"/>
      <c r="E333" s="137"/>
      <c r="F333" s="137"/>
      <c r="G333" s="137"/>
      <c r="H333" s="137"/>
      <c r="I333" s="137"/>
      <c r="J333" s="137"/>
      <c r="K333" s="137"/>
      <c r="L333" s="137"/>
      <c r="M333" s="137"/>
      <c r="N333" s="137"/>
      <c r="O333" s="137"/>
      <c r="P333" s="137"/>
      <c r="Q333" s="137"/>
      <c r="R333" s="137"/>
      <c r="S333" s="1"/>
      <c r="T333" s="1"/>
      <c r="U333" s="1"/>
      <c r="V333" s="1"/>
      <c r="W333" s="1"/>
      <c r="X333" s="1"/>
      <c r="Y333" s="1"/>
      <c r="Z333" s="1"/>
      <c r="AA333" s="1"/>
      <c r="AB333" s="1"/>
      <c r="AC333" s="1"/>
    </row>
    <row r="334" spans="1:29" ht="12.75">
      <c r="A334" s="1"/>
      <c r="B334" s="16"/>
      <c r="C334" s="3"/>
      <c r="D334" s="137"/>
      <c r="E334" s="137"/>
      <c r="F334" s="137"/>
      <c r="G334" s="137"/>
      <c r="H334" s="137"/>
      <c r="I334" s="137"/>
      <c r="J334" s="137"/>
      <c r="K334" s="137"/>
      <c r="L334" s="137"/>
      <c r="M334" s="137"/>
      <c r="N334" s="137"/>
      <c r="O334" s="137"/>
      <c r="P334" s="137"/>
      <c r="Q334" s="137"/>
      <c r="R334" s="137"/>
      <c r="S334" s="1"/>
      <c r="T334" s="1"/>
      <c r="U334" s="1"/>
      <c r="V334" s="1"/>
      <c r="W334" s="1"/>
      <c r="X334" s="1"/>
      <c r="Y334" s="1"/>
      <c r="Z334" s="1"/>
      <c r="AA334" s="1"/>
      <c r="AB334" s="1"/>
      <c r="AC334" s="1"/>
    </row>
    <row r="335" spans="1:29" ht="12.75">
      <c r="A335" s="1"/>
      <c r="B335" s="16"/>
      <c r="C335" s="3"/>
      <c r="D335" s="137"/>
      <c r="E335" s="137"/>
      <c r="F335" s="137"/>
      <c r="G335" s="137"/>
      <c r="H335" s="137"/>
      <c r="I335" s="137"/>
      <c r="J335" s="137"/>
      <c r="K335" s="137"/>
      <c r="L335" s="137"/>
      <c r="M335" s="137"/>
      <c r="N335" s="137"/>
      <c r="O335" s="137"/>
      <c r="P335" s="137"/>
      <c r="Q335" s="137"/>
      <c r="R335" s="137"/>
      <c r="S335" s="1"/>
      <c r="T335" s="1"/>
      <c r="U335" s="1"/>
      <c r="V335" s="1"/>
      <c r="W335" s="1"/>
      <c r="X335" s="1"/>
      <c r="Y335" s="1"/>
      <c r="Z335" s="1"/>
      <c r="AA335" s="1"/>
      <c r="AB335" s="1"/>
      <c r="AC335" s="1"/>
    </row>
    <row r="336" spans="1:29" ht="12.75">
      <c r="A336" s="1"/>
      <c r="B336" s="16"/>
      <c r="C336" s="3"/>
      <c r="D336" s="137"/>
      <c r="E336" s="137"/>
      <c r="F336" s="137"/>
      <c r="G336" s="137"/>
      <c r="H336" s="137"/>
      <c r="I336" s="137"/>
      <c r="J336" s="137"/>
      <c r="K336" s="137"/>
      <c r="L336" s="137"/>
      <c r="M336" s="137"/>
      <c r="N336" s="137"/>
      <c r="O336" s="137"/>
      <c r="P336" s="137"/>
      <c r="Q336" s="137"/>
      <c r="R336" s="137"/>
      <c r="S336" s="1"/>
      <c r="T336" s="1"/>
      <c r="U336" s="1"/>
      <c r="V336" s="1"/>
      <c r="W336" s="1"/>
      <c r="X336" s="1"/>
      <c r="Y336" s="1"/>
      <c r="Z336" s="1"/>
      <c r="AA336" s="1"/>
      <c r="AB336" s="1"/>
      <c r="AC336" s="1"/>
    </row>
    <row r="337" spans="1:29" ht="12.75">
      <c r="A337" s="1"/>
      <c r="B337" s="16"/>
      <c r="C337" s="3"/>
      <c r="D337" s="137"/>
      <c r="E337" s="137"/>
      <c r="F337" s="137"/>
      <c r="G337" s="137"/>
      <c r="H337" s="137"/>
      <c r="I337" s="137"/>
      <c r="J337" s="137"/>
      <c r="K337" s="137"/>
      <c r="L337" s="137"/>
      <c r="M337" s="137"/>
      <c r="N337" s="137"/>
      <c r="O337" s="137"/>
      <c r="P337" s="137"/>
      <c r="Q337" s="137"/>
      <c r="R337" s="137"/>
      <c r="S337" s="1"/>
      <c r="T337" s="1"/>
      <c r="U337" s="1"/>
      <c r="V337" s="1"/>
      <c r="W337" s="1"/>
      <c r="X337" s="1"/>
      <c r="Y337" s="1"/>
      <c r="Z337" s="1"/>
      <c r="AA337" s="1"/>
      <c r="AB337" s="1"/>
      <c r="AC337" s="1"/>
    </row>
    <row r="338" spans="1:29" ht="12.75">
      <c r="A338" s="1"/>
      <c r="B338" s="16"/>
      <c r="C338" s="3"/>
      <c r="D338" s="137"/>
      <c r="E338" s="137"/>
      <c r="F338" s="137"/>
      <c r="G338" s="137"/>
      <c r="H338" s="137"/>
      <c r="I338" s="137"/>
      <c r="J338" s="137"/>
      <c r="K338" s="137"/>
      <c r="L338" s="137"/>
      <c r="M338" s="137"/>
      <c r="N338" s="137"/>
      <c r="O338" s="137"/>
      <c r="P338" s="137"/>
      <c r="Q338" s="137"/>
      <c r="R338" s="137"/>
      <c r="S338" s="1"/>
      <c r="T338" s="1"/>
      <c r="U338" s="1"/>
      <c r="V338" s="1"/>
      <c r="W338" s="1"/>
      <c r="X338" s="1"/>
      <c r="Y338" s="1"/>
      <c r="Z338" s="1"/>
      <c r="AA338" s="1"/>
      <c r="AB338" s="1"/>
      <c r="AC338" s="1"/>
    </row>
    <row r="339" spans="1:29" ht="12.75">
      <c r="A339" s="1"/>
      <c r="B339" s="16"/>
      <c r="C339" s="3"/>
      <c r="D339" s="137"/>
      <c r="E339" s="137"/>
      <c r="F339" s="137"/>
      <c r="G339" s="137"/>
      <c r="H339" s="137"/>
      <c r="I339" s="137"/>
      <c r="J339" s="137"/>
      <c r="K339" s="137"/>
      <c r="L339" s="137"/>
      <c r="M339" s="137"/>
      <c r="N339" s="137"/>
      <c r="O339" s="137"/>
      <c r="P339" s="137"/>
      <c r="Q339" s="137"/>
      <c r="R339" s="137"/>
      <c r="S339" s="1"/>
      <c r="T339" s="1"/>
      <c r="U339" s="1"/>
      <c r="V339" s="1"/>
      <c r="W339" s="1"/>
      <c r="X339" s="1"/>
      <c r="Y339" s="1"/>
      <c r="Z339" s="1"/>
      <c r="AA339" s="1"/>
      <c r="AB339" s="1"/>
      <c r="AC339" s="1"/>
    </row>
    <row r="340" spans="1:29" ht="12.75">
      <c r="A340" s="1"/>
      <c r="B340" s="16"/>
      <c r="C340" s="3"/>
      <c r="D340" s="137"/>
      <c r="E340" s="137"/>
      <c r="F340" s="137"/>
      <c r="G340" s="137"/>
      <c r="H340" s="137"/>
      <c r="I340" s="137"/>
      <c r="J340" s="137"/>
      <c r="K340" s="137"/>
      <c r="L340" s="137"/>
      <c r="M340" s="137"/>
      <c r="N340" s="137"/>
      <c r="O340" s="137"/>
      <c r="P340" s="137"/>
      <c r="Q340" s="137"/>
      <c r="R340" s="137"/>
      <c r="S340" s="1"/>
      <c r="T340" s="1"/>
      <c r="U340" s="1"/>
      <c r="V340" s="1"/>
      <c r="W340" s="1"/>
      <c r="X340" s="1"/>
      <c r="Y340" s="1"/>
      <c r="Z340" s="1"/>
      <c r="AA340" s="1"/>
      <c r="AB340" s="1"/>
      <c r="AC340" s="1"/>
    </row>
    <row r="341" spans="1:29" ht="12.75">
      <c r="A341" s="1"/>
      <c r="B341" s="16"/>
      <c r="C341" s="3"/>
      <c r="D341" s="137"/>
      <c r="E341" s="137"/>
      <c r="F341" s="137"/>
      <c r="G341" s="137"/>
      <c r="H341" s="137"/>
      <c r="I341" s="137"/>
      <c r="J341" s="137"/>
      <c r="K341" s="137"/>
      <c r="L341" s="137"/>
      <c r="M341" s="137"/>
      <c r="N341" s="137"/>
      <c r="O341" s="137"/>
      <c r="P341" s="137"/>
      <c r="Q341" s="137"/>
      <c r="R341" s="137"/>
      <c r="S341" s="1"/>
      <c r="T341" s="1"/>
      <c r="U341" s="1"/>
      <c r="V341" s="1"/>
      <c r="W341" s="1"/>
      <c r="X341" s="1"/>
      <c r="Y341" s="1"/>
      <c r="Z341" s="1"/>
      <c r="AA341" s="1"/>
      <c r="AB341" s="1"/>
      <c r="AC341" s="1"/>
    </row>
    <row r="342" spans="1:29" ht="12.75">
      <c r="A342" s="1"/>
      <c r="B342" s="16"/>
      <c r="C342" s="3"/>
      <c r="D342" s="137"/>
      <c r="E342" s="137"/>
      <c r="F342" s="137"/>
      <c r="G342" s="137"/>
      <c r="H342" s="137"/>
      <c r="I342" s="137"/>
      <c r="J342" s="137"/>
      <c r="K342" s="137"/>
      <c r="L342" s="137"/>
      <c r="M342" s="137"/>
      <c r="N342" s="137"/>
      <c r="O342" s="137"/>
      <c r="P342" s="137"/>
      <c r="Q342" s="137"/>
      <c r="R342" s="137"/>
      <c r="S342" s="1"/>
      <c r="T342" s="1"/>
      <c r="U342" s="1"/>
      <c r="V342" s="1"/>
      <c r="W342" s="1"/>
      <c r="X342" s="1"/>
      <c r="Y342" s="1"/>
      <c r="Z342" s="1"/>
      <c r="AA342" s="1"/>
      <c r="AB342" s="1"/>
      <c r="AC342" s="1"/>
    </row>
  </sheetData>
  <mergeCells count="557">
    <mergeCell ref="S136:S147"/>
    <mergeCell ref="T136:T139"/>
    <mergeCell ref="U136:U139"/>
    <mergeCell ref="V136:V139"/>
    <mergeCell ref="T140:T143"/>
    <mergeCell ref="U140:U143"/>
    <mergeCell ref="V140:V143"/>
    <mergeCell ref="T144:T147"/>
    <mergeCell ref="U144:U147"/>
    <mergeCell ref="V144:V147"/>
    <mergeCell ref="S124:S135"/>
    <mergeCell ref="T124:T127"/>
    <mergeCell ref="U124:U127"/>
    <mergeCell ref="V124:V127"/>
    <mergeCell ref="T128:T131"/>
    <mergeCell ref="U128:U131"/>
    <mergeCell ref="V128:V131"/>
    <mergeCell ref="T132:T135"/>
    <mergeCell ref="U132:U135"/>
    <mergeCell ref="V132:V135"/>
    <mergeCell ref="T112:T115"/>
    <mergeCell ref="U112:U115"/>
    <mergeCell ref="V112:V115"/>
    <mergeCell ref="T116:T119"/>
    <mergeCell ref="U116:U119"/>
    <mergeCell ref="V116:V119"/>
    <mergeCell ref="T120:T123"/>
    <mergeCell ref="U120:U123"/>
    <mergeCell ref="V120:V123"/>
    <mergeCell ref="T100:T103"/>
    <mergeCell ref="U100:U103"/>
    <mergeCell ref="V100:V103"/>
    <mergeCell ref="T104:T107"/>
    <mergeCell ref="U104:U107"/>
    <mergeCell ref="V104:V107"/>
    <mergeCell ref="T108:T111"/>
    <mergeCell ref="U108:U111"/>
    <mergeCell ref="V108:V111"/>
    <mergeCell ref="S88:S99"/>
    <mergeCell ref="T88:T91"/>
    <mergeCell ref="U88:U91"/>
    <mergeCell ref="V88:V91"/>
    <mergeCell ref="T92:T95"/>
    <mergeCell ref="U92:U95"/>
    <mergeCell ref="V92:V95"/>
    <mergeCell ref="T96:T99"/>
    <mergeCell ref="U96:U99"/>
    <mergeCell ref="V96:V99"/>
    <mergeCell ref="S76:S87"/>
    <mergeCell ref="T76:T79"/>
    <mergeCell ref="U76:U79"/>
    <mergeCell ref="V76:V79"/>
    <mergeCell ref="T80:T83"/>
    <mergeCell ref="U80:U83"/>
    <mergeCell ref="V80:V83"/>
    <mergeCell ref="T84:T87"/>
    <mergeCell ref="U84:U87"/>
    <mergeCell ref="V84:V87"/>
    <mergeCell ref="S64:S75"/>
    <mergeCell ref="T64:T67"/>
    <mergeCell ref="U64:U67"/>
    <mergeCell ref="V64:V67"/>
    <mergeCell ref="T68:T71"/>
    <mergeCell ref="U68:U71"/>
    <mergeCell ref="V68:V71"/>
    <mergeCell ref="T72:T75"/>
    <mergeCell ref="U72:U75"/>
    <mergeCell ref="V72:V75"/>
    <mergeCell ref="S52:S63"/>
    <mergeCell ref="T52:T55"/>
    <mergeCell ref="U52:U55"/>
    <mergeCell ref="V52:V55"/>
    <mergeCell ref="T56:T59"/>
    <mergeCell ref="U56:U59"/>
    <mergeCell ref="V56:V59"/>
    <mergeCell ref="T60:T63"/>
    <mergeCell ref="U60:U63"/>
    <mergeCell ref="V60:V63"/>
    <mergeCell ref="S40:S51"/>
    <mergeCell ref="T40:T43"/>
    <mergeCell ref="U40:U43"/>
    <mergeCell ref="V40:V43"/>
    <mergeCell ref="T44:T47"/>
    <mergeCell ref="U44:U47"/>
    <mergeCell ref="V44:V47"/>
    <mergeCell ref="T48:T51"/>
    <mergeCell ref="U48:U51"/>
    <mergeCell ref="V48:V51"/>
    <mergeCell ref="S28:S39"/>
    <mergeCell ref="T28:T31"/>
    <mergeCell ref="U28:U31"/>
    <mergeCell ref="V28:V31"/>
    <mergeCell ref="T32:T35"/>
    <mergeCell ref="U32:U35"/>
    <mergeCell ref="V32:V35"/>
    <mergeCell ref="T36:T39"/>
    <mergeCell ref="U36:U39"/>
    <mergeCell ref="V36:V39"/>
    <mergeCell ref="S16:S27"/>
    <mergeCell ref="T16:T19"/>
    <mergeCell ref="U16:U19"/>
    <mergeCell ref="V16:V19"/>
    <mergeCell ref="T20:T23"/>
    <mergeCell ref="U20:U23"/>
    <mergeCell ref="V20:V23"/>
    <mergeCell ref="T24:T27"/>
    <mergeCell ref="U24:U27"/>
    <mergeCell ref="V24:V27"/>
    <mergeCell ref="S4:S15"/>
    <mergeCell ref="T4:T7"/>
    <mergeCell ref="U4:U7"/>
    <mergeCell ref="V4:V7"/>
    <mergeCell ref="T8:T11"/>
    <mergeCell ref="U8:U11"/>
    <mergeCell ref="V8:V11"/>
    <mergeCell ref="T12:T15"/>
    <mergeCell ref="U12:U15"/>
    <mergeCell ref="V12:V15"/>
    <mergeCell ref="N52:N55"/>
    <mergeCell ref="N56:N59"/>
    <mergeCell ref="N60:N63"/>
    <mergeCell ref="O40:O43"/>
    <mergeCell ref="O44:O47"/>
    <mergeCell ref="O48:O51"/>
    <mergeCell ref="O52:O55"/>
    <mergeCell ref="O56:O59"/>
    <mergeCell ref="C4:C15"/>
    <mergeCell ref="C16:C27"/>
    <mergeCell ref="D52:D63"/>
    <mergeCell ref="I8:I11"/>
    <mergeCell ref="K8:K11"/>
    <mergeCell ref="L8:L11"/>
    <mergeCell ref="E16:E19"/>
    <mergeCell ref="F16:F19"/>
    <mergeCell ref="G16:G27"/>
    <mergeCell ref="H16:H19"/>
    <mergeCell ref="I16:I19"/>
    <mergeCell ref="J16:J27"/>
    <mergeCell ref="K16:K19"/>
    <mergeCell ref="L16:L19"/>
    <mergeCell ref="E20:E23"/>
    <mergeCell ref="F20:F23"/>
    <mergeCell ref="H20:H23"/>
    <mergeCell ref="D136:D147"/>
    <mergeCell ref="B124:B147"/>
    <mergeCell ref="C52:C63"/>
    <mergeCell ref="C64:C75"/>
    <mergeCell ref="B4:B51"/>
    <mergeCell ref="B52:B87"/>
    <mergeCell ref="B88:B123"/>
    <mergeCell ref="C124:C135"/>
    <mergeCell ref="C136:C147"/>
    <mergeCell ref="C100:C111"/>
    <mergeCell ref="D100:D111"/>
    <mergeCell ref="D64:D75"/>
    <mergeCell ref="D76:D87"/>
    <mergeCell ref="D88:D99"/>
    <mergeCell ref="C76:C87"/>
    <mergeCell ref="C88:C99"/>
    <mergeCell ref="D112:D123"/>
    <mergeCell ref="C112:C123"/>
    <mergeCell ref="D28:D39"/>
    <mergeCell ref="C28:C39"/>
    <mergeCell ref="C40:C51"/>
    <mergeCell ref="D40:D51"/>
    <mergeCell ref="D16:D27"/>
    <mergeCell ref="N4:N7"/>
    <mergeCell ref="O4:O7"/>
    <mergeCell ref="P4:P15"/>
    <mergeCell ref="Q4:Q7"/>
    <mergeCell ref="R4:R7"/>
    <mergeCell ref="E8:E11"/>
    <mergeCell ref="F8:F11"/>
    <mergeCell ref="H8:H11"/>
    <mergeCell ref="M4:M15"/>
    <mergeCell ref="N8:N11"/>
    <mergeCell ref="O8:O11"/>
    <mergeCell ref="Q8:Q11"/>
    <mergeCell ref="R8:R11"/>
    <mergeCell ref="E12:E15"/>
    <mergeCell ref="F12:F15"/>
    <mergeCell ref="H12:H15"/>
    <mergeCell ref="I12:I15"/>
    <mergeCell ref="K12:K15"/>
    <mergeCell ref="L12:L15"/>
    <mergeCell ref="N12:N15"/>
    <mergeCell ref="O12:O15"/>
    <mergeCell ref="Q12:Q15"/>
    <mergeCell ref="R12:R15"/>
    <mergeCell ref="D124:D135"/>
    <mergeCell ref="D4:D15"/>
    <mergeCell ref="M16:M27"/>
    <mergeCell ref="N88:N91"/>
    <mergeCell ref="O88:O91"/>
    <mergeCell ref="N92:N95"/>
    <mergeCell ref="O92:O95"/>
    <mergeCell ref="N96:N99"/>
    <mergeCell ref="O96:O99"/>
    <mergeCell ref="N100:N103"/>
    <mergeCell ref="O100:O103"/>
    <mergeCell ref="N104:N107"/>
    <mergeCell ref="O104:O107"/>
    <mergeCell ref="N108:N111"/>
    <mergeCell ref="O108:O111"/>
    <mergeCell ref="N112:N115"/>
    <mergeCell ref="E4:E7"/>
    <mergeCell ref="F4:F7"/>
    <mergeCell ref="G4:G15"/>
    <mergeCell ref="H4:H7"/>
    <mergeCell ref="I4:I7"/>
    <mergeCell ref="J4:J15"/>
    <mergeCell ref="K4:K7"/>
    <mergeCell ref="L4:L7"/>
    <mergeCell ref="I20:I23"/>
    <mergeCell ref="K20:K23"/>
    <mergeCell ref="L20:L23"/>
    <mergeCell ref="N20:N23"/>
    <mergeCell ref="O20:O23"/>
    <mergeCell ref="Q20:Q23"/>
    <mergeCell ref="R20:R23"/>
    <mergeCell ref="R24:R27"/>
    <mergeCell ref="N16:N19"/>
    <mergeCell ref="O16:O19"/>
    <mergeCell ref="P16:P27"/>
    <mergeCell ref="Q16:Q19"/>
    <mergeCell ref="R16:R19"/>
    <mergeCell ref="E24:E27"/>
    <mergeCell ref="F24:F27"/>
    <mergeCell ref="H24:H27"/>
    <mergeCell ref="I24:I27"/>
    <mergeCell ref="K24:K27"/>
    <mergeCell ref="L24:L27"/>
    <mergeCell ref="N24:N27"/>
    <mergeCell ref="O24:O27"/>
    <mergeCell ref="Q24:Q27"/>
    <mergeCell ref="E28:E31"/>
    <mergeCell ref="F28:F31"/>
    <mergeCell ref="G28:G39"/>
    <mergeCell ref="H28:H31"/>
    <mergeCell ref="I28:I31"/>
    <mergeCell ref="J28:J39"/>
    <mergeCell ref="K28:K31"/>
    <mergeCell ref="L28:L31"/>
    <mergeCell ref="M28:M39"/>
    <mergeCell ref="E32:E35"/>
    <mergeCell ref="F32:F35"/>
    <mergeCell ref="H32:H35"/>
    <mergeCell ref="I32:I35"/>
    <mergeCell ref="K32:K35"/>
    <mergeCell ref="L32:L35"/>
    <mergeCell ref="E36:E39"/>
    <mergeCell ref="F36:F39"/>
    <mergeCell ref="H36:H39"/>
    <mergeCell ref="I36:I39"/>
    <mergeCell ref="K36:K39"/>
    <mergeCell ref="L36:L39"/>
    <mergeCell ref="N28:N31"/>
    <mergeCell ref="N32:N35"/>
    <mergeCell ref="N36:N39"/>
    <mergeCell ref="N40:N43"/>
    <mergeCell ref="N44:N47"/>
    <mergeCell ref="N48:N51"/>
    <mergeCell ref="P40:P51"/>
    <mergeCell ref="Q40:Q43"/>
    <mergeCell ref="R40:R43"/>
    <mergeCell ref="Q44:Q47"/>
    <mergeCell ref="O28:O31"/>
    <mergeCell ref="P28:P39"/>
    <mergeCell ref="Q28:Q31"/>
    <mergeCell ref="R28:R31"/>
    <mergeCell ref="O32:O35"/>
    <mergeCell ref="Q32:Q35"/>
    <mergeCell ref="R32:R35"/>
    <mergeCell ref="O36:O39"/>
    <mergeCell ref="Q36:Q39"/>
    <mergeCell ref="R36:R39"/>
    <mergeCell ref="R44:R47"/>
    <mergeCell ref="Q48:Q51"/>
    <mergeCell ref="R48:R51"/>
    <mergeCell ref="E40:E43"/>
    <mergeCell ref="F40:F43"/>
    <mergeCell ref="G40:G51"/>
    <mergeCell ref="H40:H43"/>
    <mergeCell ref="I40:I43"/>
    <mergeCell ref="J40:J51"/>
    <mergeCell ref="K40:K43"/>
    <mergeCell ref="L40:L43"/>
    <mergeCell ref="M40:M51"/>
    <mergeCell ref="E44:E47"/>
    <mergeCell ref="F44:F47"/>
    <mergeCell ref="H44:H47"/>
    <mergeCell ref="I44:I47"/>
    <mergeCell ref="K44:K47"/>
    <mergeCell ref="L44:L47"/>
    <mergeCell ref="E48:E51"/>
    <mergeCell ref="F48:F51"/>
    <mergeCell ref="H48:H51"/>
    <mergeCell ref="I48:I51"/>
    <mergeCell ref="K48:K51"/>
    <mergeCell ref="L48:L51"/>
    <mergeCell ref="G52:G63"/>
    <mergeCell ref="H52:H55"/>
    <mergeCell ref="I52:I55"/>
    <mergeCell ref="J52:J63"/>
    <mergeCell ref="K52:K55"/>
    <mergeCell ref="L52:L55"/>
    <mergeCell ref="M52:M63"/>
    <mergeCell ref="E56:E59"/>
    <mergeCell ref="F56:F59"/>
    <mergeCell ref="H56:H59"/>
    <mergeCell ref="I56:I59"/>
    <mergeCell ref="K56:K59"/>
    <mergeCell ref="L56:L59"/>
    <mergeCell ref="E60:E63"/>
    <mergeCell ref="F60:F63"/>
    <mergeCell ref="H60:H63"/>
    <mergeCell ref="I60:I63"/>
    <mergeCell ref="K60:K63"/>
    <mergeCell ref="L60:L63"/>
    <mergeCell ref="O60:O63"/>
    <mergeCell ref="Q60:Q63"/>
    <mergeCell ref="R60:R63"/>
    <mergeCell ref="E64:E67"/>
    <mergeCell ref="F64:F67"/>
    <mergeCell ref="G64:G75"/>
    <mergeCell ref="H64:H67"/>
    <mergeCell ref="I64:I67"/>
    <mergeCell ref="J64:J75"/>
    <mergeCell ref="K64:K67"/>
    <mergeCell ref="L64:L67"/>
    <mergeCell ref="M64:M75"/>
    <mergeCell ref="N64:N67"/>
    <mergeCell ref="O64:O67"/>
    <mergeCell ref="P64:P75"/>
    <mergeCell ref="Q64:Q67"/>
    <mergeCell ref="R64:R67"/>
    <mergeCell ref="P52:P63"/>
    <mergeCell ref="Q52:Q55"/>
    <mergeCell ref="R52:R55"/>
    <mergeCell ref="Q56:Q59"/>
    <mergeCell ref="R56:R59"/>
    <mergeCell ref="E52:E55"/>
    <mergeCell ref="F52:F55"/>
    <mergeCell ref="R68:R71"/>
    <mergeCell ref="E72:E75"/>
    <mergeCell ref="F72:F75"/>
    <mergeCell ref="H72:H75"/>
    <mergeCell ref="I72:I75"/>
    <mergeCell ref="K72:K75"/>
    <mergeCell ref="L72:L75"/>
    <mergeCell ref="N72:N75"/>
    <mergeCell ref="O72:O75"/>
    <mergeCell ref="Q72:Q75"/>
    <mergeCell ref="E68:E71"/>
    <mergeCell ref="F68:F71"/>
    <mergeCell ref="H68:H71"/>
    <mergeCell ref="I68:I71"/>
    <mergeCell ref="K68:K71"/>
    <mergeCell ref="L68:L71"/>
    <mergeCell ref="N68:N71"/>
    <mergeCell ref="O68:O71"/>
    <mergeCell ref="Q68:Q71"/>
    <mergeCell ref="R72:R75"/>
    <mergeCell ref="E76:E79"/>
    <mergeCell ref="F76:F79"/>
    <mergeCell ref="G76:G87"/>
    <mergeCell ref="H76:H79"/>
    <mergeCell ref="I76:I79"/>
    <mergeCell ref="J76:J87"/>
    <mergeCell ref="K76:K79"/>
    <mergeCell ref="L76:L79"/>
    <mergeCell ref="M76:M87"/>
    <mergeCell ref="E84:E87"/>
    <mergeCell ref="F84:F87"/>
    <mergeCell ref="E80:E83"/>
    <mergeCell ref="F80:F83"/>
    <mergeCell ref="N76:N79"/>
    <mergeCell ref="O76:O79"/>
    <mergeCell ref="P76:P87"/>
    <mergeCell ref="Q76:Q79"/>
    <mergeCell ref="R76:R79"/>
    <mergeCell ref="H96:H99"/>
    <mergeCell ref="I96:I99"/>
    <mergeCell ref="K96:K99"/>
    <mergeCell ref="L96:L99"/>
    <mergeCell ref="R80:R83"/>
    <mergeCell ref="H84:H87"/>
    <mergeCell ref="I84:I87"/>
    <mergeCell ref="K84:K87"/>
    <mergeCell ref="L84:L87"/>
    <mergeCell ref="N84:N87"/>
    <mergeCell ref="O84:O87"/>
    <mergeCell ref="Q84:Q87"/>
    <mergeCell ref="R84:R87"/>
    <mergeCell ref="H80:H83"/>
    <mergeCell ref="I80:I83"/>
    <mergeCell ref="K80:K83"/>
    <mergeCell ref="L80:L83"/>
    <mergeCell ref="N80:N83"/>
    <mergeCell ref="O80:O83"/>
    <mergeCell ref="Q80:Q83"/>
    <mergeCell ref="P88:P99"/>
    <mergeCell ref="Q88:Q91"/>
    <mergeCell ref="R88:R91"/>
    <mergeCell ref="Q92:Q95"/>
    <mergeCell ref="R92:R95"/>
    <mergeCell ref="Q96:Q99"/>
    <mergeCell ref="R96:R99"/>
    <mergeCell ref="E88:E91"/>
    <mergeCell ref="F88:F91"/>
    <mergeCell ref="G88:G99"/>
    <mergeCell ref="H88:H91"/>
    <mergeCell ref="I88:I91"/>
    <mergeCell ref="J88:J99"/>
    <mergeCell ref="K88:K91"/>
    <mergeCell ref="L88:L91"/>
    <mergeCell ref="M88:M99"/>
    <mergeCell ref="E92:E95"/>
    <mergeCell ref="F92:F95"/>
    <mergeCell ref="H92:H95"/>
    <mergeCell ref="I92:I95"/>
    <mergeCell ref="K92:K95"/>
    <mergeCell ref="L92:L95"/>
    <mergeCell ref="E96:E99"/>
    <mergeCell ref="F96:F99"/>
    <mergeCell ref="E100:E103"/>
    <mergeCell ref="F100:F103"/>
    <mergeCell ref="G100:G111"/>
    <mergeCell ref="H100:H103"/>
    <mergeCell ref="I100:I103"/>
    <mergeCell ref="J100:J111"/>
    <mergeCell ref="K100:K103"/>
    <mergeCell ref="L100:L103"/>
    <mergeCell ref="M100:M111"/>
    <mergeCell ref="E104:E107"/>
    <mergeCell ref="F104:F107"/>
    <mergeCell ref="H104:H107"/>
    <mergeCell ref="I104:I107"/>
    <mergeCell ref="K104:K107"/>
    <mergeCell ref="L104:L107"/>
    <mergeCell ref="E108:E111"/>
    <mergeCell ref="F108:F111"/>
    <mergeCell ref="H108:H111"/>
    <mergeCell ref="I108:I111"/>
    <mergeCell ref="K108:K111"/>
    <mergeCell ref="L108:L111"/>
    <mergeCell ref="P100:P111"/>
    <mergeCell ref="Q100:Q103"/>
    <mergeCell ref="R100:R103"/>
    <mergeCell ref="Q104:Q107"/>
    <mergeCell ref="R104:R107"/>
    <mergeCell ref="Q108:Q111"/>
    <mergeCell ref="R108:R111"/>
    <mergeCell ref="S100:S111"/>
    <mergeCell ref="E112:E115"/>
    <mergeCell ref="F112:F115"/>
    <mergeCell ref="G112:G123"/>
    <mergeCell ref="H112:H115"/>
    <mergeCell ref="I112:I115"/>
    <mergeCell ref="J112:J123"/>
    <mergeCell ref="K112:K115"/>
    <mergeCell ref="L112:L115"/>
    <mergeCell ref="M112:M123"/>
    <mergeCell ref="E116:E119"/>
    <mergeCell ref="F116:F119"/>
    <mergeCell ref="H116:H119"/>
    <mergeCell ref="I116:I119"/>
    <mergeCell ref="K116:K119"/>
    <mergeCell ref="L116:L119"/>
    <mergeCell ref="E120:E123"/>
    <mergeCell ref="F120:F123"/>
    <mergeCell ref="H120:H123"/>
    <mergeCell ref="I120:I123"/>
    <mergeCell ref="K120:K123"/>
    <mergeCell ref="L120:L123"/>
    <mergeCell ref="E124:E127"/>
    <mergeCell ref="F124:F127"/>
    <mergeCell ref="G124:G135"/>
    <mergeCell ref="H124:H127"/>
    <mergeCell ref="I124:I127"/>
    <mergeCell ref="J124:J135"/>
    <mergeCell ref="K124:K127"/>
    <mergeCell ref="L124:L127"/>
    <mergeCell ref="M124:M135"/>
    <mergeCell ref="E128:E131"/>
    <mergeCell ref="F128:F131"/>
    <mergeCell ref="H128:H131"/>
    <mergeCell ref="I128:I131"/>
    <mergeCell ref="K128:K131"/>
    <mergeCell ref="L128:L131"/>
    <mergeCell ref="H132:H135"/>
    <mergeCell ref="I132:I135"/>
    <mergeCell ref="K132:K135"/>
    <mergeCell ref="L132:L135"/>
    <mergeCell ref="E132:E135"/>
    <mergeCell ref="F132:F135"/>
    <mergeCell ref="O112:O115"/>
    <mergeCell ref="N132:N135"/>
    <mergeCell ref="O132:O135"/>
    <mergeCell ref="Q132:Q135"/>
    <mergeCell ref="P124:P135"/>
    <mergeCell ref="Q124:Q127"/>
    <mergeCell ref="N124:N127"/>
    <mergeCell ref="O124:O127"/>
    <mergeCell ref="N128:N131"/>
    <mergeCell ref="P112:P123"/>
    <mergeCell ref="Q112:Q115"/>
    <mergeCell ref="O128:O131"/>
    <mergeCell ref="Q128:Q131"/>
    <mergeCell ref="S112:S123"/>
    <mergeCell ref="E136:E139"/>
    <mergeCell ref="F136:F139"/>
    <mergeCell ref="G136:G147"/>
    <mergeCell ref="H136:H139"/>
    <mergeCell ref="I136:I139"/>
    <mergeCell ref="J136:J147"/>
    <mergeCell ref="K136:K139"/>
    <mergeCell ref="L136:L139"/>
    <mergeCell ref="M136:M147"/>
    <mergeCell ref="E140:E143"/>
    <mergeCell ref="F140:F143"/>
    <mergeCell ref="H140:H143"/>
    <mergeCell ref="I140:I143"/>
    <mergeCell ref="K140:K143"/>
    <mergeCell ref="L140:L143"/>
    <mergeCell ref="E144:E147"/>
    <mergeCell ref="F144:F147"/>
    <mergeCell ref="H144:H147"/>
    <mergeCell ref="I144:I147"/>
    <mergeCell ref="K144:K147"/>
    <mergeCell ref="L144:L147"/>
    <mergeCell ref="N136:N139"/>
    <mergeCell ref="O136:O139"/>
    <mergeCell ref="R128:R131"/>
    <mergeCell ref="R132:R135"/>
    <mergeCell ref="R124:R127"/>
    <mergeCell ref="B2:C2"/>
    <mergeCell ref="P136:P147"/>
    <mergeCell ref="Q136:Q139"/>
    <mergeCell ref="R136:R139"/>
    <mergeCell ref="N140:N143"/>
    <mergeCell ref="O140:O143"/>
    <mergeCell ref="Q140:Q143"/>
    <mergeCell ref="R140:R143"/>
    <mergeCell ref="N144:N147"/>
    <mergeCell ref="O144:O147"/>
    <mergeCell ref="Q144:Q147"/>
    <mergeCell ref="R144:R147"/>
    <mergeCell ref="R112:R115"/>
    <mergeCell ref="Q116:Q119"/>
    <mergeCell ref="R116:R119"/>
    <mergeCell ref="Q120:Q123"/>
    <mergeCell ref="R120:R123"/>
    <mergeCell ref="N116:N119"/>
    <mergeCell ref="O116:O119"/>
    <mergeCell ref="N120:N123"/>
    <mergeCell ref="O120:O123"/>
  </mergeCells>
  <dataValidations count="2">
    <dataValidation type="custom" allowBlank="1" showInputMessage="1" showErrorMessage="1" sqref="G4:G147 J4:J147 M4:M147 P4:P147 S4:S147">
      <formula1>""</formula1>
    </dataValidation>
    <dataValidation type="custom" allowBlank="1" showInputMessage="1" showErrorMessage="1" sqref="D4:D147">
      <formula1>" "</formula1>
    </dataValidation>
  </dataValidations>
  <hyperlinks>
    <hyperlink ref="V4" r:id="rId1" display="www.google.com"/>
  </hyperlinks>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C342"/>
  <sheetViews>
    <sheetView zoomScaleNormal="100" workbookViewId="0">
      <pane xSplit="3" ySplit="2" topLeftCell="N3" activePane="bottomRight" state="frozen"/>
      <selection pane="topRight" activeCell="D1" sqref="D1"/>
      <selection pane="bottomLeft" activeCell="A3" sqref="A3"/>
      <selection pane="bottomRight" activeCell="U4" sqref="U4:U7"/>
    </sheetView>
  </sheetViews>
  <sheetFormatPr defaultColWidth="14.42578125" defaultRowHeight="15.75" customHeight="1"/>
  <cols>
    <col min="1" max="1" width="1.7109375" style="136" customWidth="1"/>
    <col min="2" max="2" width="11.7109375" style="136" customWidth="1"/>
    <col min="3" max="3" width="16.42578125" style="136" customWidth="1"/>
    <col min="4" max="4" width="33.85546875" style="136" customWidth="1"/>
    <col min="5" max="5" width="6.85546875" style="136" customWidth="1"/>
    <col min="6" max="7" width="33.85546875" style="136" customWidth="1"/>
    <col min="8" max="8" width="5.85546875" style="136" customWidth="1"/>
    <col min="9" max="10" width="33.85546875" style="136" customWidth="1"/>
    <col min="11" max="11" width="6.140625" style="136" customWidth="1"/>
    <col min="12" max="13" width="33.85546875" style="136" customWidth="1"/>
    <col min="14" max="14" width="6" style="136" customWidth="1"/>
    <col min="15" max="16" width="33.85546875" style="136" customWidth="1"/>
    <col min="17" max="17" width="6.5703125" style="136" customWidth="1"/>
    <col min="18" max="18" width="33.85546875" style="136" customWidth="1"/>
    <col min="19" max="19" width="42.42578125" style="136" customWidth="1"/>
    <col min="20" max="20" width="14.42578125" style="136"/>
    <col min="21" max="21" width="42.85546875" style="136" customWidth="1"/>
    <col min="22" max="16384" width="14.42578125" style="136"/>
  </cols>
  <sheetData>
    <row r="1" spans="1:29" ht="6" customHeight="1">
      <c r="A1" s="1"/>
      <c r="B1" s="16"/>
      <c r="C1" s="3"/>
      <c r="D1" s="137"/>
      <c r="E1" s="137"/>
      <c r="F1" s="137"/>
      <c r="G1" s="137"/>
      <c r="H1" s="137"/>
      <c r="I1" s="137"/>
      <c r="J1" s="137"/>
      <c r="K1" s="137"/>
      <c r="L1" s="137"/>
      <c r="M1" s="137"/>
      <c r="N1" s="137"/>
      <c r="O1" s="137"/>
      <c r="P1" s="137"/>
      <c r="Q1" s="137"/>
      <c r="R1" s="137"/>
      <c r="S1" s="1"/>
      <c r="T1" s="1"/>
      <c r="U1" s="1"/>
      <c r="V1" s="1"/>
      <c r="W1" s="1"/>
      <c r="X1" s="1"/>
      <c r="Y1" s="1"/>
      <c r="Z1" s="1"/>
      <c r="AA1" s="1"/>
      <c r="AB1" s="1"/>
      <c r="AC1" s="1"/>
    </row>
    <row r="2" spans="1:29" ht="18">
      <c r="A2" s="5"/>
      <c r="B2" s="299" t="str">
        <f>Refs!A9</f>
        <v>Religious Education</v>
      </c>
      <c r="C2" s="300"/>
      <c r="D2" s="301"/>
      <c r="E2" s="139"/>
      <c r="F2" s="139"/>
      <c r="G2" s="139"/>
      <c r="H2" s="139"/>
      <c r="I2" s="139"/>
      <c r="J2" s="139"/>
      <c r="K2" s="139"/>
      <c r="L2" s="139"/>
      <c r="M2" s="139"/>
      <c r="N2" s="139"/>
      <c r="O2" s="139"/>
      <c r="P2" s="139"/>
      <c r="Q2" s="139"/>
      <c r="R2" s="139"/>
      <c r="S2" s="1"/>
      <c r="T2" s="1"/>
      <c r="U2" s="1"/>
      <c r="V2" s="1"/>
      <c r="W2" s="1"/>
      <c r="X2" s="1"/>
      <c r="Y2" s="1"/>
      <c r="Z2" s="1"/>
      <c r="AA2" s="1"/>
      <c r="AB2" s="1"/>
      <c r="AC2" s="1"/>
    </row>
    <row r="3" spans="1:29" ht="14.25" customHeight="1">
      <c r="A3" s="1"/>
      <c r="B3" s="16"/>
      <c r="C3" s="3"/>
      <c r="D3" s="160" t="str">
        <f>IF(Refs!$B$29=1,"Datganiadau Blwyddyn 6", "Year 6 Descriptors")</f>
        <v>Year 6 Descriptors</v>
      </c>
      <c r="E3" s="160" t="str">
        <f>IF(Refs!$B$29=1,"Tymor", "Term")</f>
        <v>Term</v>
      </c>
      <c r="F3" s="176"/>
      <c r="G3" s="160" t="str">
        <f>IF(Refs!$B$29=1,"Blwyddyn 7", "Year 7")</f>
        <v>Year 7</v>
      </c>
      <c r="H3" s="160" t="str">
        <f>IF(Refs!$B$29=1,"Tymor", "Term")</f>
        <v>Term</v>
      </c>
      <c r="I3" s="176"/>
      <c r="J3" s="160" t="str">
        <f>IF(Refs!$B$29=1,"Blwyddyn 8", "Year 8")</f>
        <v>Year 8</v>
      </c>
      <c r="K3" s="160" t="str">
        <f>IF(Refs!$B$29=1,"Tymor", "Term")</f>
        <v>Term</v>
      </c>
      <c r="L3" s="176"/>
      <c r="M3" s="160" t="str">
        <f>IF(Refs!$B$29=1,"Blwyddyn 9", "Year 9")</f>
        <v>Year 9</v>
      </c>
      <c r="N3" s="160" t="str">
        <f>IF(Refs!$B$29=1,"Tymor", "Term")</f>
        <v>Term</v>
      </c>
      <c r="O3" s="176"/>
      <c r="P3" s="160" t="str">
        <f>IF(Refs!$B$29=1,"Blwyddyn 10", "Year 10")</f>
        <v>Year 10</v>
      </c>
      <c r="Q3" s="160" t="str">
        <f>IF(Refs!$B$29=1,"Tymor", "Term")</f>
        <v>Term</v>
      </c>
      <c r="R3" s="176"/>
      <c r="S3" s="160" t="str">
        <f>IF(Refs!$B$29=1,"Blwyddyn 11", "Year 11")</f>
        <v>Year 11</v>
      </c>
      <c r="T3" s="160" t="str">
        <f>IF(Refs!$B$29=1,"Tymor", "Term")</f>
        <v>Term</v>
      </c>
      <c r="U3" s="176"/>
      <c r="V3" s="177" t="s">
        <v>708</v>
      </c>
      <c r="W3" s="1"/>
      <c r="X3" s="1"/>
      <c r="Y3" s="1"/>
      <c r="Z3" s="1"/>
      <c r="AA3" s="1"/>
      <c r="AB3" s="1"/>
      <c r="AC3" s="1"/>
    </row>
    <row r="4" spans="1:29" ht="15" customHeight="1">
      <c r="A4" s="8"/>
      <c r="B4" s="288" t="str">
        <f ca="1">OFFSET(INDIRECT($B200),3,0)</f>
        <v>1. Citizenship</v>
      </c>
      <c r="C4" s="278" t="str">
        <f ca="1">OFFSET(INDIRECT($B200),4,2)</f>
        <v>Identity, image and reputation</v>
      </c>
      <c r="D4" s="289" t="str">
        <f ca="1">OFFSET(INDIRECT($B200),4,14)</f>
        <v xml:space="preserve">explain what metadata of a photograph can include, e.g. date, time and location
identify benefits and risks of mobile devices broadcasting the location of the user/device, e.g. apps accessing location 
identify secure sites by looking for privacy seals of approval, e.g. https, padlock icon
identify the benefits and risks of giving personal information and device access to different software
understand how and why people use their information and online presence to create a virtual image of themselves as a user.    
</v>
      </c>
      <c r="E4" s="241">
        <v>1</v>
      </c>
      <c r="F4" s="237"/>
      <c r="G4" s="268" t="str">
        <f ca="1">OFFSET(INDIRECT($B200),4,15)</f>
        <v>explain how their digital usage is tracked, e.g. know basic data protection laws and how organisations are responsible for the security of collected data
use strategies for guarding against identity theft and scams that try to access their private information online, e.g. safely manage browser history and cookies.</v>
      </c>
      <c r="H4" s="241">
        <v>1</v>
      </c>
      <c r="I4" s="237"/>
      <c r="J4" s="268" t="str">
        <f ca="1">OFFSET(INDIRECT($B200),4,16)</f>
        <v xml:space="preserve">discuss the benefits and risks of presenting themselves in different ways online, e.g. professionally and personally. 
</v>
      </c>
      <c r="K4" s="241">
        <v>1</v>
      </c>
      <c r="L4" s="237"/>
      <c r="M4" s="270" t="str">
        <f ca="1">OFFSET(INDIRECT($B200),4,17)</f>
        <v xml:space="preserve">understand that they have a digital footprint and that this information can be searched, copied and passed on, e.g. know how to check the security configurations of their devices and/or the software they use. 
</v>
      </c>
      <c r="N4" s="241">
        <v>1</v>
      </c>
      <c r="O4" s="267"/>
      <c r="P4" s="273" t="str">
        <f ca="1">OFFSET(INDIRECT($B200),4,18)</f>
        <v xml:space="preserve">build a positive reputation in the context of their employment prospects, e.g. use social media responsibly
understand the ways websites and companies collect data online and utilise it to personalise content for their users, e.g. personal data being shared
recognise the risks and the uses of data/services on personal devices within the terms and conditions of a range of software and web services.
</v>
      </c>
      <c r="Q4" s="241">
        <v>1</v>
      </c>
      <c r="R4" s="267"/>
      <c r="S4" s="276" t="str">
        <f ca="1">OFFSET(INDIRECT($B200),4,19)</f>
        <v xml:space="preserve">explain the ethical issues of corporate encryption, e.g building in a bypass system
identify and describe the data protection policies of a variety of organisations located in different countries, and how this affects the way that they work
identify how organisations become data compliant when using multi-national products.
</v>
      </c>
      <c r="T4" s="241">
        <v>1</v>
      </c>
      <c r="U4" s="267"/>
      <c r="V4" s="237"/>
      <c r="W4" s="1"/>
      <c r="X4" s="1"/>
      <c r="Y4" s="1"/>
      <c r="Z4" s="1"/>
      <c r="AA4" s="1"/>
      <c r="AB4" s="1"/>
      <c r="AC4" s="1"/>
    </row>
    <row r="5" spans="1:29" ht="15" customHeight="1">
      <c r="A5" s="8"/>
      <c r="B5" s="282"/>
      <c r="C5" s="222"/>
      <c r="D5" s="290"/>
      <c r="E5" s="242"/>
      <c r="F5" s="247"/>
      <c r="G5" s="269"/>
      <c r="H5" s="242"/>
      <c r="I5" s="247"/>
      <c r="J5" s="269"/>
      <c r="K5" s="242"/>
      <c r="L5" s="247"/>
      <c r="M5" s="271"/>
      <c r="N5" s="242"/>
      <c r="O5" s="240"/>
      <c r="P5" s="274"/>
      <c r="Q5" s="242"/>
      <c r="R5" s="240"/>
      <c r="S5" s="277"/>
      <c r="T5" s="242"/>
      <c r="U5" s="240"/>
      <c r="V5" s="238"/>
      <c r="W5" s="1"/>
      <c r="X5" s="1"/>
      <c r="Y5" s="1"/>
      <c r="Z5" s="1"/>
      <c r="AA5" s="1"/>
      <c r="AB5" s="1"/>
      <c r="AC5" s="1"/>
    </row>
    <row r="6" spans="1:29" ht="15" customHeight="1">
      <c r="A6" s="8"/>
      <c r="B6" s="282"/>
      <c r="C6" s="222"/>
      <c r="D6" s="290"/>
      <c r="E6" s="242"/>
      <c r="F6" s="247"/>
      <c r="G6" s="269"/>
      <c r="H6" s="242"/>
      <c r="I6" s="247"/>
      <c r="J6" s="269"/>
      <c r="K6" s="242"/>
      <c r="L6" s="247"/>
      <c r="M6" s="271"/>
      <c r="N6" s="242"/>
      <c r="O6" s="240"/>
      <c r="P6" s="274"/>
      <c r="Q6" s="242"/>
      <c r="R6" s="240"/>
      <c r="S6" s="277"/>
      <c r="T6" s="242"/>
      <c r="U6" s="240"/>
      <c r="V6" s="238"/>
      <c r="W6" s="1"/>
      <c r="X6" s="1"/>
      <c r="Y6" s="1"/>
      <c r="Z6" s="1"/>
      <c r="AA6" s="1"/>
      <c r="AB6" s="1"/>
      <c r="AC6" s="1"/>
    </row>
    <row r="7" spans="1:29" ht="15" customHeight="1">
      <c r="A7" s="8"/>
      <c r="B7" s="282"/>
      <c r="C7" s="222"/>
      <c r="D7" s="290"/>
      <c r="E7" s="243"/>
      <c r="F7" s="247"/>
      <c r="G7" s="269"/>
      <c r="H7" s="243"/>
      <c r="I7" s="247"/>
      <c r="J7" s="269"/>
      <c r="K7" s="243"/>
      <c r="L7" s="247"/>
      <c r="M7" s="271"/>
      <c r="N7" s="243"/>
      <c r="O7" s="240"/>
      <c r="P7" s="274"/>
      <c r="Q7" s="243"/>
      <c r="R7" s="240"/>
      <c r="S7" s="277"/>
      <c r="T7" s="243"/>
      <c r="U7" s="240"/>
      <c r="V7" s="238"/>
      <c r="W7" s="1"/>
      <c r="X7" s="1"/>
      <c r="Y7" s="1"/>
      <c r="Z7" s="1"/>
      <c r="AA7" s="1"/>
      <c r="AB7" s="1"/>
      <c r="AC7" s="1"/>
    </row>
    <row r="8" spans="1:29" ht="15" customHeight="1">
      <c r="A8" s="8"/>
      <c r="B8" s="282"/>
      <c r="C8" s="222"/>
      <c r="D8" s="290"/>
      <c r="E8" s="241">
        <v>2</v>
      </c>
      <c r="F8" s="266"/>
      <c r="G8" s="269"/>
      <c r="H8" s="241">
        <v>2</v>
      </c>
      <c r="I8" s="266"/>
      <c r="J8" s="269"/>
      <c r="K8" s="241">
        <v>2</v>
      </c>
      <c r="L8" s="247"/>
      <c r="M8" s="271"/>
      <c r="N8" s="241">
        <v>2</v>
      </c>
      <c r="O8" s="240"/>
      <c r="P8" s="274"/>
      <c r="Q8" s="241">
        <v>2</v>
      </c>
      <c r="R8" s="240"/>
      <c r="S8" s="277"/>
      <c r="T8" s="241">
        <v>2</v>
      </c>
      <c r="U8" s="240"/>
      <c r="V8" s="237"/>
      <c r="W8" s="1"/>
      <c r="X8" s="1"/>
      <c r="Y8" s="1"/>
      <c r="Z8" s="1"/>
      <c r="AA8" s="1"/>
      <c r="AB8" s="1"/>
      <c r="AC8" s="1"/>
    </row>
    <row r="9" spans="1:29" ht="15" customHeight="1">
      <c r="A9" s="8"/>
      <c r="B9" s="282"/>
      <c r="C9" s="222"/>
      <c r="D9" s="290"/>
      <c r="E9" s="242"/>
      <c r="F9" s="247"/>
      <c r="G9" s="269"/>
      <c r="H9" s="242"/>
      <c r="I9" s="247"/>
      <c r="J9" s="269"/>
      <c r="K9" s="242"/>
      <c r="L9" s="247"/>
      <c r="M9" s="271"/>
      <c r="N9" s="242"/>
      <c r="O9" s="240"/>
      <c r="P9" s="274"/>
      <c r="Q9" s="242"/>
      <c r="R9" s="240"/>
      <c r="S9" s="277"/>
      <c r="T9" s="242"/>
      <c r="U9" s="240"/>
      <c r="V9" s="238"/>
      <c r="W9" s="1"/>
      <c r="X9" s="1"/>
      <c r="Y9" s="1"/>
      <c r="Z9" s="1"/>
      <c r="AA9" s="1"/>
      <c r="AB9" s="1"/>
      <c r="AC9" s="1"/>
    </row>
    <row r="10" spans="1:29" ht="15" customHeight="1">
      <c r="A10" s="8"/>
      <c r="B10" s="282"/>
      <c r="C10" s="222"/>
      <c r="D10" s="290"/>
      <c r="E10" s="242"/>
      <c r="F10" s="247"/>
      <c r="G10" s="269"/>
      <c r="H10" s="242"/>
      <c r="I10" s="247"/>
      <c r="J10" s="269"/>
      <c r="K10" s="242"/>
      <c r="L10" s="247"/>
      <c r="M10" s="271"/>
      <c r="N10" s="242"/>
      <c r="O10" s="240"/>
      <c r="P10" s="274"/>
      <c r="Q10" s="242"/>
      <c r="R10" s="240"/>
      <c r="S10" s="277"/>
      <c r="T10" s="242"/>
      <c r="U10" s="240"/>
      <c r="V10" s="238"/>
      <c r="W10" s="1"/>
      <c r="X10" s="1"/>
      <c r="Y10" s="1"/>
      <c r="Z10" s="1"/>
      <c r="AA10" s="1"/>
      <c r="AB10" s="1"/>
      <c r="AC10" s="1"/>
    </row>
    <row r="11" spans="1:29" ht="15" customHeight="1">
      <c r="A11" s="8"/>
      <c r="B11" s="282"/>
      <c r="C11" s="222"/>
      <c r="D11" s="290"/>
      <c r="E11" s="243"/>
      <c r="F11" s="247"/>
      <c r="G11" s="269"/>
      <c r="H11" s="243"/>
      <c r="I11" s="247"/>
      <c r="J11" s="269"/>
      <c r="K11" s="243"/>
      <c r="L11" s="247"/>
      <c r="M11" s="271"/>
      <c r="N11" s="243"/>
      <c r="O11" s="240"/>
      <c r="P11" s="274"/>
      <c r="Q11" s="243"/>
      <c r="R11" s="240"/>
      <c r="S11" s="277"/>
      <c r="T11" s="243"/>
      <c r="U11" s="240"/>
      <c r="V11" s="238"/>
      <c r="W11" s="1"/>
      <c r="X11" s="1"/>
      <c r="Y11" s="1"/>
      <c r="Z11" s="1"/>
      <c r="AA11" s="1"/>
      <c r="AB11" s="1"/>
      <c r="AC11" s="1"/>
    </row>
    <row r="12" spans="1:29" ht="15" customHeight="1">
      <c r="A12" s="8"/>
      <c r="B12" s="282"/>
      <c r="C12" s="222"/>
      <c r="D12" s="290"/>
      <c r="E12" s="241">
        <v>3</v>
      </c>
      <c r="F12" s="266"/>
      <c r="G12" s="269"/>
      <c r="H12" s="241">
        <v>3</v>
      </c>
      <c r="I12" s="266"/>
      <c r="J12" s="269"/>
      <c r="K12" s="241">
        <v>3</v>
      </c>
      <c r="L12" s="247"/>
      <c r="M12" s="271"/>
      <c r="N12" s="241">
        <v>3</v>
      </c>
      <c r="O12" s="240"/>
      <c r="P12" s="274"/>
      <c r="Q12" s="241">
        <v>3</v>
      </c>
      <c r="R12" s="240"/>
      <c r="S12" s="277"/>
      <c r="T12" s="241">
        <v>3</v>
      </c>
      <c r="U12" s="240"/>
      <c r="V12" s="237"/>
      <c r="W12" s="1"/>
      <c r="X12" s="1"/>
      <c r="Y12" s="1"/>
      <c r="Z12" s="1"/>
      <c r="AA12" s="1"/>
      <c r="AB12" s="1"/>
      <c r="AC12" s="1"/>
    </row>
    <row r="13" spans="1:29" ht="15" customHeight="1">
      <c r="A13" s="8"/>
      <c r="B13" s="282"/>
      <c r="C13" s="222"/>
      <c r="D13" s="290"/>
      <c r="E13" s="242"/>
      <c r="F13" s="247"/>
      <c r="G13" s="269"/>
      <c r="H13" s="242"/>
      <c r="I13" s="247"/>
      <c r="J13" s="269"/>
      <c r="K13" s="242"/>
      <c r="L13" s="247"/>
      <c r="M13" s="271"/>
      <c r="N13" s="242"/>
      <c r="O13" s="240"/>
      <c r="P13" s="274"/>
      <c r="Q13" s="242"/>
      <c r="R13" s="240"/>
      <c r="S13" s="277"/>
      <c r="T13" s="242"/>
      <c r="U13" s="240"/>
      <c r="V13" s="238"/>
      <c r="W13" s="1"/>
      <c r="X13" s="1"/>
      <c r="Y13" s="1"/>
      <c r="Z13" s="1"/>
      <c r="AA13" s="1"/>
      <c r="AB13" s="1"/>
      <c r="AC13" s="1"/>
    </row>
    <row r="14" spans="1:29" ht="15" customHeight="1">
      <c r="A14" s="8"/>
      <c r="B14" s="282"/>
      <c r="C14" s="222"/>
      <c r="D14" s="290"/>
      <c r="E14" s="242"/>
      <c r="F14" s="247"/>
      <c r="G14" s="269"/>
      <c r="H14" s="242"/>
      <c r="I14" s="247"/>
      <c r="J14" s="269"/>
      <c r="K14" s="242"/>
      <c r="L14" s="247"/>
      <c r="M14" s="271"/>
      <c r="N14" s="242"/>
      <c r="O14" s="240"/>
      <c r="P14" s="274"/>
      <c r="Q14" s="242"/>
      <c r="R14" s="240"/>
      <c r="S14" s="277"/>
      <c r="T14" s="242"/>
      <c r="U14" s="240"/>
      <c r="V14" s="238"/>
      <c r="W14" s="1"/>
      <c r="X14" s="1"/>
      <c r="Y14" s="1"/>
      <c r="Z14" s="1"/>
      <c r="AA14" s="1"/>
      <c r="AB14" s="1"/>
      <c r="AC14" s="1"/>
    </row>
    <row r="15" spans="1:29" ht="15" customHeight="1">
      <c r="A15" s="8"/>
      <c r="B15" s="282"/>
      <c r="C15" s="220"/>
      <c r="D15" s="290"/>
      <c r="E15" s="243"/>
      <c r="F15" s="247"/>
      <c r="G15" s="269"/>
      <c r="H15" s="243"/>
      <c r="I15" s="247"/>
      <c r="J15" s="269"/>
      <c r="K15" s="243"/>
      <c r="L15" s="247"/>
      <c r="M15" s="272"/>
      <c r="N15" s="243"/>
      <c r="O15" s="240"/>
      <c r="P15" s="275"/>
      <c r="Q15" s="243"/>
      <c r="R15" s="240"/>
      <c r="S15" s="277"/>
      <c r="T15" s="243"/>
      <c r="U15" s="240"/>
      <c r="V15" s="238"/>
      <c r="W15" s="1"/>
      <c r="X15" s="1"/>
      <c r="Y15" s="1"/>
      <c r="Z15" s="1"/>
      <c r="AA15" s="1"/>
      <c r="AB15" s="1"/>
      <c r="AC15" s="1"/>
    </row>
    <row r="16" spans="1:29" ht="15" customHeight="1">
      <c r="A16" s="8"/>
      <c r="B16" s="282"/>
      <c r="C16" s="278" t="str">
        <f ca="1">OFFSET(INDIRECT($B200),6,2)</f>
        <v>Health and well-being</v>
      </c>
      <c r="D16" s="268" t="str">
        <f ca="1">OFFSET(INDIRECT($B200),6,14)</f>
        <v>understand the importance of balancing game and screen time with other parts of their lives, e.g. explore the reasons why they may be tempted to spend more time playing games or find it difficult to stop playing and the effect this has on their health.</v>
      </c>
      <c r="E16" s="241">
        <v>1</v>
      </c>
      <c r="F16" s="237"/>
      <c r="G16" s="244" t="str">
        <f ca="1">OFFSET(INDIRECT($B200),6,15)</f>
        <v>reflect on the role of digital media in their lives and their media habits, e.g. explore how the media can play a powerful role in shaping our ideas about stereotypes.</v>
      </c>
      <c r="H16" s="241">
        <v>1</v>
      </c>
      <c r="I16" s="246"/>
      <c r="J16" s="263" t="str">
        <f ca="1">OFFSET(INDIRECT($B200),6,16)</f>
        <v>demonstrate healthy online behaviours (physical and psychological) and identify unacceptable behaviour, e.g. in relation to cyberstalking, harassment, abuse of trust and radicalisation.</v>
      </c>
      <c r="K16" s="241">
        <v>1</v>
      </c>
      <c r="L16" s="246"/>
      <c r="M16" s="260" t="str">
        <f ca="1">OFFSET(INDIRECT($B200),6,17)</f>
        <v>identify stereotypes and their impact in a range of media forms, e.g. critically reflect upon stereotypes in mass media, social media and gaming.</v>
      </c>
      <c r="N16" s="241">
        <v>1</v>
      </c>
      <c r="O16" s="244"/>
      <c r="P16" s="244" t="str">
        <f ca="1">OFFSET(INDIRECT($B200),6,18)</f>
        <v>think critically about the different purposes and contexts of digital image editing, e.g. explore the benefits and negative points of photograph manipulation; evaluate digitally edited images in terms of context and purpose
take reasonable steps to avoid health problems (physical and psychological) caused by the use of technology
understand the legal responsibilities for disposal of technology and the environmental impact of doing so.</v>
      </c>
      <c r="Q16" s="241">
        <v>1</v>
      </c>
      <c r="R16" s="244"/>
      <c r="S16" s="244" t="str">
        <f ca="1">OFFSET(INDIRECT($B200),6,19)</f>
        <v>think critically about the different purposes and contexts of digital image editing
take reasonable steps to avoid health problems caused by the use of technology and suggest strategies to prevent or reduce the problems (physical and psychological) 
explain how to access support from professionals and organisations
understand the legal responsibilities for disposal of technology and the environmental impact of doing so.</v>
      </c>
      <c r="T16" s="241">
        <v>1</v>
      </c>
      <c r="U16" s="244"/>
      <c r="V16" s="237"/>
      <c r="W16" s="1"/>
      <c r="X16" s="1"/>
      <c r="Y16" s="1"/>
      <c r="Z16" s="1"/>
      <c r="AA16" s="1"/>
      <c r="AB16" s="1"/>
      <c r="AC16" s="1"/>
    </row>
    <row r="17" spans="1:29" ht="15" customHeight="1">
      <c r="A17" s="8"/>
      <c r="B17" s="282"/>
      <c r="C17" s="222"/>
      <c r="D17" s="291"/>
      <c r="E17" s="242"/>
      <c r="F17" s="247"/>
      <c r="G17" s="239"/>
      <c r="H17" s="242"/>
      <c r="I17" s="247"/>
      <c r="J17" s="264"/>
      <c r="K17" s="242"/>
      <c r="L17" s="247"/>
      <c r="M17" s="261"/>
      <c r="N17" s="242"/>
      <c r="O17" s="240"/>
      <c r="P17" s="240"/>
      <c r="Q17" s="242"/>
      <c r="R17" s="240"/>
      <c r="S17" s="240"/>
      <c r="T17" s="242"/>
      <c r="U17" s="240"/>
      <c r="V17" s="238"/>
      <c r="W17" s="1"/>
      <c r="X17" s="1"/>
      <c r="Y17" s="1"/>
      <c r="Z17" s="1"/>
      <c r="AA17" s="1"/>
      <c r="AB17" s="1"/>
      <c r="AC17" s="1"/>
    </row>
    <row r="18" spans="1:29" ht="15" customHeight="1">
      <c r="A18" s="8"/>
      <c r="B18" s="282"/>
      <c r="C18" s="222"/>
      <c r="D18" s="291"/>
      <c r="E18" s="242"/>
      <c r="F18" s="247"/>
      <c r="G18" s="239"/>
      <c r="H18" s="242"/>
      <c r="I18" s="247"/>
      <c r="J18" s="264"/>
      <c r="K18" s="242"/>
      <c r="L18" s="247"/>
      <c r="M18" s="261"/>
      <c r="N18" s="242"/>
      <c r="O18" s="240"/>
      <c r="P18" s="240"/>
      <c r="Q18" s="242"/>
      <c r="R18" s="240"/>
      <c r="S18" s="240"/>
      <c r="T18" s="242"/>
      <c r="U18" s="240"/>
      <c r="V18" s="238"/>
      <c r="W18" s="1"/>
      <c r="X18" s="1"/>
      <c r="Y18" s="1"/>
      <c r="Z18" s="1"/>
      <c r="AA18" s="1"/>
      <c r="AB18" s="1"/>
      <c r="AC18" s="1"/>
    </row>
    <row r="19" spans="1:29" ht="15" customHeight="1">
      <c r="A19" s="8"/>
      <c r="B19" s="282"/>
      <c r="C19" s="222"/>
      <c r="D19" s="291"/>
      <c r="E19" s="243"/>
      <c r="F19" s="247"/>
      <c r="G19" s="239"/>
      <c r="H19" s="243"/>
      <c r="I19" s="247"/>
      <c r="J19" s="264"/>
      <c r="K19" s="243"/>
      <c r="L19" s="247"/>
      <c r="M19" s="261"/>
      <c r="N19" s="243"/>
      <c r="O19" s="240"/>
      <c r="P19" s="240"/>
      <c r="Q19" s="243"/>
      <c r="R19" s="240"/>
      <c r="S19" s="240"/>
      <c r="T19" s="243"/>
      <c r="U19" s="240"/>
      <c r="V19" s="238"/>
      <c r="W19" s="1"/>
      <c r="X19" s="1"/>
      <c r="Y19" s="1"/>
      <c r="Z19" s="1"/>
      <c r="AA19" s="1"/>
      <c r="AB19" s="1"/>
      <c r="AC19" s="1"/>
    </row>
    <row r="20" spans="1:29" ht="15" customHeight="1">
      <c r="A20" s="8"/>
      <c r="B20" s="282"/>
      <c r="C20" s="222"/>
      <c r="D20" s="291"/>
      <c r="E20" s="241">
        <v>2</v>
      </c>
      <c r="F20" s="266"/>
      <c r="G20" s="239"/>
      <c r="H20" s="241">
        <v>2</v>
      </c>
      <c r="I20" s="248"/>
      <c r="J20" s="264"/>
      <c r="K20" s="241">
        <v>2</v>
      </c>
      <c r="L20" s="248"/>
      <c r="M20" s="261"/>
      <c r="N20" s="241">
        <v>2</v>
      </c>
      <c r="O20" s="239"/>
      <c r="P20" s="240"/>
      <c r="Q20" s="241">
        <v>2</v>
      </c>
      <c r="R20" s="239"/>
      <c r="S20" s="240"/>
      <c r="T20" s="241">
        <v>2</v>
      </c>
      <c r="U20" s="239"/>
      <c r="V20" s="237"/>
      <c r="W20" s="1"/>
      <c r="X20" s="1"/>
      <c r="Y20" s="1"/>
      <c r="Z20" s="1"/>
      <c r="AA20" s="1"/>
      <c r="AB20" s="1"/>
      <c r="AC20" s="1"/>
    </row>
    <row r="21" spans="1:29" ht="15" customHeight="1">
      <c r="A21" s="8"/>
      <c r="B21" s="282"/>
      <c r="C21" s="222"/>
      <c r="D21" s="291"/>
      <c r="E21" s="242"/>
      <c r="F21" s="247"/>
      <c r="G21" s="239"/>
      <c r="H21" s="242"/>
      <c r="I21" s="247"/>
      <c r="J21" s="264"/>
      <c r="K21" s="242"/>
      <c r="L21" s="247"/>
      <c r="M21" s="261"/>
      <c r="N21" s="242"/>
      <c r="O21" s="240"/>
      <c r="P21" s="240"/>
      <c r="Q21" s="242"/>
      <c r="R21" s="240"/>
      <c r="S21" s="240"/>
      <c r="T21" s="242"/>
      <c r="U21" s="240"/>
      <c r="V21" s="238"/>
      <c r="W21" s="1"/>
      <c r="X21" s="1"/>
      <c r="Y21" s="1"/>
      <c r="Z21" s="1"/>
      <c r="AA21" s="1"/>
      <c r="AB21" s="1"/>
      <c r="AC21" s="1"/>
    </row>
    <row r="22" spans="1:29" ht="15" customHeight="1">
      <c r="A22" s="8"/>
      <c r="B22" s="282"/>
      <c r="C22" s="222"/>
      <c r="D22" s="291"/>
      <c r="E22" s="242"/>
      <c r="F22" s="247"/>
      <c r="G22" s="239"/>
      <c r="H22" s="242"/>
      <c r="I22" s="247"/>
      <c r="J22" s="264"/>
      <c r="K22" s="242"/>
      <c r="L22" s="247"/>
      <c r="M22" s="261"/>
      <c r="N22" s="242"/>
      <c r="O22" s="240"/>
      <c r="P22" s="240"/>
      <c r="Q22" s="242"/>
      <c r="R22" s="240"/>
      <c r="S22" s="240"/>
      <c r="T22" s="242"/>
      <c r="U22" s="240"/>
      <c r="V22" s="238"/>
      <c r="W22" s="1"/>
      <c r="X22" s="1"/>
      <c r="Y22" s="1"/>
      <c r="Z22" s="1"/>
      <c r="AA22" s="1"/>
      <c r="AB22" s="1"/>
      <c r="AC22" s="1"/>
    </row>
    <row r="23" spans="1:29" ht="15" customHeight="1">
      <c r="A23" s="8"/>
      <c r="B23" s="282"/>
      <c r="C23" s="222"/>
      <c r="D23" s="291"/>
      <c r="E23" s="243"/>
      <c r="F23" s="247"/>
      <c r="G23" s="239"/>
      <c r="H23" s="243"/>
      <c r="I23" s="247"/>
      <c r="J23" s="264"/>
      <c r="K23" s="243"/>
      <c r="L23" s="247"/>
      <c r="M23" s="261"/>
      <c r="N23" s="243"/>
      <c r="O23" s="240"/>
      <c r="P23" s="240"/>
      <c r="Q23" s="243"/>
      <c r="R23" s="240"/>
      <c r="S23" s="240"/>
      <c r="T23" s="243"/>
      <c r="U23" s="240"/>
      <c r="V23" s="238"/>
      <c r="W23" s="1"/>
      <c r="X23" s="1"/>
      <c r="Y23" s="1"/>
      <c r="Z23" s="1"/>
      <c r="AA23" s="1"/>
      <c r="AB23" s="1"/>
      <c r="AC23" s="1"/>
    </row>
    <row r="24" spans="1:29" ht="15" customHeight="1">
      <c r="A24" s="8"/>
      <c r="B24" s="282"/>
      <c r="C24" s="222"/>
      <c r="D24" s="291"/>
      <c r="E24" s="241">
        <v>3</v>
      </c>
      <c r="F24" s="266"/>
      <c r="G24" s="239"/>
      <c r="H24" s="241">
        <v>3</v>
      </c>
      <c r="I24" s="248"/>
      <c r="J24" s="264"/>
      <c r="K24" s="241">
        <v>3</v>
      </c>
      <c r="L24" s="248"/>
      <c r="M24" s="261"/>
      <c r="N24" s="241">
        <v>3</v>
      </c>
      <c r="O24" s="239"/>
      <c r="P24" s="240"/>
      <c r="Q24" s="241">
        <v>3</v>
      </c>
      <c r="R24" s="239"/>
      <c r="S24" s="240"/>
      <c r="T24" s="241">
        <v>3</v>
      </c>
      <c r="U24" s="239"/>
      <c r="V24" s="237"/>
      <c r="W24" s="1"/>
      <c r="X24" s="1"/>
      <c r="Y24" s="1"/>
      <c r="Z24" s="1"/>
      <c r="AA24" s="1"/>
      <c r="AB24" s="1"/>
      <c r="AC24" s="1"/>
    </row>
    <row r="25" spans="1:29" ht="15" customHeight="1">
      <c r="A25" s="8"/>
      <c r="B25" s="282"/>
      <c r="C25" s="222"/>
      <c r="D25" s="291"/>
      <c r="E25" s="242"/>
      <c r="F25" s="247"/>
      <c r="G25" s="239"/>
      <c r="H25" s="242"/>
      <c r="I25" s="247"/>
      <c r="J25" s="264"/>
      <c r="K25" s="242"/>
      <c r="L25" s="247"/>
      <c r="M25" s="261"/>
      <c r="N25" s="242"/>
      <c r="O25" s="240"/>
      <c r="P25" s="240"/>
      <c r="Q25" s="242"/>
      <c r="R25" s="240"/>
      <c r="S25" s="240"/>
      <c r="T25" s="242"/>
      <c r="U25" s="240"/>
      <c r="V25" s="238"/>
      <c r="W25" s="1"/>
      <c r="X25" s="1"/>
      <c r="Y25" s="1"/>
      <c r="Z25" s="1"/>
      <c r="AA25" s="1"/>
      <c r="AB25" s="1"/>
      <c r="AC25" s="1"/>
    </row>
    <row r="26" spans="1:29" ht="15" customHeight="1">
      <c r="A26" s="8"/>
      <c r="B26" s="282"/>
      <c r="C26" s="222"/>
      <c r="D26" s="291"/>
      <c r="E26" s="242"/>
      <c r="F26" s="247"/>
      <c r="G26" s="239"/>
      <c r="H26" s="242"/>
      <c r="I26" s="247"/>
      <c r="J26" s="264"/>
      <c r="K26" s="242"/>
      <c r="L26" s="247"/>
      <c r="M26" s="261"/>
      <c r="N26" s="242"/>
      <c r="O26" s="240"/>
      <c r="P26" s="240"/>
      <c r="Q26" s="242"/>
      <c r="R26" s="240"/>
      <c r="S26" s="240"/>
      <c r="T26" s="242"/>
      <c r="U26" s="240"/>
      <c r="V26" s="238"/>
      <c r="W26" s="1"/>
      <c r="X26" s="1"/>
      <c r="Y26" s="1"/>
      <c r="Z26" s="1"/>
      <c r="AA26" s="1"/>
      <c r="AB26" s="1"/>
      <c r="AC26" s="1"/>
    </row>
    <row r="27" spans="1:29" ht="15" customHeight="1">
      <c r="A27" s="8"/>
      <c r="B27" s="282"/>
      <c r="C27" s="220"/>
      <c r="D27" s="291"/>
      <c r="E27" s="243"/>
      <c r="F27" s="247"/>
      <c r="G27" s="239"/>
      <c r="H27" s="243"/>
      <c r="I27" s="247"/>
      <c r="J27" s="265"/>
      <c r="K27" s="243"/>
      <c r="L27" s="247"/>
      <c r="M27" s="262"/>
      <c r="N27" s="243"/>
      <c r="O27" s="240"/>
      <c r="P27" s="240"/>
      <c r="Q27" s="243"/>
      <c r="R27" s="240"/>
      <c r="S27" s="240"/>
      <c r="T27" s="243"/>
      <c r="U27" s="240"/>
      <c r="V27" s="238"/>
      <c r="W27" s="1"/>
      <c r="X27" s="1"/>
      <c r="Y27" s="1"/>
      <c r="Z27" s="1"/>
      <c r="AA27" s="1"/>
      <c r="AB27" s="1"/>
      <c r="AC27" s="1"/>
    </row>
    <row r="28" spans="1:29" ht="15" customHeight="1">
      <c r="A28" s="8"/>
      <c r="B28" s="282"/>
      <c r="C28" s="233" t="str">
        <f ca="1">OFFSET(INDIRECT($B200),8,2)</f>
        <v>Digital rights, licensing and ownership</v>
      </c>
      <c r="D28" s="268" t="str">
        <f ca="1">OFFSET(INDIRECT($B200),8,14)</f>
        <v>cite all sources when researching and explain the importance of this, e.g. create simple lists for the referencing of digital and offline sources; discuss the rights and permissions associated with this
understand that photographs can be edited digitally and discuss rights and permissions associated with this.</v>
      </c>
      <c r="E28" s="241">
        <v>1</v>
      </c>
      <c r="F28" s="237"/>
      <c r="G28" s="257" t="str">
        <f ca="1">OFFSET(INDIRECT($B200),8,15)</f>
        <v xml:space="preserve">understand copyright, licensing, fair use, and the rights they have as creators, e.g. consider different ways people license their copyrighted work
explain basic copyright laws, e.g. learn that copyright is a legal system that protects their rights to creative work.
</v>
      </c>
      <c r="H28" s="241">
        <v>1</v>
      </c>
      <c r="I28" s="246"/>
      <c r="J28" s="249" t="str">
        <f ca="1">OFFSET(INDIRECT($B200),8,16)</f>
        <v>understand copyright, licensing, fair use, and the rights they have as creators
explain basic copyright laws, e.g. explore the ethical and legal ramifications of piracy and plagiarism, and know that they are irresponsible and disrespectful
act responsibly as creators and users of creative work, e.g. explore decisions that creators make when exercising their creative rights and responsibilities, giving consideration to ethical, real-life issues.  </v>
      </c>
      <c r="K28" s="241">
        <v>1</v>
      </c>
      <c r="L28" s="246"/>
      <c r="M28" s="245" t="str">
        <f ca="1">OFFSET(INDIRECT($B200),8,17)</f>
        <v xml:space="preserve">explain the legal and ethical dimensions of respecting creative work, e.g. explore the ethical and legal ramifications of piracy and plagiarism, and know that they are irresponsible and disrespectful; apply understanding of the rules to different scenarios.
</v>
      </c>
      <c r="N28" s="241">
        <v>1</v>
      </c>
      <c r="O28" s="244"/>
      <c r="P28" s="257" t="str">
        <f ca="1">OFFSET(INDIRECT($B200),8,18)</f>
        <v>identify the key points required for creative work to be considered fair use and comply with data protection laws, e.g. explore the legal and ethical considerations involved in using the creative work of others; understand individuals' rights and responsibilities as creators and consumers of content; think critically and make ethical decisions about the use of creative works in relation to fair use; reference using formal citation conventions, such as Harvard and Oxford.</v>
      </c>
      <c r="Q28" s="241">
        <v>1</v>
      </c>
      <c r="R28" s="244"/>
      <c r="S28" s="257" t="str">
        <f ca="1">OFFSET(INDIRECT($B200),8,19)</f>
        <v>understand and reflect on the differences between taking inspiration from the creative work of others and appropriating that work without permission, e.g. appreciate the key concepts of inspiration, appropriation, copyright and fair use, and examine how they apply to creative work; understand the legal and ethical debates that surround using other people’s creative work; consider the points of view of the original creator, potential audiences, and the broader community when using materials belonging to others.</v>
      </c>
      <c r="T28" s="241">
        <v>1</v>
      </c>
      <c r="U28" s="244"/>
      <c r="V28" s="237"/>
      <c r="W28" s="1"/>
      <c r="X28" s="1"/>
      <c r="Y28" s="1"/>
      <c r="Z28" s="1"/>
      <c r="AA28" s="1"/>
      <c r="AB28" s="1"/>
      <c r="AC28" s="1"/>
    </row>
    <row r="29" spans="1:29" ht="15" customHeight="1">
      <c r="A29" s="8"/>
      <c r="B29" s="282"/>
      <c r="C29" s="224"/>
      <c r="D29" s="291"/>
      <c r="E29" s="242"/>
      <c r="F29" s="247"/>
      <c r="G29" s="224"/>
      <c r="H29" s="242"/>
      <c r="I29" s="247"/>
      <c r="J29" s="250"/>
      <c r="K29" s="242"/>
      <c r="L29" s="247"/>
      <c r="M29" s="224"/>
      <c r="N29" s="242"/>
      <c r="O29" s="240"/>
      <c r="P29" s="224"/>
      <c r="Q29" s="242"/>
      <c r="R29" s="240"/>
      <c r="S29" s="258"/>
      <c r="T29" s="242"/>
      <c r="U29" s="240"/>
      <c r="V29" s="238"/>
      <c r="W29" s="1"/>
      <c r="X29" s="1"/>
      <c r="Y29" s="1"/>
      <c r="Z29" s="1"/>
      <c r="AA29" s="1"/>
      <c r="AB29" s="1"/>
      <c r="AC29" s="1"/>
    </row>
    <row r="30" spans="1:29" ht="15" customHeight="1">
      <c r="A30" s="8"/>
      <c r="B30" s="282"/>
      <c r="C30" s="224"/>
      <c r="D30" s="291"/>
      <c r="E30" s="242"/>
      <c r="F30" s="247"/>
      <c r="G30" s="224"/>
      <c r="H30" s="242"/>
      <c r="I30" s="247"/>
      <c r="J30" s="250"/>
      <c r="K30" s="242"/>
      <c r="L30" s="247"/>
      <c r="M30" s="224"/>
      <c r="N30" s="242"/>
      <c r="O30" s="240"/>
      <c r="P30" s="224"/>
      <c r="Q30" s="242"/>
      <c r="R30" s="240"/>
      <c r="S30" s="258"/>
      <c r="T30" s="242"/>
      <c r="U30" s="240"/>
      <c r="V30" s="238"/>
      <c r="W30" s="1"/>
      <c r="X30" s="1"/>
      <c r="Y30" s="1"/>
      <c r="Z30" s="1"/>
      <c r="AA30" s="1"/>
      <c r="AB30" s="1"/>
      <c r="AC30" s="1"/>
    </row>
    <row r="31" spans="1:29" ht="15" customHeight="1">
      <c r="A31" s="8"/>
      <c r="B31" s="282"/>
      <c r="C31" s="224"/>
      <c r="D31" s="291"/>
      <c r="E31" s="243"/>
      <c r="F31" s="247"/>
      <c r="G31" s="224"/>
      <c r="H31" s="243"/>
      <c r="I31" s="247"/>
      <c r="J31" s="250"/>
      <c r="K31" s="243"/>
      <c r="L31" s="247"/>
      <c r="M31" s="224"/>
      <c r="N31" s="243"/>
      <c r="O31" s="240"/>
      <c r="P31" s="224"/>
      <c r="Q31" s="243"/>
      <c r="R31" s="240"/>
      <c r="S31" s="258"/>
      <c r="T31" s="243"/>
      <c r="U31" s="240"/>
      <c r="V31" s="238"/>
      <c r="W31" s="1"/>
      <c r="X31" s="1"/>
      <c r="Y31" s="1"/>
      <c r="Z31" s="1"/>
      <c r="AA31" s="1"/>
      <c r="AB31" s="1"/>
      <c r="AC31" s="1"/>
    </row>
    <row r="32" spans="1:29" ht="15" customHeight="1">
      <c r="A32" s="8"/>
      <c r="B32" s="282"/>
      <c r="C32" s="224"/>
      <c r="D32" s="291"/>
      <c r="E32" s="241">
        <v>2</v>
      </c>
      <c r="F32" s="266"/>
      <c r="G32" s="224"/>
      <c r="H32" s="241">
        <v>2</v>
      </c>
      <c r="I32" s="248"/>
      <c r="J32" s="250"/>
      <c r="K32" s="241">
        <v>2</v>
      </c>
      <c r="L32" s="248"/>
      <c r="M32" s="224"/>
      <c r="N32" s="241">
        <v>2</v>
      </c>
      <c r="O32" s="239"/>
      <c r="P32" s="224"/>
      <c r="Q32" s="241">
        <v>2</v>
      </c>
      <c r="R32" s="239"/>
      <c r="S32" s="258"/>
      <c r="T32" s="241">
        <v>2</v>
      </c>
      <c r="U32" s="239"/>
      <c r="V32" s="237"/>
      <c r="W32" s="1"/>
      <c r="X32" s="1"/>
      <c r="Y32" s="1"/>
      <c r="Z32" s="1"/>
      <c r="AA32" s="1"/>
      <c r="AB32" s="1"/>
      <c r="AC32" s="1"/>
    </row>
    <row r="33" spans="1:29" ht="15" customHeight="1">
      <c r="A33" s="8"/>
      <c r="B33" s="282"/>
      <c r="C33" s="224"/>
      <c r="D33" s="291"/>
      <c r="E33" s="242"/>
      <c r="F33" s="247"/>
      <c r="G33" s="224"/>
      <c r="H33" s="242"/>
      <c r="I33" s="247"/>
      <c r="J33" s="250"/>
      <c r="K33" s="242"/>
      <c r="L33" s="247"/>
      <c r="M33" s="224"/>
      <c r="N33" s="242"/>
      <c r="O33" s="240"/>
      <c r="P33" s="224"/>
      <c r="Q33" s="242"/>
      <c r="R33" s="240"/>
      <c r="S33" s="258"/>
      <c r="T33" s="242"/>
      <c r="U33" s="240"/>
      <c r="V33" s="238"/>
      <c r="W33" s="1"/>
      <c r="X33" s="1"/>
      <c r="Y33" s="1"/>
      <c r="Z33" s="1"/>
      <c r="AA33" s="1"/>
      <c r="AB33" s="1"/>
      <c r="AC33" s="1"/>
    </row>
    <row r="34" spans="1:29" ht="15" customHeight="1">
      <c r="A34" s="8"/>
      <c r="B34" s="282"/>
      <c r="C34" s="224"/>
      <c r="D34" s="291"/>
      <c r="E34" s="242"/>
      <c r="F34" s="247"/>
      <c r="G34" s="224"/>
      <c r="H34" s="242"/>
      <c r="I34" s="247"/>
      <c r="J34" s="250"/>
      <c r="K34" s="242"/>
      <c r="L34" s="247"/>
      <c r="M34" s="224"/>
      <c r="N34" s="242"/>
      <c r="O34" s="240"/>
      <c r="P34" s="224"/>
      <c r="Q34" s="242"/>
      <c r="R34" s="240"/>
      <c r="S34" s="258"/>
      <c r="T34" s="242"/>
      <c r="U34" s="240"/>
      <c r="V34" s="238"/>
      <c r="W34" s="1"/>
      <c r="X34" s="1"/>
      <c r="Y34" s="1"/>
      <c r="Z34" s="1"/>
      <c r="AA34" s="1"/>
      <c r="AB34" s="1"/>
      <c r="AC34" s="1"/>
    </row>
    <row r="35" spans="1:29" ht="15" customHeight="1">
      <c r="A35" s="8"/>
      <c r="B35" s="282"/>
      <c r="C35" s="224"/>
      <c r="D35" s="291"/>
      <c r="E35" s="243"/>
      <c r="F35" s="247"/>
      <c r="G35" s="224"/>
      <c r="H35" s="243"/>
      <c r="I35" s="247"/>
      <c r="J35" s="250"/>
      <c r="K35" s="243"/>
      <c r="L35" s="247"/>
      <c r="M35" s="224"/>
      <c r="N35" s="243"/>
      <c r="O35" s="240"/>
      <c r="P35" s="224"/>
      <c r="Q35" s="243"/>
      <c r="R35" s="240"/>
      <c r="S35" s="258"/>
      <c r="T35" s="243"/>
      <c r="U35" s="240"/>
      <c r="V35" s="238"/>
      <c r="W35" s="1"/>
      <c r="X35" s="1"/>
      <c r="Y35" s="1"/>
      <c r="Z35" s="1"/>
      <c r="AA35" s="1"/>
      <c r="AB35" s="1"/>
      <c r="AC35" s="1"/>
    </row>
    <row r="36" spans="1:29" ht="15" customHeight="1">
      <c r="A36" s="8"/>
      <c r="B36" s="282"/>
      <c r="C36" s="224"/>
      <c r="D36" s="291"/>
      <c r="E36" s="241">
        <v>3</v>
      </c>
      <c r="F36" s="266"/>
      <c r="G36" s="224"/>
      <c r="H36" s="241">
        <v>3</v>
      </c>
      <c r="I36" s="248"/>
      <c r="J36" s="250"/>
      <c r="K36" s="241">
        <v>3</v>
      </c>
      <c r="L36" s="248"/>
      <c r="M36" s="224"/>
      <c r="N36" s="241">
        <v>3</v>
      </c>
      <c r="O36" s="239"/>
      <c r="P36" s="224"/>
      <c r="Q36" s="241">
        <v>3</v>
      </c>
      <c r="R36" s="239"/>
      <c r="S36" s="258"/>
      <c r="T36" s="241">
        <v>3</v>
      </c>
      <c r="U36" s="239"/>
      <c r="V36" s="237"/>
      <c r="W36" s="1"/>
      <c r="X36" s="1"/>
      <c r="Y36" s="1"/>
      <c r="Z36" s="1"/>
      <c r="AA36" s="1"/>
      <c r="AB36" s="1"/>
      <c r="AC36" s="1"/>
    </row>
    <row r="37" spans="1:29" ht="15" customHeight="1">
      <c r="A37" s="8"/>
      <c r="B37" s="282"/>
      <c r="C37" s="224"/>
      <c r="D37" s="291"/>
      <c r="E37" s="242"/>
      <c r="F37" s="247"/>
      <c r="G37" s="224"/>
      <c r="H37" s="242"/>
      <c r="I37" s="247"/>
      <c r="J37" s="250"/>
      <c r="K37" s="242"/>
      <c r="L37" s="247"/>
      <c r="M37" s="224"/>
      <c r="N37" s="242"/>
      <c r="O37" s="240"/>
      <c r="P37" s="224"/>
      <c r="Q37" s="242"/>
      <c r="R37" s="240"/>
      <c r="S37" s="258"/>
      <c r="T37" s="242"/>
      <c r="U37" s="240"/>
      <c r="V37" s="238"/>
      <c r="W37" s="1"/>
      <c r="X37" s="1"/>
      <c r="Y37" s="1"/>
      <c r="Z37" s="1"/>
      <c r="AA37" s="1"/>
      <c r="AB37" s="1"/>
      <c r="AC37" s="1"/>
    </row>
    <row r="38" spans="1:29" ht="15" customHeight="1">
      <c r="A38" s="8"/>
      <c r="B38" s="282"/>
      <c r="C38" s="224"/>
      <c r="D38" s="291"/>
      <c r="E38" s="242"/>
      <c r="F38" s="247"/>
      <c r="G38" s="224"/>
      <c r="H38" s="242"/>
      <c r="I38" s="247"/>
      <c r="J38" s="250"/>
      <c r="K38" s="242"/>
      <c r="L38" s="247"/>
      <c r="M38" s="224"/>
      <c r="N38" s="242"/>
      <c r="O38" s="240"/>
      <c r="P38" s="224"/>
      <c r="Q38" s="242"/>
      <c r="R38" s="240"/>
      <c r="S38" s="258"/>
      <c r="T38" s="242"/>
      <c r="U38" s="240"/>
      <c r="V38" s="238"/>
      <c r="W38" s="1"/>
      <c r="X38" s="1"/>
      <c r="Y38" s="1"/>
      <c r="Z38" s="1"/>
      <c r="AA38" s="1"/>
      <c r="AB38" s="1"/>
      <c r="AC38" s="1"/>
    </row>
    <row r="39" spans="1:29" ht="15" customHeight="1">
      <c r="A39" s="8"/>
      <c r="B39" s="282"/>
      <c r="C39" s="225"/>
      <c r="D39" s="291"/>
      <c r="E39" s="243"/>
      <c r="F39" s="247"/>
      <c r="G39" s="225"/>
      <c r="H39" s="243"/>
      <c r="I39" s="247"/>
      <c r="J39" s="251"/>
      <c r="K39" s="243"/>
      <c r="L39" s="247"/>
      <c r="M39" s="225"/>
      <c r="N39" s="243"/>
      <c r="O39" s="240"/>
      <c r="P39" s="225"/>
      <c r="Q39" s="243"/>
      <c r="R39" s="240"/>
      <c r="S39" s="259"/>
      <c r="T39" s="243"/>
      <c r="U39" s="240"/>
      <c r="V39" s="238"/>
      <c r="W39" s="1"/>
      <c r="X39" s="1"/>
      <c r="Y39" s="1"/>
      <c r="Z39" s="1"/>
      <c r="AA39" s="1"/>
      <c r="AB39" s="1"/>
      <c r="AC39" s="1"/>
    </row>
    <row r="40" spans="1:29" ht="15" customHeight="1">
      <c r="A40" s="8"/>
      <c r="B40" s="282"/>
      <c r="C40" s="233" t="str">
        <f ca="1">OFFSET(INDIRECT($B200),10,2)</f>
        <v>Online behaviour and cyberbullying</v>
      </c>
      <c r="D40" s="268" t="str">
        <f ca="1">OFFSET(INDIRECT($B200),10,14)</f>
        <v xml:space="preserve">demonstrate appropriate online behaviour and apply a range of strategies to protect themselves and others from possible online dangers, bullying and inappropriate behaviour, e.g. turn off comments on digital media, block users; identify the risks and legal consequences of sending intimate images and content/sexting; recognise language that could be deemed to be offensive (including racist, sexist, homophobic, transphobic) in online activities.  
</v>
      </c>
      <c r="E40" s="241">
        <v>1</v>
      </c>
      <c r="F40" s="237"/>
      <c r="G40" s="255" t="str">
        <f ca="1">OFFSET(INDIRECT($B200),10,15)</f>
        <v>refine strategies to protect themselves and others from possible online dangers, e.g. when communicating online show an active ability to deal with inappropriate behaviour/misuse while actively minimising risks
filter the communication received, e.g. sorting out e-mails, deciding whom to follow on social media, etc.; responsibly use digital tools to interact with others using more advanced features
demonstrate a basic knowledge of the legal aspects linked to online behaviour, e.g. cyberbullying, harassment, false statements and publishing inappropriate content/images without consent.</v>
      </c>
      <c r="H40" s="241">
        <v>1</v>
      </c>
      <c r="I40" s="246"/>
      <c r="J40" s="256" t="str">
        <f ca="1">OFFSET(INDIRECT($B200),10,16)</f>
        <v>identify high-risk situations and active strategies to avoid them, e.g. critically evaluate behaviour to limit exposure to high-risk situations         
define and identify advanced forms of cyberbullying, how to avoid it and the consequences of such actions  
critically evaluate the behaviours of others online and identify how they could be beneficial or damaging.</v>
      </c>
      <c r="K40" s="241">
        <v>1</v>
      </c>
      <c r="L40" s="246"/>
      <c r="M40" s="255" t="str">
        <f ca="1">OFFSET(INDIRECT($B200),10,17)</f>
        <v xml:space="preserve">adapt online behaviour and interactions for different audiences, considering global cultural values, e.g. critically evaluate behaviour and interactions taking into account global cultural values; consider how behaviour is perceived by others. </v>
      </c>
      <c r="N40" s="241">
        <v>1</v>
      </c>
      <c r="O40" s="244"/>
      <c r="P40" s="255" t="str">
        <f ca="1">OFFSET(INDIRECT($B200),10,18)</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Q40" s="241">
        <v>1</v>
      </c>
      <c r="R40" s="244"/>
      <c r="S40" s="255" t="str">
        <f ca="1">OFFSET(INDIRECT($B200),10,19)</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T40" s="241">
        <v>1</v>
      </c>
      <c r="U40" s="244"/>
      <c r="V40" s="237"/>
      <c r="W40" s="1"/>
      <c r="X40" s="1"/>
      <c r="Y40" s="1"/>
      <c r="Z40" s="1"/>
      <c r="AA40" s="1"/>
      <c r="AB40" s="1"/>
      <c r="AC40" s="1"/>
    </row>
    <row r="41" spans="1:29" ht="15" customHeight="1">
      <c r="A41" s="8"/>
      <c r="B41" s="282"/>
      <c r="C41" s="224"/>
      <c r="D41" s="291"/>
      <c r="E41" s="242"/>
      <c r="F41" s="247"/>
      <c r="G41" s="224"/>
      <c r="H41" s="242"/>
      <c r="I41" s="247"/>
      <c r="J41" s="250"/>
      <c r="K41" s="242"/>
      <c r="L41" s="247"/>
      <c r="M41" s="224"/>
      <c r="N41" s="242"/>
      <c r="O41" s="240"/>
      <c r="P41" s="224"/>
      <c r="Q41" s="242"/>
      <c r="R41" s="240"/>
      <c r="S41" s="224"/>
      <c r="T41" s="242"/>
      <c r="U41" s="240"/>
      <c r="V41" s="238"/>
      <c r="W41" s="1"/>
      <c r="X41" s="1"/>
      <c r="Y41" s="1"/>
      <c r="Z41" s="1"/>
      <c r="AA41" s="1"/>
      <c r="AB41" s="1"/>
      <c r="AC41" s="1"/>
    </row>
    <row r="42" spans="1:29" ht="15" customHeight="1">
      <c r="A42" s="8"/>
      <c r="B42" s="282"/>
      <c r="C42" s="224"/>
      <c r="D42" s="291"/>
      <c r="E42" s="242"/>
      <c r="F42" s="247"/>
      <c r="G42" s="224"/>
      <c r="H42" s="242"/>
      <c r="I42" s="247"/>
      <c r="J42" s="250"/>
      <c r="K42" s="242"/>
      <c r="L42" s="247"/>
      <c r="M42" s="224"/>
      <c r="N42" s="242"/>
      <c r="O42" s="240"/>
      <c r="P42" s="224"/>
      <c r="Q42" s="242"/>
      <c r="R42" s="240"/>
      <c r="S42" s="224"/>
      <c r="T42" s="242"/>
      <c r="U42" s="240"/>
      <c r="V42" s="238"/>
      <c r="W42" s="1"/>
      <c r="X42" s="1"/>
      <c r="Y42" s="1"/>
      <c r="Z42" s="1"/>
      <c r="AA42" s="1"/>
      <c r="AB42" s="1"/>
      <c r="AC42" s="1"/>
    </row>
    <row r="43" spans="1:29" ht="15" customHeight="1">
      <c r="A43" s="8"/>
      <c r="B43" s="282"/>
      <c r="C43" s="224"/>
      <c r="D43" s="291"/>
      <c r="E43" s="243"/>
      <c r="F43" s="247"/>
      <c r="G43" s="224"/>
      <c r="H43" s="243"/>
      <c r="I43" s="247"/>
      <c r="J43" s="250"/>
      <c r="K43" s="243"/>
      <c r="L43" s="247"/>
      <c r="M43" s="224"/>
      <c r="N43" s="243"/>
      <c r="O43" s="240"/>
      <c r="P43" s="224"/>
      <c r="Q43" s="243"/>
      <c r="R43" s="240"/>
      <c r="S43" s="224"/>
      <c r="T43" s="243"/>
      <c r="U43" s="240"/>
      <c r="V43" s="238"/>
      <c r="W43" s="1"/>
      <c r="X43" s="1"/>
      <c r="Y43" s="1"/>
      <c r="Z43" s="1"/>
      <c r="AA43" s="1"/>
      <c r="AB43" s="1"/>
      <c r="AC43" s="1"/>
    </row>
    <row r="44" spans="1:29" ht="15" customHeight="1">
      <c r="A44" s="8"/>
      <c r="B44" s="282"/>
      <c r="C44" s="224"/>
      <c r="D44" s="291"/>
      <c r="E44" s="241">
        <v>2</v>
      </c>
      <c r="F44" s="266"/>
      <c r="G44" s="224"/>
      <c r="H44" s="241">
        <v>2</v>
      </c>
      <c r="I44" s="248"/>
      <c r="J44" s="250"/>
      <c r="K44" s="241">
        <v>2</v>
      </c>
      <c r="L44" s="248"/>
      <c r="M44" s="224"/>
      <c r="N44" s="241">
        <v>2</v>
      </c>
      <c r="O44" s="239"/>
      <c r="P44" s="224"/>
      <c r="Q44" s="241">
        <v>2</v>
      </c>
      <c r="R44" s="239"/>
      <c r="S44" s="224"/>
      <c r="T44" s="241">
        <v>2</v>
      </c>
      <c r="U44" s="239"/>
      <c r="V44" s="237"/>
      <c r="W44" s="1"/>
      <c r="X44" s="1"/>
      <c r="Y44" s="1"/>
      <c r="Z44" s="1"/>
      <c r="AA44" s="1"/>
      <c r="AB44" s="1"/>
      <c r="AC44" s="1"/>
    </row>
    <row r="45" spans="1:29" ht="15" customHeight="1">
      <c r="A45" s="8"/>
      <c r="B45" s="282"/>
      <c r="C45" s="224"/>
      <c r="D45" s="291"/>
      <c r="E45" s="242"/>
      <c r="F45" s="247"/>
      <c r="G45" s="224"/>
      <c r="H45" s="242"/>
      <c r="I45" s="247"/>
      <c r="J45" s="250"/>
      <c r="K45" s="242"/>
      <c r="L45" s="247"/>
      <c r="M45" s="224"/>
      <c r="N45" s="242"/>
      <c r="O45" s="240"/>
      <c r="P45" s="224"/>
      <c r="Q45" s="242"/>
      <c r="R45" s="240"/>
      <c r="S45" s="224"/>
      <c r="T45" s="242"/>
      <c r="U45" s="240"/>
      <c r="V45" s="238"/>
      <c r="W45" s="1"/>
      <c r="X45" s="1"/>
      <c r="Y45" s="1"/>
      <c r="Z45" s="1"/>
      <c r="AA45" s="1"/>
      <c r="AB45" s="1"/>
      <c r="AC45" s="1"/>
    </row>
    <row r="46" spans="1:29" ht="15" customHeight="1">
      <c r="A46" s="8"/>
      <c r="B46" s="282"/>
      <c r="C46" s="224"/>
      <c r="D46" s="291"/>
      <c r="E46" s="242"/>
      <c r="F46" s="247"/>
      <c r="G46" s="224"/>
      <c r="H46" s="242"/>
      <c r="I46" s="247"/>
      <c r="J46" s="250"/>
      <c r="K46" s="242"/>
      <c r="L46" s="247"/>
      <c r="M46" s="224"/>
      <c r="N46" s="242"/>
      <c r="O46" s="240"/>
      <c r="P46" s="224"/>
      <c r="Q46" s="242"/>
      <c r="R46" s="240"/>
      <c r="S46" s="224"/>
      <c r="T46" s="242"/>
      <c r="U46" s="240"/>
      <c r="V46" s="238"/>
      <c r="W46" s="1"/>
      <c r="X46" s="1"/>
      <c r="Y46" s="1"/>
      <c r="Z46" s="1"/>
      <c r="AA46" s="1"/>
      <c r="AB46" s="1"/>
      <c r="AC46" s="1"/>
    </row>
    <row r="47" spans="1:29" ht="15" customHeight="1">
      <c r="A47" s="8"/>
      <c r="B47" s="282"/>
      <c r="C47" s="224"/>
      <c r="D47" s="291"/>
      <c r="E47" s="243"/>
      <c r="F47" s="247"/>
      <c r="G47" s="224"/>
      <c r="H47" s="243"/>
      <c r="I47" s="247"/>
      <c r="J47" s="250"/>
      <c r="K47" s="243"/>
      <c r="L47" s="247"/>
      <c r="M47" s="224"/>
      <c r="N47" s="243"/>
      <c r="O47" s="240"/>
      <c r="P47" s="224"/>
      <c r="Q47" s="243"/>
      <c r="R47" s="240"/>
      <c r="S47" s="224"/>
      <c r="T47" s="243"/>
      <c r="U47" s="240"/>
      <c r="V47" s="238"/>
      <c r="W47" s="1"/>
      <c r="X47" s="1"/>
      <c r="Y47" s="1"/>
      <c r="Z47" s="1"/>
      <c r="AA47" s="1"/>
      <c r="AB47" s="1"/>
      <c r="AC47" s="1"/>
    </row>
    <row r="48" spans="1:29" ht="15" customHeight="1">
      <c r="A48" s="8"/>
      <c r="B48" s="282"/>
      <c r="C48" s="224"/>
      <c r="D48" s="291"/>
      <c r="E48" s="241">
        <v>3</v>
      </c>
      <c r="F48" s="266"/>
      <c r="G48" s="224"/>
      <c r="H48" s="241">
        <v>3</v>
      </c>
      <c r="I48" s="248"/>
      <c r="J48" s="250"/>
      <c r="K48" s="241">
        <v>3</v>
      </c>
      <c r="L48" s="248"/>
      <c r="M48" s="224"/>
      <c r="N48" s="241">
        <v>3</v>
      </c>
      <c r="O48" s="239"/>
      <c r="P48" s="224"/>
      <c r="Q48" s="241">
        <v>3</v>
      </c>
      <c r="R48" s="239"/>
      <c r="S48" s="224"/>
      <c r="T48" s="241">
        <v>3</v>
      </c>
      <c r="U48" s="239"/>
      <c r="V48" s="237"/>
      <c r="W48" s="1"/>
      <c r="X48" s="1"/>
      <c r="Y48" s="1"/>
      <c r="Z48" s="1"/>
      <c r="AA48" s="1"/>
      <c r="AB48" s="1"/>
      <c r="AC48" s="1"/>
    </row>
    <row r="49" spans="1:29" ht="15" customHeight="1">
      <c r="A49" s="8"/>
      <c r="B49" s="282"/>
      <c r="C49" s="224"/>
      <c r="D49" s="291"/>
      <c r="E49" s="242"/>
      <c r="F49" s="247"/>
      <c r="G49" s="224"/>
      <c r="H49" s="242"/>
      <c r="I49" s="247"/>
      <c r="J49" s="250"/>
      <c r="K49" s="242"/>
      <c r="L49" s="247"/>
      <c r="M49" s="224"/>
      <c r="N49" s="242"/>
      <c r="O49" s="240"/>
      <c r="P49" s="224"/>
      <c r="Q49" s="242"/>
      <c r="R49" s="240"/>
      <c r="S49" s="224"/>
      <c r="T49" s="242"/>
      <c r="U49" s="240"/>
      <c r="V49" s="238"/>
      <c r="W49" s="1"/>
      <c r="X49" s="1"/>
      <c r="Y49" s="1"/>
      <c r="Z49" s="1"/>
      <c r="AA49" s="1"/>
      <c r="AB49" s="1"/>
      <c r="AC49" s="1"/>
    </row>
    <row r="50" spans="1:29" ht="15" customHeight="1">
      <c r="A50" s="8"/>
      <c r="B50" s="282"/>
      <c r="C50" s="224"/>
      <c r="D50" s="291"/>
      <c r="E50" s="242"/>
      <c r="F50" s="247"/>
      <c r="G50" s="224"/>
      <c r="H50" s="242"/>
      <c r="I50" s="247"/>
      <c r="J50" s="250"/>
      <c r="K50" s="242"/>
      <c r="L50" s="247"/>
      <c r="M50" s="224"/>
      <c r="N50" s="242"/>
      <c r="O50" s="240"/>
      <c r="P50" s="224"/>
      <c r="Q50" s="242"/>
      <c r="R50" s="240"/>
      <c r="S50" s="224"/>
      <c r="T50" s="242"/>
      <c r="U50" s="240"/>
      <c r="V50" s="238"/>
      <c r="W50" s="1"/>
      <c r="X50" s="1"/>
      <c r="Y50" s="1"/>
      <c r="Z50" s="1"/>
      <c r="AA50" s="1"/>
      <c r="AB50" s="1"/>
      <c r="AC50" s="1"/>
    </row>
    <row r="51" spans="1:29" ht="30.75" customHeight="1">
      <c r="A51" s="8"/>
      <c r="B51" s="283"/>
      <c r="C51" s="225"/>
      <c r="D51" s="291"/>
      <c r="E51" s="243"/>
      <c r="F51" s="247"/>
      <c r="G51" s="225"/>
      <c r="H51" s="243"/>
      <c r="I51" s="247"/>
      <c r="J51" s="251"/>
      <c r="K51" s="243"/>
      <c r="L51" s="247"/>
      <c r="M51" s="225"/>
      <c r="N51" s="243"/>
      <c r="O51" s="240"/>
      <c r="P51" s="225"/>
      <c r="Q51" s="243"/>
      <c r="R51" s="240"/>
      <c r="S51" s="225"/>
      <c r="T51" s="243"/>
      <c r="U51" s="240"/>
      <c r="V51" s="238"/>
      <c r="W51" s="1"/>
      <c r="X51" s="1"/>
      <c r="Y51" s="1"/>
      <c r="Z51" s="1"/>
      <c r="AA51" s="1"/>
      <c r="AB51" s="1"/>
      <c r="AC51" s="1"/>
    </row>
    <row r="52" spans="1:29" ht="15" customHeight="1">
      <c r="A52" s="8"/>
      <c r="B52" s="281" t="str">
        <f ca="1">OFFSET(INDIRECT($B200),11,0)</f>
        <v>2. Interacting and collaborating</v>
      </c>
      <c r="C52" s="229" t="str">
        <f ca="1">OFFSET(INDIRECT($B200),13,2)</f>
        <v>Communication</v>
      </c>
      <c r="D52" s="268" t="str">
        <f ca="1">OFFSET(INDIRECT($B200),13,14)</f>
        <v>exchange online communication, making use of a growing range of available features, e.g. manage folders within e-mail including using reporting features to filter spam and make use of webcams to facilitate video calls 
show an understanding of the advantages and disadvantages of different forms of communication and when it is appropriate to use each, e.g. explain when video conferencing may be more appropriate than e-mail, and vice versa; explain the pros and cons of using instant messaging in social contexts; talk about purpose and audience.</v>
      </c>
      <c r="E52" s="241">
        <v>1</v>
      </c>
      <c r="F52" s="237"/>
      <c r="G52" s="245" t="str">
        <f ca="1">OFFSET(INDIRECT($B200),13,15)</f>
        <v>manage and use a growing range of online communication accounts and the features offered within each, e.g. e-mail accounts, messaging accounts, etc.</v>
      </c>
      <c r="H52" s="241">
        <v>1</v>
      </c>
      <c r="I52" s="246"/>
      <c r="J52" s="249" t="str">
        <f ca="1">OFFSET(INDIRECT($B200),13,16)</f>
        <v>select and use different online communication tools for specific purposes with higher levels of competence, e.g. set up and manage an address book and organise contacts on appropriate mailing lists; independently carry out a video call for a specific purpose including screen sharing where appropriate.</v>
      </c>
      <c r="K52" s="241">
        <v>1</v>
      </c>
      <c r="L52" s="246"/>
      <c r="M52" s="245" t="str">
        <f ca="1">OFFSET(INDIRECT($B200),13,17)</f>
        <v>select and use different online communication tools for specific purposes with higher levels of competence, e.g. set up relevant mail merge using word processing and spreadsheet software; use advanced features of e-mail provider (signature, auto-reply, read receipt, widgets).</v>
      </c>
      <c r="N52" s="241">
        <v>1</v>
      </c>
      <c r="O52" s="244"/>
      <c r="P52" s="245" t="str">
        <f ca="1">OFFSET(INDIRECT($B200),13,18)</f>
        <v>make use of available online communication services for specific purposes, justifying selections made based on their appropriateness for delivery of information.</v>
      </c>
      <c r="Q52" s="241">
        <v>1</v>
      </c>
      <c r="R52" s="244"/>
      <c r="S52" s="245" t="str">
        <f ca="1">OFFSET(INDIRECT($B200),13,19)</f>
        <v>reflect on choices of online communication solution and comment on how this could be improved to meet aims of tasks.</v>
      </c>
      <c r="T52" s="241">
        <v>1</v>
      </c>
      <c r="U52" s="244"/>
      <c r="V52" s="237"/>
      <c r="W52" s="1"/>
      <c r="X52" s="1"/>
      <c r="Y52" s="1"/>
      <c r="Z52" s="1"/>
      <c r="AA52" s="1"/>
      <c r="AB52" s="1"/>
      <c r="AC52" s="1"/>
    </row>
    <row r="53" spans="1:29" ht="15" customHeight="1">
      <c r="A53" s="8"/>
      <c r="B53" s="282"/>
      <c r="C53" s="224"/>
      <c r="D53" s="291"/>
      <c r="E53" s="242"/>
      <c r="F53" s="247"/>
      <c r="G53" s="224"/>
      <c r="H53" s="242"/>
      <c r="I53" s="247"/>
      <c r="J53" s="250"/>
      <c r="K53" s="242"/>
      <c r="L53" s="247"/>
      <c r="M53" s="224"/>
      <c r="N53" s="242"/>
      <c r="O53" s="240"/>
      <c r="P53" s="224"/>
      <c r="Q53" s="242"/>
      <c r="R53" s="240"/>
      <c r="S53" s="224"/>
      <c r="T53" s="242"/>
      <c r="U53" s="240"/>
      <c r="V53" s="238"/>
      <c r="W53" s="1"/>
      <c r="X53" s="1"/>
      <c r="Y53" s="1"/>
      <c r="Z53" s="1"/>
      <c r="AA53" s="1"/>
      <c r="AB53" s="1"/>
      <c r="AC53" s="1"/>
    </row>
    <row r="54" spans="1:29" ht="15" customHeight="1">
      <c r="A54" s="8"/>
      <c r="B54" s="282"/>
      <c r="C54" s="224"/>
      <c r="D54" s="291"/>
      <c r="E54" s="242"/>
      <c r="F54" s="247"/>
      <c r="G54" s="224"/>
      <c r="H54" s="242"/>
      <c r="I54" s="247"/>
      <c r="J54" s="250"/>
      <c r="K54" s="242"/>
      <c r="L54" s="247"/>
      <c r="M54" s="224"/>
      <c r="N54" s="242"/>
      <c r="O54" s="240"/>
      <c r="P54" s="224"/>
      <c r="Q54" s="242"/>
      <c r="R54" s="240"/>
      <c r="S54" s="224"/>
      <c r="T54" s="242"/>
      <c r="U54" s="240"/>
      <c r="V54" s="238"/>
      <c r="W54" s="1"/>
      <c r="X54" s="1"/>
      <c r="Y54" s="1"/>
      <c r="Z54" s="1"/>
      <c r="AA54" s="1"/>
      <c r="AB54" s="1"/>
      <c r="AC54" s="1"/>
    </row>
    <row r="55" spans="1:29" ht="15" customHeight="1">
      <c r="A55" s="8"/>
      <c r="B55" s="282"/>
      <c r="C55" s="224"/>
      <c r="D55" s="291"/>
      <c r="E55" s="243"/>
      <c r="F55" s="247"/>
      <c r="G55" s="224"/>
      <c r="H55" s="243"/>
      <c r="I55" s="247"/>
      <c r="J55" s="250"/>
      <c r="K55" s="243"/>
      <c r="L55" s="247"/>
      <c r="M55" s="224"/>
      <c r="N55" s="243"/>
      <c r="O55" s="240"/>
      <c r="P55" s="224"/>
      <c r="Q55" s="243"/>
      <c r="R55" s="240"/>
      <c r="S55" s="224"/>
      <c r="T55" s="243"/>
      <c r="U55" s="240"/>
      <c r="V55" s="238"/>
      <c r="W55" s="1"/>
      <c r="X55" s="1"/>
      <c r="Y55" s="1"/>
      <c r="Z55" s="1"/>
      <c r="AA55" s="1"/>
      <c r="AB55" s="1"/>
      <c r="AC55" s="1"/>
    </row>
    <row r="56" spans="1:29" ht="15" customHeight="1">
      <c r="A56" s="8"/>
      <c r="B56" s="282"/>
      <c r="C56" s="224"/>
      <c r="D56" s="291"/>
      <c r="E56" s="241">
        <v>2</v>
      </c>
      <c r="F56" s="266"/>
      <c r="G56" s="224"/>
      <c r="H56" s="241">
        <v>2</v>
      </c>
      <c r="I56" s="248"/>
      <c r="J56" s="250"/>
      <c r="K56" s="241">
        <v>2</v>
      </c>
      <c r="L56" s="248"/>
      <c r="M56" s="224"/>
      <c r="N56" s="241">
        <v>2</v>
      </c>
      <c r="O56" s="239"/>
      <c r="P56" s="224"/>
      <c r="Q56" s="241">
        <v>2</v>
      </c>
      <c r="R56" s="239"/>
      <c r="S56" s="224"/>
      <c r="T56" s="241">
        <v>2</v>
      </c>
      <c r="U56" s="239"/>
      <c r="V56" s="237"/>
      <c r="W56" s="1"/>
      <c r="X56" s="1"/>
      <c r="Y56" s="1"/>
      <c r="Z56" s="1"/>
      <c r="AA56" s="1"/>
      <c r="AB56" s="1"/>
      <c r="AC56" s="1"/>
    </row>
    <row r="57" spans="1:29" ht="15" customHeight="1">
      <c r="A57" s="8"/>
      <c r="B57" s="282"/>
      <c r="C57" s="224"/>
      <c r="D57" s="291"/>
      <c r="E57" s="242"/>
      <c r="F57" s="247"/>
      <c r="G57" s="224"/>
      <c r="H57" s="242"/>
      <c r="I57" s="247"/>
      <c r="J57" s="250"/>
      <c r="K57" s="242"/>
      <c r="L57" s="247"/>
      <c r="M57" s="224"/>
      <c r="N57" s="242"/>
      <c r="O57" s="240"/>
      <c r="P57" s="224"/>
      <c r="Q57" s="242"/>
      <c r="R57" s="240"/>
      <c r="S57" s="224"/>
      <c r="T57" s="242"/>
      <c r="U57" s="240"/>
      <c r="V57" s="238"/>
      <c r="W57" s="1"/>
      <c r="X57" s="1"/>
      <c r="Y57" s="1"/>
      <c r="Z57" s="1"/>
      <c r="AA57" s="1"/>
      <c r="AB57" s="1"/>
      <c r="AC57" s="1"/>
    </row>
    <row r="58" spans="1:29" ht="15" customHeight="1">
      <c r="A58" s="8"/>
      <c r="B58" s="282"/>
      <c r="C58" s="224"/>
      <c r="D58" s="291"/>
      <c r="E58" s="242"/>
      <c r="F58" s="247"/>
      <c r="G58" s="224"/>
      <c r="H58" s="242"/>
      <c r="I58" s="247"/>
      <c r="J58" s="250"/>
      <c r="K58" s="242"/>
      <c r="L58" s="247"/>
      <c r="M58" s="224"/>
      <c r="N58" s="242"/>
      <c r="O58" s="240"/>
      <c r="P58" s="224"/>
      <c r="Q58" s="242"/>
      <c r="R58" s="240"/>
      <c r="S58" s="224"/>
      <c r="T58" s="242"/>
      <c r="U58" s="240"/>
      <c r="V58" s="238"/>
      <c r="W58" s="1"/>
      <c r="X58" s="1"/>
      <c r="Y58" s="1"/>
      <c r="Z58" s="1"/>
      <c r="AA58" s="1"/>
      <c r="AB58" s="1"/>
      <c r="AC58" s="1"/>
    </row>
    <row r="59" spans="1:29" ht="15" customHeight="1">
      <c r="A59" s="8"/>
      <c r="B59" s="282"/>
      <c r="C59" s="224"/>
      <c r="D59" s="291"/>
      <c r="E59" s="243"/>
      <c r="F59" s="247"/>
      <c r="G59" s="224"/>
      <c r="H59" s="243"/>
      <c r="I59" s="247"/>
      <c r="J59" s="250"/>
      <c r="K59" s="243"/>
      <c r="L59" s="247"/>
      <c r="M59" s="224"/>
      <c r="N59" s="243"/>
      <c r="O59" s="240"/>
      <c r="P59" s="224"/>
      <c r="Q59" s="243"/>
      <c r="R59" s="240"/>
      <c r="S59" s="224"/>
      <c r="T59" s="243"/>
      <c r="U59" s="240"/>
      <c r="V59" s="238"/>
      <c r="W59" s="1"/>
      <c r="X59" s="1"/>
      <c r="Y59" s="1"/>
      <c r="Z59" s="1"/>
      <c r="AA59" s="1"/>
      <c r="AB59" s="1"/>
      <c r="AC59" s="1"/>
    </row>
    <row r="60" spans="1:29" ht="15" customHeight="1">
      <c r="A60" s="8"/>
      <c r="B60" s="282"/>
      <c r="C60" s="224"/>
      <c r="D60" s="291"/>
      <c r="E60" s="241">
        <v>3</v>
      </c>
      <c r="F60" s="266"/>
      <c r="G60" s="224"/>
      <c r="H60" s="241">
        <v>3</v>
      </c>
      <c r="I60" s="248"/>
      <c r="J60" s="250"/>
      <c r="K60" s="241">
        <v>3</v>
      </c>
      <c r="L60" s="248"/>
      <c r="M60" s="224"/>
      <c r="N60" s="241">
        <v>3</v>
      </c>
      <c r="O60" s="239"/>
      <c r="P60" s="224"/>
      <c r="Q60" s="241">
        <v>3</v>
      </c>
      <c r="R60" s="239"/>
      <c r="S60" s="224"/>
      <c r="T60" s="241">
        <v>3</v>
      </c>
      <c r="U60" s="239"/>
      <c r="V60" s="237"/>
      <c r="W60" s="1"/>
      <c r="X60" s="1"/>
      <c r="Y60" s="1"/>
      <c r="Z60" s="1"/>
      <c r="AA60" s="1"/>
      <c r="AB60" s="1"/>
      <c r="AC60" s="1"/>
    </row>
    <row r="61" spans="1:29" ht="15" customHeight="1">
      <c r="A61" s="8"/>
      <c r="B61" s="282"/>
      <c r="C61" s="224"/>
      <c r="D61" s="291"/>
      <c r="E61" s="242"/>
      <c r="F61" s="247"/>
      <c r="G61" s="224"/>
      <c r="H61" s="242"/>
      <c r="I61" s="247"/>
      <c r="J61" s="250"/>
      <c r="K61" s="242"/>
      <c r="L61" s="247"/>
      <c r="M61" s="224"/>
      <c r="N61" s="242"/>
      <c r="O61" s="240"/>
      <c r="P61" s="224"/>
      <c r="Q61" s="242"/>
      <c r="R61" s="240"/>
      <c r="S61" s="224"/>
      <c r="T61" s="242"/>
      <c r="U61" s="240"/>
      <c r="V61" s="238"/>
      <c r="W61" s="1"/>
      <c r="X61" s="1"/>
      <c r="Y61" s="1"/>
      <c r="Z61" s="1"/>
      <c r="AA61" s="1"/>
      <c r="AB61" s="1"/>
      <c r="AC61" s="1"/>
    </row>
    <row r="62" spans="1:29" ht="15" customHeight="1">
      <c r="A62" s="8"/>
      <c r="B62" s="282"/>
      <c r="C62" s="224"/>
      <c r="D62" s="291"/>
      <c r="E62" s="242"/>
      <c r="F62" s="247"/>
      <c r="G62" s="224"/>
      <c r="H62" s="242"/>
      <c r="I62" s="247"/>
      <c r="J62" s="250"/>
      <c r="K62" s="242"/>
      <c r="L62" s="247"/>
      <c r="M62" s="224"/>
      <c r="N62" s="242"/>
      <c r="O62" s="240"/>
      <c r="P62" s="224"/>
      <c r="Q62" s="242"/>
      <c r="R62" s="240"/>
      <c r="S62" s="224"/>
      <c r="T62" s="242"/>
      <c r="U62" s="240"/>
      <c r="V62" s="238"/>
      <c r="W62" s="1"/>
      <c r="X62" s="1"/>
      <c r="Y62" s="1"/>
      <c r="Z62" s="1"/>
      <c r="AA62" s="1"/>
      <c r="AB62" s="1"/>
      <c r="AC62" s="1"/>
    </row>
    <row r="63" spans="1:29" ht="15" customHeight="1">
      <c r="A63" s="8"/>
      <c r="B63" s="282"/>
      <c r="C63" s="225"/>
      <c r="D63" s="291"/>
      <c r="E63" s="243"/>
      <c r="F63" s="247"/>
      <c r="G63" s="225"/>
      <c r="H63" s="243"/>
      <c r="I63" s="247"/>
      <c r="J63" s="251"/>
      <c r="K63" s="243"/>
      <c r="L63" s="247"/>
      <c r="M63" s="225"/>
      <c r="N63" s="243"/>
      <c r="O63" s="240"/>
      <c r="P63" s="225"/>
      <c r="Q63" s="243"/>
      <c r="R63" s="240"/>
      <c r="S63" s="225"/>
      <c r="T63" s="243"/>
      <c r="U63" s="240"/>
      <c r="V63" s="238"/>
      <c r="W63" s="1"/>
      <c r="X63" s="1"/>
      <c r="Y63" s="1"/>
      <c r="Z63" s="1"/>
      <c r="AA63" s="1"/>
      <c r="AB63" s="1"/>
      <c r="AC63" s="1"/>
    </row>
    <row r="64" spans="1:29" ht="15" customHeight="1">
      <c r="A64" s="8"/>
      <c r="B64" s="282"/>
      <c r="C64" s="229" t="str">
        <f ca="1">OFFSET(INDIRECT($B200),15,2)</f>
        <v>Collaboration</v>
      </c>
      <c r="D64" s="268" t="str">
        <f ca="1">OFFSET(INDIRECT($B200),15,14)</f>
        <v xml:space="preserve">work with others to create an online collaborative project for a specific purpose, sharing and appropriately setting permissions for other group members, e.g. editing, commenting, viewing.
</v>
      </c>
      <c r="E64" s="241">
        <v>1</v>
      </c>
      <c r="F64" s="237"/>
      <c r="G64" s="255" t="str">
        <f ca="1">OFFSET(INDIRECT($B200),15,15)</f>
        <v>take account of chronological changes made to a file and choose appropriate restore points if needed.</v>
      </c>
      <c r="H64" s="241">
        <v>1</v>
      </c>
      <c r="I64" s="246"/>
      <c r="J64" s="256" t="str">
        <f ca="1">OFFSET(INDIRECT($B200),15,16)</f>
        <v>independently select and use online collaboration tools to create a project with others.</v>
      </c>
      <c r="K64" s="241">
        <v>1</v>
      </c>
      <c r="L64" s="246"/>
      <c r="M64" s="255" t="str">
        <f ca="1">OFFSET(INDIRECT($B200),15,17)</f>
        <v xml:space="preserve">independently select and use a range of online collaboration tools to create a project with others, e.g. make use of online technology to share and present ideas to others.
</v>
      </c>
      <c r="N64" s="241">
        <v>1</v>
      </c>
      <c r="O64" s="244"/>
      <c r="P64" s="255" t="str">
        <f ca="1">OFFSET(INDIRECT($B200),15,18)</f>
        <v>reflect on choices of collaboration solutions and comment on how this could be improved to meet aims of tasks.</v>
      </c>
      <c r="Q64" s="241">
        <v>1</v>
      </c>
      <c r="R64" s="244"/>
      <c r="S64" s="255" t="str">
        <f ca="1">OFFSET(INDIRECT($B200),15,19)</f>
        <v xml:space="preserve">reflect on choices of collaboration solutions and comment on how this could be improved to meet aims of tasks.
</v>
      </c>
      <c r="T64" s="241">
        <v>1</v>
      </c>
      <c r="U64" s="244"/>
      <c r="V64" s="237"/>
      <c r="W64" s="1"/>
      <c r="X64" s="1"/>
      <c r="Y64" s="1"/>
      <c r="Z64" s="1"/>
      <c r="AA64" s="1"/>
      <c r="AB64" s="1"/>
      <c r="AC64" s="1"/>
    </row>
    <row r="65" spans="1:29" ht="15" customHeight="1">
      <c r="A65" s="8"/>
      <c r="B65" s="282"/>
      <c r="C65" s="224"/>
      <c r="D65" s="291"/>
      <c r="E65" s="242"/>
      <c r="F65" s="247"/>
      <c r="G65" s="224"/>
      <c r="H65" s="242"/>
      <c r="I65" s="247"/>
      <c r="J65" s="250"/>
      <c r="K65" s="242"/>
      <c r="L65" s="247"/>
      <c r="M65" s="224"/>
      <c r="N65" s="242"/>
      <c r="O65" s="240"/>
      <c r="P65" s="224"/>
      <c r="Q65" s="242"/>
      <c r="R65" s="240"/>
      <c r="S65" s="224"/>
      <c r="T65" s="242"/>
      <c r="U65" s="240"/>
      <c r="V65" s="238"/>
      <c r="W65" s="1"/>
      <c r="X65" s="1"/>
      <c r="Y65" s="1"/>
      <c r="Z65" s="1"/>
      <c r="AA65" s="1"/>
      <c r="AB65" s="1"/>
      <c r="AC65" s="1"/>
    </row>
    <row r="66" spans="1:29" ht="15" customHeight="1">
      <c r="A66" s="8"/>
      <c r="B66" s="282"/>
      <c r="C66" s="224"/>
      <c r="D66" s="291"/>
      <c r="E66" s="242"/>
      <c r="F66" s="247"/>
      <c r="G66" s="224"/>
      <c r="H66" s="242"/>
      <c r="I66" s="247"/>
      <c r="J66" s="250"/>
      <c r="K66" s="242"/>
      <c r="L66" s="247"/>
      <c r="M66" s="224"/>
      <c r="N66" s="242"/>
      <c r="O66" s="240"/>
      <c r="P66" s="224"/>
      <c r="Q66" s="242"/>
      <c r="R66" s="240"/>
      <c r="S66" s="224"/>
      <c r="T66" s="242"/>
      <c r="U66" s="240"/>
      <c r="V66" s="238"/>
      <c r="W66" s="1"/>
      <c r="X66" s="1"/>
      <c r="Y66" s="1"/>
      <c r="Z66" s="1"/>
      <c r="AA66" s="1"/>
      <c r="AB66" s="1"/>
      <c r="AC66" s="1"/>
    </row>
    <row r="67" spans="1:29" ht="15" customHeight="1">
      <c r="A67" s="8"/>
      <c r="B67" s="282"/>
      <c r="C67" s="224"/>
      <c r="D67" s="291"/>
      <c r="E67" s="243"/>
      <c r="F67" s="247"/>
      <c r="G67" s="224"/>
      <c r="H67" s="243"/>
      <c r="I67" s="247"/>
      <c r="J67" s="250"/>
      <c r="K67" s="243"/>
      <c r="L67" s="247"/>
      <c r="M67" s="224"/>
      <c r="N67" s="243"/>
      <c r="O67" s="240"/>
      <c r="P67" s="224"/>
      <c r="Q67" s="243"/>
      <c r="R67" s="240"/>
      <c r="S67" s="224"/>
      <c r="T67" s="243"/>
      <c r="U67" s="240"/>
      <c r="V67" s="238"/>
      <c r="W67" s="1"/>
      <c r="X67" s="1"/>
      <c r="Y67" s="1"/>
      <c r="Z67" s="1"/>
      <c r="AA67" s="1"/>
      <c r="AB67" s="1"/>
      <c r="AC67" s="1"/>
    </row>
    <row r="68" spans="1:29" ht="15" customHeight="1">
      <c r="A68" s="8"/>
      <c r="B68" s="282"/>
      <c r="C68" s="224"/>
      <c r="D68" s="291"/>
      <c r="E68" s="241">
        <v>2</v>
      </c>
      <c r="F68" s="266"/>
      <c r="G68" s="224"/>
      <c r="H68" s="241">
        <v>2</v>
      </c>
      <c r="I68" s="248"/>
      <c r="J68" s="250"/>
      <c r="K68" s="241">
        <v>2</v>
      </c>
      <c r="L68" s="248"/>
      <c r="M68" s="224"/>
      <c r="N68" s="241">
        <v>2</v>
      </c>
      <c r="O68" s="239"/>
      <c r="P68" s="224"/>
      <c r="Q68" s="241">
        <v>2</v>
      </c>
      <c r="R68" s="239"/>
      <c r="S68" s="224"/>
      <c r="T68" s="241">
        <v>2</v>
      </c>
      <c r="U68" s="239"/>
      <c r="V68" s="237"/>
      <c r="W68" s="1"/>
      <c r="X68" s="1"/>
      <c r="Y68" s="1"/>
      <c r="Z68" s="1"/>
      <c r="AA68" s="1"/>
      <c r="AB68" s="1"/>
      <c r="AC68" s="1"/>
    </row>
    <row r="69" spans="1:29" ht="15" customHeight="1">
      <c r="A69" s="8"/>
      <c r="B69" s="282"/>
      <c r="C69" s="224"/>
      <c r="D69" s="291"/>
      <c r="E69" s="242"/>
      <c r="F69" s="247"/>
      <c r="G69" s="224"/>
      <c r="H69" s="242"/>
      <c r="I69" s="247"/>
      <c r="J69" s="250"/>
      <c r="K69" s="242"/>
      <c r="L69" s="247"/>
      <c r="M69" s="224"/>
      <c r="N69" s="242"/>
      <c r="O69" s="240"/>
      <c r="P69" s="224"/>
      <c r="Q69" s="242"/>
      <c r="R69" s="240"/>
      <c r="S69" s="224"/>
      <c r="T69" s="242"/>
      <c r="U69" s="240"/>
      <c r="V69" s="238"/>
      <c r="W69" s="1"/>
      <c r="X69" s="1"/>
      <c r="Y69" s="1"/>
      <c r="Z69" s="1"/>
      <c r="AA69" s="1"/>
      <c r="AB69" s="1"/>
      <c r="AC69" s="1"/>
    </row>
    <row r="70" spans="1:29" ht="15" customHeight="1">
      <c r="A70" s="8"/>
      <c r="B70" s="282"/>
      <c r="C70" s="224"/>
      <c r="D70" s="291"/>
      <c r="E70" s="242"/>
      <c r="F70" s="247"/>
      <c r="G70" s="224"/>
      <c r="H70" s="242"/>
      <c r="I70" s="247"/>
      <c r="J70" s="250"/>
      <c r="K70" s="242"/>
      <c r="L70" s="247"/>
      <c r="M70" s="224"/>
      <c r="N70" s="242"/>
      <c r="O70" s="240"/>
      <c r="P70" s="224"/>
      <c r="Q70" s="242"/>
      <c r="R70" s="240"/>
      <c r="S70" s="224"/>
      <c r="T70" s="242"/>
      <c r="U70" s="240"/>
      <c r="V70" s="238"/>
      <c r="W70" s="1"/>
      <c r="X70" s="1"/>
      <c r="Y70" s="1"/>
      <c r="Z70" s="1"/>
      <c r="AA70" s="1"/>
      <c r="AB70" s="1"/>
      <c r="AC70" s="1"/>
    </row>
    <row r="71" spans="1:29" ht="15" customHeight="1">
      <c r="A71" s="8"/>
      <c r="B71" s="282"/>
      <c r="C71" s="224"/>
      <c r="D71" s="291"/>
      <c r="E71" s="243"/>
      <c r="F71" s="247"/>
      <c r="G71" s="224"/>
      <c r="H71" s="243"/>
      <c r="I71" s="247"/>
      <c r="J71" s="250"/>
      <c r="K71" s="243"/>
      <c r="L71" s="247"/>
      <c r="M71" s="224"/>
      <c r="N71" s="243"/>
      <c r="O71" s="240"/>
      <c r="P71" s="224"/>
      <c r="Q71" s="243"/>
      <c r="R71" s="240"/>
      <c r="S71" s="224"/>
      <c r="T71" s="243"/>
      <c r="U71" s="240"/>
      <c r="V71" s="238"/>
      <c r="W71" s="1"/>
      <c r="X71" s="1"/>
      <c r="Y71" s="1"/>
      <c r="Z71" s="1"/>
      <c r="AA71" s="1"/>
      <c r="AB71" s="1"/>
      <c r="AC71" s="1"/>
    </row>
    <row r="72" spans="1:29" ht="15" customHeight="1">
      <c r="A72" s="8"/>
      <c r="B72" s="282"/>
      <c r="C72" s="224"/>
      <c r="D72" s="291"/>
      <c r="E72" s="241">
        <v>3</v>
      </c>
      <c r="F72" s="266"/>
      <c r="G72" s="224"/>
      <c r="H72" s="241">
        <v>3</v>
      </c>
      <c r="I72" s="248"/>
      <c r="J72" s="250"/>
      <c r="K72" s="241">
        <v>3</v>
      </c>
      <c r="L72" s="248"/>
      <c r="M72" s="224"/>
      <c r="N72" s="241">
        <v>3</v>
      </c>
      <c r="O72" s="239"/>
      <c r="P72" s="224"/>
      <c r="Q72" s="241">
        <v>3</v>
      </c>
      <c r="R72" s="239"/>
      <c r="S72" s="224"/>
      <c r="T72" s="241">
        <v>3</v>
      </c>
      <c r="U72" s="239"/>
      <c r="V72" s="237"/>
      <c r="W72" s="1"/>
      <c r="X72" s="1"/>
      <c r="Y72" s="1"/>
      <c r="Z72" s="1"/>
      <c r="AA72" s="1"/>
      <c r="AB72" s="1"/>
      <c r="AC72" s="1"/>
    </row>
    <row r="73" spans="1:29" ht="15" customHeight="1">
      <c r="A73" s="8"/>
      <c r="B73" s="282"/>
      <c r="C73" s="224"/>
      <c r="D73" s="291"/>
      <c r="E73" s="242"/>
      <c r="F73" s="247"/>
      <c r="G73" s="224"/>
      <c r="H73" s="242"/>
      <c r="I73" s="247"/>
      <c r="J73" s="250"/>
      <c r="K73" s="242"/>
      <c r="L73" s="247"/>
      <c r="M73" s="224"/>
      <c r="N73" s="242"/>
      <c r="O73" s="240"/>
      <c r="P73" s="224"/>
      <c r="Q73" s="242"/>
      <c r="R73" s="240"/>
      <c r="S73" s="224"/>
      <c r="T73" s="242"/>
      <c r="U73" s="240"/>
      <c r="V73" s="238"/>
      <c r="W73" s="1"/>
      <c r="X73" s="1"/>
      <c r="Y73" s="1"/>
      <c r="Z73" s="1"/>
      <c r="AA73" s="1"/>
      <c r="AB73" s="1"/>
      <c r="AC73" s="1"/>
    </row>
    <row r="74" spans="1:29" ht="15" customHeight="1">
      <c r="A74" s="8"/>
      <c r="B74" s="282"/>
      <c r="C74" s="224"/>
      <c r="D74" s="291"/>
      <c r="E74" s="242"/>
      <c r="F74" s="247"/>
      <c r="G74" s="224"/>
      <c r="H74" s="242"/>
      <c r="I74" s="247"/>
      <c r="J74" s="250"/>
      <c r="K74" s="242"/>
      <c r="L74" s="247"/>
      <c r="M74" s="224"/>
      <c r="N74" s="242"/>
      <c r="O74" s="240"/>
      <c r="P74" s="224"/>
      <c r="Q74" s="242"/>
      <c r="R74" s="240"/>
      <c r="S74" s="224"/>
      <c r="T74" s="242"/>
      <c r="U74" s="240"/>
      <c r="V74" s="238"/>
      <c r="W74" s="1"/>
      <c r="X74" s="1"/>
      <c r="Y74" s="1"/>
      <c r="Z74" s="1"/>
      <c r="AA74" s="1"/>
      <c r="AB74" s="1"/>
      <c r="AC74" s="1"/>
    </row>
    <row r="75" spans="1:29" ht="15" customHeight="1">
      <c r="A75" s="8"/>
      <c r="B75" s="282"/>
      <c r="C75" s="225"/>
      <c r="D75" s="291"/>
      <c r="E75" s="243"/>
      <c r="F75" s="247"/>
      <c r="G75" s="225"/>
      <c r="H75" s="243"/>
      <c r="I75" s="247"/>
      <c r="J75" s="251"/>
      <c r="K75" s="243"/>
      <c r="L75" s="247"/>
      <c r="M75" s="225"/>
      <c r="N75" s="243"/>
      <c r="O75" s="240"/>
      <c r="P75" s="225"/>
      <c r="Q75" s="243"/>
      <c r="R75" s="240"/>
      <c r="S75" s="225"/>
      <c r="T75" s="243"/>
      <c r="U75" s="240"/>
      <c r="V75" s="238"/>
      <c r="W75" s="1"/>
      <c r="X75" s="1"/>
      <c r="Y75" s="1"/>
      <c r="Z75" s="1"/>
      <c r="AA75" s="1"/>
      <c r="AB75" s="1"/>
      <c r="AC75" s="1"/>
    </row>
    <row r="76" spans="1:29" ht="15" customHeight="1">
      <c r="A76" s="8"/>
      <c r="B76" s="282"/>
      <c r="C76" s="229" t="str">
        <f ca="1">OFFSET(INDIRECT($B200),17,2)</f>
        <v>Storing and sharing</v>
      </c>
      <c r="D76" s="268" t="str">
        <f ca="1">OFFSET(INDIRECT($B$200),17,14)</f>
        <v>create and share hyperlinks to local, network and online files
password-protect a file.</v>
      </c>
      <c r="E76" s="241">
        <v>1</v>
      </c>
      <c r="F76" s="237"/>
      <c r="G76" s="255" t="str">
        <f ca="1">OFFSET(INDIRECT($B200),17,15)</f>
        <v xml:space="preserve">track the changes of a document/view the revision history and restore a previous version where appropriate
take account of file size and type, and understand that storage drives may have a limited storage space.
</v>
      </c>
      <c r="H76" s="241">
        <v>1</v>
      </c>
      <c r="I76" s="246"/>
      <c r="J76" s="256" t="str">
        <f ca="1">OFFSET(INDIRECT($B200),17,16)</f>
        <v>use appropriate advanced file-management techniques, e.g. tagging, compression.</v>
      </c>
      <c r="K76" s="241">
        <v>1</v>
      </c>
      <c r="L76" s="246"/>
      <c r="M76" s="255" t="str">
        <f ca="1">OFFSET(INDIRECT($B200),17,17)</f>
        <v>understand simple encryption and the purpose of encryption, e.g. to send sensitive data more securely
use relevant hyperlinks and account for the appropriate file management technique, e.g. some file storage systems will utilise dynamic hyperlinks so that if a file location is changed, the link remains intact, whereas changing file location in other systems could result in a broken hyperlink.</v>
      </c>
      <c r="N76" s="241">
        <v>1</v>
      </c>
      <c r="O76" s="244"/>
      <c r="P76" s="245" t="str">
        <f ca="1">OFFSET(INDIRECT($B200),17,18)</f>
        <v>use online services to share appropriate content with a global audience, e.g. uploading content to public websites to share with specific audiences.</v>
      </c>
      <c r="Q76" s="241">
        <v>1</v>
      </c>
      <c r="R76" s="244"/>
      <c r="S76" s="255" t="str">
        <f ca="1">OFFSET(INDIRECT($B200),17,19)</f>
        <v>use online services to share appropriate content with a global audience, e.g. uploading content to public websites to share with specific audiences.</v>
      </c>
      <c r="T76" s="241">
        <v>1</v>
      </c>
      <c r="U76" s="244"/>
      <c r="V76" s="237"/>
      <c r="W76" s="1"/>
      <c r="X76" s="1"/>
      <c r="Y76" s="1"/>
      <c r="Z76" s="1"/>
      <c r="AA76" s="1"/>
      <c r="AB76" s="1"/>
      <c r="AC76" s="1"/>
    </row>
    <row r="77" spans="1:29" ht="15" customHeight="1">
      <c r="A77" s="8"/>
      <c r="B77" s="282"/>
      <c r="C77" s="224"/>
      <c r="D77" s="291"/>
      <c r="E77" s="242"/>
      <c r="F77" s="247"/>
      <c r="G77" s="224"/>
      <c r="H77" s="242"/>
      <c r="I77" s="247"/>
      <c r="J77" s="250"/>
      <c r="K77" s="242"/>
      <c r="L77" s="247"/>
      <c r="M77" s="224"/>
      <c r="N77" s="242"/>
      <c r="O77" s="240"/>
      <c r="P77" s="224"/>
      <c r="Q77" s="242"/>
      <c r="R77" s="240"/>
      <c r="S77" s="224"/>
      <c r="T77" s="242"/>
      <c r="U77" s="240"/>
      <c r="V77" s="238"/>
      <c r="W77" s="1"/>
      <c r="X77" s="1"/>
      <c r="Y77" s="1"/>
      <c r="Z77" s="1"/>
      <c r="AA77" s="1"/>
      <c r="AB77" s="1"/>
      <c r="AC77" s="1"/>
    </row>
    <row r="78" spans="1:29" ht="15" customHeight="1">
      <c r="A78" s="8"/>
      <c r="B78" s="282"/>
      <c r="C78" s="224"/>
      <c r="D78" s="291"/>
      <c r="E78" s="242"/>
      <c r="F78" s="247"/>
      <c r="G78" s="224"/>
      <c r="H78" s="242"/>
      <c r="I78" s="247"/>
      <c r="J78" s="250"/>
      <c r="K78" s="242"/>
      <c r="L78" s="247"/>
      <c r="M78" s="224"/>
      <c r="N78" s="242"/>
      <c r="O78" s="240"/>
      <c r="P78" s="224"/>
      <c r="Q78" s="242"/>
      <c r="R78" s="240"/>
      <c r="S78" s="224"/>
      <c r="T78" s="242"/>
      <c r="U78" s="240"/>
      <c r="V78" s="238"/>
      <c r="W78" s="1"/>
      <c r="X78" s="1"/>
      <c r="Y78" s="1"/>
      <c r="Z78" s="1"/>
      <c r="AA78" s="1"/>
      <c r="AB78" s="1"/>
      <c r="AC78" s="1"/>
    </row>
    <row r="79" spans="1:29" ht="15" customHeight="1">
      <c r="A79" s="8"/>
      <c r="B79" s="282"/>
      <c r="C79" s="224"/>
      <c r="D79" s="291"/>
      <c r="E79" s="243"/>
      <c r="F79" s="247"/>
      <c r="G79" s="224"/>
      <c r="H79" s="243"/>
      <c r="I79" s="247"/>
      <c r="J79" s="250"/>
      <c r="K79" s="243"/>
      <c r="L79" s="247"/>
      <c r="M79" s="224"/>
      <c r="N79" s="243"/>
      <c r="O79" s="240"/>
      <c r="P79" s="224"/>
      <c r="Q79" s="243"/>
      <c r="R79" s="240"/>
      <c r="S79" s="224"/>
      <c r="T79" s="243"/>
      <c r="U79" s="240"/>
      <c r="V79" s="238"/>
      <c r="W79" s="1"/>
      <c r="X79" s="1"/>
      <c r="Y79" s="1"/>
      <c r="Z79" s="1"/>
      <c r="AA79" s="1"/>
      <c r="AB79" s="1"/>
      <c r="AC79" s="1"/>
    </row>
    <row r="80" spans="1:29" ht="15" customHeight="1">
      <c r="A80" s="8"/>
      <c r="B80" s="282"/>
      <c r="C80" s="224"/>
      <c r="D80" s="291"/>
      <c r="E80" s="241">
        <v>2</v>
      </c>
      <c r="F80" s="266"/>
      <c r="G80" s="224"/>
      <c r="H80" s="241">
        <v>2</v>
      </c>
      <c r="I80" s="248"/>
      <c r="J80" s="250"/>
      <c r="K80" s="241">
        <v>2</v>
      </c>
      <c r="L80" s="248"/>
      <c r="M80" s="224"/>
      <c r="N80" s="241">
        <v>2</v>
      </c>
      <c r="O80" s="239"/>
      <c r="P80" s="224"/>
      <c r="Q80" s="241">
        <v>2</v>
      </c>
      <c r="R80" s="239"/>
      <c r="S80" s="224"/>
      <c r="T80" s="241">
        <v>2</v>
      </c>
      <c r="U80" s="239"/>
      <c r="V80" s="237"/>
      <c r="W80" s="1"/>
      <c r="X80" s="1"/>
      <c r="Y80" s="1"/>
      <c r="Z80" s="1"/>
      <c r="AA80" s="1"/>
      <c r="AB80" s="1"/>
      <c r="AC80" s="1"/>
    </row>
    <row r="81" spans="1:29" ht="15" customHeight="1">
      <c r="A81" s="8"/>
      <c r="B81" s="282"/>
      <c r="C81" s="224"/>
      <c r="D81" s="291"/>
      <c r="E81" s="242"/>
      <c r="F81" s="247"/>
      <c r="G81" s="224"/>
      <c r="H81" s="242"/>
      <c r="I81" s="247"/>
      <c r="J81" s="250"/>
      <c r="K81" s="242"/>
      <c r="L81" s="247"/>
      <c r="M81" s="224"/>
      <c r="N81" s="242"/>
      <c r="O81" s="240"/>
      <c r="P81" s="224"/>
      <c r="Q81" s="242"/>
      <c r="R81" s="240"/>
      <c r="S81" s="224"/>
      <c r="T81" s="242"/>
      <c r="U81" s="240"/>
      <c r="V81" s="238"/>
      <c r="W81" s="1"/>
      <c r="X81" s="1"/>
      <c r="Y81" s="1"/>
      <c r="Z81" s="1"/>
      <c r="AA81" s="1"/>
      <c r="AB81" s="1"/>
      <c r="AC81" s="1"/>
    </row>
    <row r="82" spans="1:29" ht="15" customHeight="1">
      <c r="A82" s="8"/>
      <c r="B82" s="282"/>
      <c r="C82" s="224"/>
      <c r="D82" s="291"/>
      <c r="E82" s="242"/>
      <c r="F82" s="247"/>
      <c r="G82" s="224"/>
      <c r="H82" s="242"/>
      <c r="I82" s="247"/>
      <c r="J82" s="250"/>
      <c r="K82" s="242"/>
      <c r="L82" s="247"/>
      <c r="M82" s="224"/>
      <c r="N82" s="242"/>
      <c r="O82" s="240"/>
      <c r="P82" s="224"/>
      <c r="Q82" s="242"/>
      <c r="R82" s="240"/>
      <c r="S82" s="224"/>
      <c r="T82" s="242"/>
      <c r="U82" s="240"/>
      <c r="V82" s="238"/>
      <c r="W82" s="1"/>
      <c r="X82" s="1"/>
      <c r="Y82" s="1"/>
      <c r="Z82" s="1"/>
      <c r="AA82" s="1"/>
      <c r="AB82" s="1"/>
      <c r="AC82" s="1"/>
    </row>
    <row r="83" spans="1:29" ht="15" customHeight="1">
      <c r="A83" s="8"/>
      <c r="B83" s="282"/>
      <c r="C83" s="224"/>
      <c r="D83" s="291"/>
      <c r="E83" s="243"/>
      <c r="F83" s="247"/>
      <c r="G83" s="224"/>
      <c r="H83" s="243"/>
      <c r="I83" s="247"/>
      <c r="J83" s="250"/>
      <c r="K83" s="243"/>
      <c r="L83" s="247"/>
      <c r="M83" s="224"/>
      <c r="N83" s="243"/>
      <c r="O83" s="240"/>
      <c r="P83" s="224"/>
      <c r="Q83" s="243"/>
      <c r="R83" s="240"/>
      <c r="S83" s="224"/>
      <c r="T83" s="243"/>
      <c r="U83" s="240"/>
      <c r="V83" s="238"/>
      <c r="W83" s="1"/>
      <c r="X83" s="1"/>
      <c r="Y83" s="1"/>
      <c r="Z83" s="1"/>
      <c r="AA83" s="1"/>
      <c r="AB83" s="1"/>
      <c r="AC83" s="1"/>
    </row>
    <row r="84" spans="1:29" ht="15" customHeight="1">
      <c r="A84" s="8"/>
      <c r="B84" s="282"/>
      <c r="C84" s="224"/>
      <c r="D84" s="291"/>
      <c r="E84" s="241">
        <v>3</v>
      </c>
      <c r="F84" s="266"/>
      <c r="G84" s="224"/>
      <c r="H84" s="241">
        <v>3</v>
      </c>
      <c r="I84" s="248"/>
      <c r="J84" s="250"/>
      <c r="K84" s="241">
        <v>3</v>
      </c>
      <c r="L84" s="248"/>
      <c r="M84" s="224"/>
      <c r="N84" s="241">
        <v>3</v>
      </c>
      <c r="O84" s="239"/>
      <c r="P84" s="224"/>
      <c r="Q84" s="241">
        <v>3</v>
      </c>
      <c r="R84" s="239"/>
      <c r="S84" s="224"/>
      <c r="T84" s="241">
        <v>3</v>
      </c>
      <c r="U84" s="239"/>
      <c r="V84" s="237"/>
      <c r="W84" s="1"/>
      <c r="X84" s="1"/>
      <c r="Y84" s="1"/>
      <c r="Z84" s="1"/>
      <c r="AA84" s="1"/>
      <c r="AB84" s="1"/>
      <c r="AC84" s="1"/>
    </row>
    <row r="85" spans="1:29" ht="15" customHeight="1">
      <c r="A85" s="8"/>
      <c r="B85" s="282"/>
      <c r="C85" s="224"/>
      <c r="D85" s="291"/>
      <c r="E85" s="242"/>
      <c r="F85" s="247"/>
      <c r="G85" s="224"/>
      <c r="H85" s="242"/>
      <c r="I85" s="247"/>
      <c r="J85" s="250"/>
      <c r="K85" s="242"/>
      <c r="L85" s="247"/>
      <c r="M85" s="224"/>
      <c r="N85" s="242"/>
      <c r="O85" s="240"/>
      <c r="P85" s="224"/>
      <c r="Q85" s="242"/>
      <c r="R85" s="240"/>
      <c r="S85" s="224"/>
      <c r="T85" s="242"/>
      <c r="U85" s="240"/>
      <c r="V85" s="238"/>
      <c r="W85" s="1"/>
      <c r="X85" s="1"/>
      <c r="Y85" s="1"/>
      <c r="Z85" s="1"/>
      <c r="AA85" s="1"/>
      <c r="AB85" s="1"/>
      <c r="AC85" s="1"/>
    </row>
    <row r="86" spans="1:29" ht="15" customHeight="1">
      <c r="A86" s="8"/>
      <c r="B86" s="282"/>
      <c r="C86" s="224"/>
      <c r="D86" s="291"/>
      <c r="E86" s="242"/>
      <c r="F86" s="247"/>
      <c r="G86" s="224"/>
      <c r="H86" s="242"/>
      <c r="I86" s="247"/>
      <c r="J86" s="250"/>
      <c r="K86" s="242"/>
      <c r="L86" s="247"/>
      <c r="M86" s="224"/>
      <c r="N86" s="242"/>
      <c r="O86" s="240"/>
      <c r="P86" s="224"/>
      <c r="Q86" s="242"/>
      <c r="R86" s="240"/>
      <c r="S86" s="224"/>
      <c r="T86" s="242"/>
      <c r="U86" s="240"/>
      <c r="V86" s="238"/>
      <c r="W86" s="1"/>
      <c r="X86" s="1"/>
      <c r="Y86" s="1"/>
      <c r="Z86" s="1"/>
      <c r="AA86" s="1"/>
      <c r="AB86" s="1"/>
      <c r="AC86" s="1"/>
    </row>
    <row r="87" spans="1:29" ht="15" customHeight="1">
      <c r="A87" s="8"/>
      <c r="B87" s="283"/>
      <c r="C87" s="225"/>
      <c r="D87" s="291"/>
      <c r="E87" s="243"/>
      <c r="F87" s="247"/>
      <c r="G87" s="225"/>
      <c r="H87" s="243"/>
      <c r="I87" s="247"/>
      <c r="J87" s="251"/>
      <c r="K87" s="243"/>
      <c r="L87" s="247"/>
      <c r="M87" s="225"/>
      <c r="N87" s="243"/>
      <c r="O87" s="240"/>
      <c r="P87" s="225"/>
      <c r="Q87" s="243"/>
      <c r="R87" s="240"/>
      <c r="S87" s="225"/>
      <c r="T87" s="243"/>
      <c r="U87" s="240"/>
      <c r="V87" s="238"/>
      <c r="W87" s="1"/>
      <c r="X87" s="1"/>
      <c r="Y87" s="1"/>
      <c r="Z87" s="1"/>
      <c r="AA87" s="1"/>
      <c r="AB87" s="1"/>
      <c r="AC87" s="1"/>
    </row>
    <row r="88" spans="1:29" ht="15" customHeight="1">
      <c r="A88" s="8"/>
      <c r="B88" s="284" t="str">
        <f ca="1">OFFSET(INDIRECT($B200),18,0)</f>
        <v>3. Producing</v>
      </c>
      <c r="C88" s="230" t="str">
        <f ca="1">OFFSET(INDIRECT($B200),20,2)</f>
        <v>Planning, sourcing and searching</v>
      </c>
      <c r="D88" s="268" t="str">
        <f ca="1">OFFSET(INDIRECT($B$200),20,14)</f>
        <v>plan work independently before beginning the digital task
extend strategies for finding information; store previous searches and results for future use, e.g. reference through hyperlinks and bookmark a website.</v>
      </c>
      <c r="E88" s="241">
        <v>1</v>
      </c>
      <c r="F88" s="237"/>
      <c r="G88" s="245" t="str">
        <f ca="1">OFFSET(INDIRECT($B200),20,15)</f>
        <v xml:space="preserve">select and use effective planning techniques
search for necessary information and assess the quality of the information found; assess sources of information to determine if they are reliable and reference valid sources, e.g. search a range of sources and critically evaluate search findings. 
</v>
      </c>
      <c r="H88" s="241">
        <v>1</v>
      </c>
      <c r="I88" s="246"/>
      <c r="J88" s="249" t="str">
        <f ca="1">OFFSET(INDIRECT($B200),20,16)</f>
        <v xml:space="preserve">select and use a variety of effective planning techniques
search a variety of sources using relevant search techniques with increased complexity; organise previous searches and information for improved functionality and reference using appropriate methods, e.g. begin to categorise and group searches to make information handling more efficient; ensure that information sources are current, reliable and valid.
</v>
      </c>
      <c r="K88" s="241">
        <v>1</v>
      </c>
      <c r="L88" s="246"/>
      <c r="M88" s="245" t="str">
        <f ca="1">OFFSET(INDIRECT($B200),20,17)</f>
        <v>select and use a variety of effective planning techniques
evaluate the reliability of sources of information, justify opinions and reasons for choices and reference using appropriate methods
use a range of complex searches independently, e.g. and/or/+/-/not.</v>
      </c>
      <c r="N88" s="241">
        <v>1</v>
      </c>
      <c r="O88" s="244"/>
      <c r="P88" s="245" t="str">
        <f ca="1">OFFSET(INDIRECT($B200),20,18)</f>
        <v>effectively plan with increasing complexity
search efficiently for information and evaluate the reliability of sources of information, justifying opinions and reasons for choices; reference work using appropriate methods.</v>
      </c>
      <c r="Q88" s="241">
        <v>1</v>
      </c>
      <c r="R88" s="244"/>
      <c r="S88" s="245" t="str">
        <f ca="1">OFFSET(INDIRECT($B200),20,19)</f>
        <v>effectively plan with increasing complexity
consider the benefits and limitations of digital tools and information sources, and of the results they produce, and use these results to inform future judgements about the quality of their work
search efficiently for information and evaluate the reliability of sources of information, justifying opinions and reasons for choices; reference work using appropriate methods.</v>
      </c>
      <c r="T88" s="241">
        <v>1</v>
      </c>
      <c r="U88" s="244"/>
      <c r="V88" s="237"/>
      <c r="W88" s="1"/>
      <c r="X88" s="1"/>
      <c r="Y88" s="1"/>
      <c r="Z88" s="1"/>
      <c r="AA88" s="1"/>
      <c r="AB88" s="1"/>
      <c r="AC88" s="1"/>
    </row>
    <row r="89" spans="1:29" ht="15" customHeight="1">
      <c r="A89" s="8"/>
      <c r="B89" s="282"/>
      <c r="C89" s="224"/>
      <c r="D89" s="291"/>
      <c r="E89" s="242"/>
      <c r="F89" s="247"/>
      <c r="G89" s="224"/>
      <c r="H89" s="242"/>
      <c r="I89" s="247"/>
      <c r="J89" s="250"/>
      <c r="K89" s="242"/>
      <c r="L89" s="247"/>
      <c r="M89" s="224"/>
      <c r="N89" s="242"/>
      <c r="O89" s="240"/>
      <c r="P89" s="224"/>
      <c r="Q89" s="242"/>
      <c r="R89" s="240"/>
      <c r="S89" s="224"/>
      <c r="T89" s="242"/>
      <c r="U89" s="240"/>
      <c r="V89" s="238"/>
      <c r="W89" s="1"/>
      <c r="X89" s="1"/>
      <c r="Y89" s="1"/>
      <c r="Z89" s="1"/>
      <c r="AA89" s="1"/>
      <c r="AB89" s="1"/>
      <c r="AC89" s="1"/>
    </row>
    <row r="90" spans="1:29" ht="15" customHeight="1">
      <c r="A90" s="8"/>
      <c r="B90" s="282"/>
      <c r="C90" s="224"/>
      <c r="D90" s="291"/>
      <c r="E90" s="242"/>
      <c r="F90" s="247"/>
      <c r="G90" s="224"/>
      <c r="H90" s="242"/>
      <c r="I90" s="247"/>
      <c r="J90" s="250"/>
      <c r="K90" s="242"/>
      <c r="L90" s="247"/>
      <c r="M90" s="224"/>
      <c r="N90" s="242"/>
      <c r="O90" s="240"/>
      <c r="P90" s="224"/>
      <c r="Q90" s="242"/>
      <c r="R90" s="240"/>
      <c r="S90" s="224"/>
      <c r="T90" s="242"/>
      <c r="U90" s="240"/>
      <c r="V90" s="238"/>
      <c r="W90" s="1"/>
      <c r="X90" s="1"/>
      <c r="Y90" s="1"/>
      <c r="Z90" s="1"/>
      <c r="AA90" s="1"/>
      <c r="AB90" s="1"/>
      <c r="AC90" s="1"/>
    </row>
    <row r="91" spans="1:29" ht="15" customHeight="1">
      <c r="A91" s="8"/>
      <c r="B91" s="282"/>
      <c r="C91" s="224"/>
      <c r="D91" s="291"/>
      <c r="E91" s="243"/>
      <c r="F91" s="247"/>
      <c r="G91" s="224"/>
      <c r="H91" s="243"/>
      <c r="I91" s="247"/>
      <c r="J91" s="250"/>
      <c r="K91" s="243"/>
      <c r="L91" s="247"/>
      <c r="M91" s="224"/>
      <c r="N91" s="243"/>
      <c r="O91" s="240"/>
      <c r="P91" s="224"/>
      <c r="Q91" s="243"/>
      <c r="R91" s="240"/>
      <c r="S91" s="224"/>
      <c r="T91" s="243"/>
      <c r="U91" s="240"/>
      <c r="V91" s="238"/>
      <c r="W91" s="1"/>
      <c r="X91" s="1"/>
      <c r="Y91" s="1"/>
      <c r="Z91" s="1"/>
      <c r="AA91" s="1"/>
      <c r="AB91" s="1"/>
      <c r="AC91" s="1"/>
    </row>
    <row r="92" spans="1:29" ht="15" customHeight="1">
      <c r="A92" s="8"/>
      <c r="B92" s="282"/>
      <c r="C92" s="224"/>
      <c r="D92" s="291"/>
      <c r="E92" s="241">
        <v>2</v>
      </c>
      <c r="F92" s="266"/>
      <c r="G92" s="224"/>
      <c r="H92" s="241">
        <v>2</v>
      </c>
      <c r="I92" s="248"/>
      <c r="J92" s="250"/>
      <c r="K92" s="241">
        <v>2</v>
      </c>
      <c r="L92" s="248"/>
      <c r="M92" s="224"/>
      <c r="N92" s="241">
        <v>2</v>
      </c>
      <c r="O92" s="239"/>
      <c r="P92" s="224"/>
      <c r="Q92" s="241">
        <v>2</v>
      </c>
      <c r="R92" s="239"/>
      <c r="S92" s="224"/>
      <c r="T92" s="241">
        <v>2</v>
      </c>
      <c r="U92" s="239"/>
      <c r="V92" s="237"/>
      <c r="W92" s="1"/>
      <c r="X92" s="1"/>
      <c r="Y92" s="1"/>
      <c r="Z92" s="1"/>
      <c r="AA92" s="1"/>
      <c r="AB92" s="1"/>
      <c r="AC92" s="1"/>
    </row>
    <row r="93" spans="1:29" ht="15" customHeight="1">
      <c r="A93" s="8"/>
      <c r="B93" s="282"/>
      <c r="C93" s="224"/>
      <c r="D93" s="291"/>
      <c r="E93" s="242"/>
      <c r="F93" s="247"/>
      <c r="G93" s="224"/>
      <c r="H93" s="242"/>
      <c r="I93" s="247"/>
      <c r="J93" s="250"/>
      <c r="K93" s="242"/>
      <c r="L93" s="247"/>
      <c r="M93" s="224"/>
      <c r="N93" s="242"/>
      <c r="O93" s="240"/>
      <c r="P93" s="224"/>
      <c r="Q93" s="242"/>
      <c r="R93" s="240"/>
      <c r="S93" s="224"/>
      <c r="T93" s="242"/>
      <c r="U93" s="240"/>
      <c r="V93" s="238"/>
      <c r="W93" s="1"/>
      <c r="X93" s="1"/>
      <c r="Y93" s="1"/>
      <c r="Z93" s="1"/>
      <c r="AA93" s="1"/>
      <c r="AB93" s="1"/>
      <c r="AC93" s="1"/>
    </row>
    <row r="94" spans="1:29" ht="15" customHeight="1">
      <c r="A94" s="8"/>
      <c r="B94" s="282"/>
      <c r="C94" s="224"/>
      <c r="D94" s="291"/>
      <c r="E94" s="242"/>
      <c r="F94" s="247"/>
      <c r="G94" s="224"/>
      <c r="H94" s="242"/>
      <c r="I94" s="247"/>
      <c r="J94" s="250"/>
      <c r="K94" s="242"/>
      <c r="L94" s="247"/>
      <c r="M94" s="224"/>
      <c r="N94" s="242"/>
      <c r="O94" s="240"/>
      <c r="P94" s="224"/>
      <c r="Q94" s="242"/>
      <c r="R94" s="240"/>
      <c r="S94" s="224"/>
      <c r="T94" s="242"/>
      <c r="U94" s="240"/>
      <c r="V94" s="238"/>
      <c r="W94" s="1"/>
      <c r="X94" s="1"/>
      <c r="Y94" s="1"/>
      <c r="Z94" s="1"/>
      <c r="AA94" s="1"/>
      <c r="AB94" s="1"/>
      <c r="AC94" s="1"/>
    </row>
    <row r="95" spans="1:29" ht="15" customHeight="1">
      <c r="A95" s="8"/>
      <c r="B95" s="282"/>
      <c r="C95" s="224"/>
      <c r="D95" s="291"/>
      <c r="E95" s="243"/>
      <c r="F95" s="247"/>
      <c r="G95" s="224"/>
      <c r="H95" s="243"/>
      <c r="I95" s="247"/>
      <c r="J95" s="250"/>
      <c r="K95" s="243"/>
      <c r="L95" s="247"/>
      <c r="M95" s="224"/>
      <c r="N95" s="243"/>
      <c r="O95" s="240"/>
      <c r="P95" s="224"/>
      <c r="Q95" s="243"/>
      <c r="R95" s="240"/>
      <c r="S95" s="224"/>
      <c r="T95" s="243"/>
      <c r="U95" s="240"/>
      <c r="V95" s="238"/>
      <c r="W95" s="1"/>
      <c r="X95" s="1"/>
      <c r="Y95" s="1"/>
      <c r="Z95" s="1"/>
      <c r="AA95" s="1"/>
      <c r="AB95" s="1"/>
      <c r="AC95" s="1"/>
    </row>
    <row r="96" spans="1:29" ht="15" customHeight="1">
      <c r="A96" s="8"/>
      <c r="B96" s="282"/>
      <c r="C96" s="224"/>
      <c r="D96" s="291"/>
      <c r="E96" s="241">
        <v>3</v>
      </c>
      <c r="F96" s="266"/>
      <c r="G96" s="224"/>
      <c r="H96" s="241">
        <v>3</v>
      </c>
      <c r="I96" s="248"/>
      <c r="J96" s="250"/>
      <c r="K96" s="241">
        <v>3</v>
      </c>
      <c r="L96" s="248"/>
      <c r="M96" s="224"/>
      <c r="N96" s="241">
        <v>3</v>
      </c>
      <c r="O96" s="239"/>
      <c r="P96" s="224"/>
      <c r="Q96" s="241">
        <v>3</v>
      </c>
      <c r="R96" s="239"/>
      <c r="S96" s="224"/>
      <c r="T96" s="241">
        <v>3</v>
      </c>
      <c r="U96" s="239"/>
      <c r="V96" s="237"/>
      <c r="W96" s="1"/>
      <c r="X96" s="1"/>
      <c r="Y96" s="1"/>
      <c r="Z96" s="1"/>
      <c r="AA96" s="1"/>
      <c r="AB96" s="1"/>
      <c r="AC96" s="1"/>
    </row>
    <row r="97" spans="1:29" ht="15" customHeight="1">
      <c r="A97" s="8"/>
      <c r="B97" s="282"/>
      <c r="C97" s="224"/>
      <c r="D97" s="291"/>
      <c r="E97" s="242"/>
      <c r="F97" s="247"/>
      <c r="G97" s="224"/>
      <c r="H97" s="242"/>
      <c r="I97" s="247"/>
      <c r="J97" s="250"/>
      <c r="K97" s="242"/>
      <c r="L97" s="247"/>
      <c r="M97" s="224"/>
      <c r="N97" s="242"/>
      <c r="O97" s="240"/>
      <c r="P97" s="224"/>
      <c r="Q97" s="242"/>
      <c r="R97" s="240"/>
      <c r="S97" s="224"/>
      <c r="T97" s="242"/>
      <c r="U97" s="240"/>
      <c r="V97" s="238"/>
      <c r="W97" s="1"/>
      <c r="X97" s="1"/>
      <c r="Y97" s="1"/>
      <c r="Z97" s="1"/>
      <c r="AA97" s="1"/>
      <c r="AB97" s="1"/>
      <c r="AC97" s="1"/>
    </row>
    <row r="98" spans="1:29" ht="15" customHeight="1">
      <c r="A98" s="8"/>
      <c r="B98" s="282"/>
      <c r="C98" s="224"/>
      <c r="D98" s="291"/>
      <c r="E98" s="242"/>
      <c r="F98" s="247"/>
      <c r="G98" s="224"/>
      <c r="H98" s="242"/>
      <c r="I98" s="247"/>
      <c r="J98" s="250"/>
      <c r="K98" s="242"/>
      <c r="L98" s="247"/>
      <c r="M98" s="224"/>
      <c r="N98" s="242"/>
      <c r="O98" s="240"/>
      <c r="P98" s="224"/>
      <c r="Q98" s="242"/>
      <c r="R98" s="240"/>
      <c r="S98" s="224"/>
      <c r="T98" s="242"/>
      <c r="U98" s="240"/>
      <c r="V98" s="238"/>
      <c r="W98" s="1"/>
      <c r="X98" s="1"/>
      <c r="Y98" s="1"/>
      <c r="Z98" s="1"/>
      <c r="AA98" s="1"/>
      <c r="AB98" s="1"/>
      <c r="AC98" s="1"/>
    </row>
    <row r="99" spans="1:29" ht="15" customHeight="1">
      <c r="A99" s="8"/>
      <c r="B99" s="282"/>
      <c r="C99" s="225"/>
      <c r="D99" s="291"/>
      <c r="E99" s="243"/>
      <c r="F99" s="247"/>
      <c r="G99" s="225"/>
      <c r="H99" s="243"/>
      <c r="I99" s="247"/>
      <c r="J99" s="251"/>
      <c r="K99" s="243"/>
      <c r="L99" s="247"/>
      <c r="M99" s="225"/>
      <c r="N99" s="243"/>
      <c r="O99" s="240"/>
      <c r="P99" s="225"/>
      <c r="Q99" s="243"/>
      <c r="R99" s="240"/>
      <c r="S99" s="225"/>
      <c r="T99" s="243"/>
      <c r="U99" s="240"/>
      <c r="V99" s="238"/>
      <c r="W99" s="1"/>
      <c r="X99" s="1"/>
      <c r="Y99" s="1"/>
      <c r="Z99" s="1"/>
      <c r="AA99" s="1"/>
      <c r="AB99" s="1"/>
      <c r="AC99" s="1"/>
    </row>
    <row r="100" spans="1:29" ht="15" customHeight="1">
      <c r="A100" s="8"/>
      <c r="B100" s="282"/>
      <c r="C100" s="230" t="str">
        <f ca="1">OFFSET(INDIRECT($B200),22,2)</f>
        <v>Creating</v>
      </c>
      <c r="D100" s="268" t="str">
        <f ca="1">OFFSET(INDIRECT($B$200),22,14)</f>
        <v>use a range of software to produce and refine multimedia components
select and combine a range of text, image, sound, animation and video to produce an outcome for a selected purpose; use software tools to enhance the outcomes for specific audiences.</v>
      </c>
      <c r="E100" s="241">
        <v>1</v>
      </c>
      <c r="F100" s="237"/>
      <c r="G100" s="255" t="str">
        <f ca="1">OFFSET(INDIRECT($B200),22,15)</f>
        <v>use many features of a range of software to produce and refine multimedia components
use software tools to create and enhance text, image, sound, animation and video components; combine the components to produce appropriate outcomes for a range of audiences and purposes.</v>
      </c>
      <c r="H100" s="241">
        <v>1</v>
      </c>
      <c r="I100" s="246"/>
      <c r="J100" s="256" t="str">
        <f ca="1">OFFSET(INDIRECT($B200),22,16)</f>
        <v>use many features of a range of software to produce and refine multimedia components
use software tools to create and enhance text, image, sound, animation and video components; combine the components to produce appropriate outcomes for a range of audiences and purposes
explore and develop formal text document structures for given purposes.</v>
      </c>
      <c r="K100" s="241">
        <v>1</v>
      </c>
      <c r="L100" s="246"/>
      <c r="M100" s="255" t="str">
        <f ca="1">OFFSET(INDIRECT($B200),22,17)</f>
        <v>select and use a variety of appropriate software, tools and techniques to create, modify and combine multimedia components
use software tools to create, enhance and combine text, images, sound, animation and video for a range of audiences and purposes 
develop a range of formal text document structures for different audiences and purposes.</v>
      </c>
      <c r="N100" s="241">
        <v>1</v>
      </c>
      <c r="O100" s="244"/>
      <c r="P100" s="255" t="str">
        <f ca="1">OFFSET(INDIRECT($B200),22,18)</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Q100" s="241">
        <v>1</v>
      </c>
      <c r="R100" s="244"/>
      <c r="S100" s="255" t="str">
        <f ca="1">OFFSET(INDIRECT($B200),22,19)</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T100" s="241">
        <v>1</v>
      </c>
      <c r="U100" s="244"/>
      <c r="V100" s="237"/>
      <c r="W100" s="1"/>
      <c r="X100" s="1"/>
      <c r="Y100" s="1"/>
      <c r="Z100" s="1"/>
      <c r="AA100" s="1"/>
      <c r="AB100" s="1"/>
      <c r="AC100" s="1"/>
    </row>
    <row r="101" spans="1:29" ht="15" customHeight="1">
      <c r="A101" s="8"/>
      <c r="B101" s="282"/>
      <c r="C101" s="224"/>
      <c r="D101" s="291"/>
      <c r="E101" s="242"/>
      <c r="F101" s="247"/>
      <c r="G101" s="224"/>
      <c r="H101" s="242"/>
      <c r="I101" s="247"/>
      <c r="J101" s="250"/>
      <c r="K101" s="242"/>
      <c r="L101" s="247"/>
      <c r="M101" s="224"/>
      <c r="N101" s="242"/>
      <c r="O101" s="240"/>
      <c r="P101" s="224"/>
      <c r="Q101" s="242"/>
      <c r="R101" s="240"/>
      <c r="S101" s="224"/>
      <c r="T101" s="242"/>
      <c r="U101" s="240"/>
      <c r="V101" s="238"/>
      <c r="W101" s="1"/>
      <c r="X101" s="1"/>
      <c r="Y101" s="1"/>
      <c r="Z101" s="1"/>
      <c r="AA101" s="1"/>
      <c r="AB101" s="1"/>
      <c r="AC101" s="1"/>
    </row>
    <row r="102" spans="1:29" ht="15" customHeight="1">
      <c r="A102" s="8"/>
      <c r="B102" s="282"/>
      <c r="C102" s="224"/>
      <c r="D102" s="291"/>
      <c r="E102" s="242"/>
      <c r="F102" s="247"/>
      <c r="G102" s="224"/>
      <c r="H102" s="242"/>
      <c r="I102" s="247"/>
      <c r="J102" s="250"/>
      <c r="K102" s="242"/>
      <c r="L102" s="247"/>
      <c r="M102" s="224"/>
      <c r="N102" s="242"/>
      <c r="O102" s="240"/>
      <c r="P102" s="224"/>
      <c r="Q102" s="242"/>
      <c r="R102" s="240"/>
      <c r="S102" s="224"/>
      <c r="T102" s="242"/>
      <c r="U102" s="240"/>
      <c r="V102" s="238"/>
      <c r="W102" s="1"/>
      <c r="X102" s="1"/>
      <c r="Y102" s="1"/>
      <c r="Z102" s="1"/>
      <c r="AA102" s="1"/>
      <c r="AB102" s="1"/>
      <c r="AC102" s="1"/>
    </row>
    <row r="103" spans="1:29" ht="15" customHeight="1">
      <c r="A103" s="8"/>
      <c r="B103" s="282"/>
      <c r="C103" s="224"/>
      <c r="D103" s="291"/>
      <c r="E103" s="243"/>
      <c r="F103" s="247"/>
      <c r="G103" s="224"/>
      <c r="H103" s="243"/>
      <c r="I103" s="247"/>
      <c r="J103" s="250"/>
      <c r="K103" s="243"/>
      <c r="L103" s="247"/>
      <c r="M103" s="224"/>
      <c r="N103" s="243"/>
      <c r="O103" s="240"/>
      <c r="P103" s="224"/>
      <c r="Q103" s="243"/>
      <c r="R103" s="240"/>
      <c r="S103" s="224"/>
      <c r="T103" s="243"/>
      <c r="U103" s="240"/>
      <c r="V103" s="238"/>
      <c r="W103" s="1"/>
      <c r="X103" s="1"/>
      <c r="Y103" s="1"/>
      <c r="Z103" s="1"/>
      <c r="AA103" s="1"/>
      <c r="AB103" s="1"/>
      <c r="AC103" s="1"/>
    </row>
    <row r="104" spans="1:29" ht="15" customHeight="1">
      <c r="A104" s="8"/>
      <c r="B104" s="282"/>
      <c r="C104" s="224"/>
      <c r="D104" s="291"/>
      <c r="E104" s="241">
        <v>2</v>
      </c>
      <c r="F104" s="266"/>
      <c r="G104" s="224"/>
      <c r="H104" s="241">
        <v>2</v>
      </c>
      <c r="I104" s="248"/>
      <c r="J104" s="250"/>
      <c r="K104" s="241">
        <v>2</v>
      </c>
      <c r="L104" s="248"/>
      <c r="M104" s="224"/>
      <c r="N104" s="241">
        <v>2</v>
      </c>
      <c r="O104" s="239"/>
      <c r="P104" s="224"/>
      <c r="Q104" s="241">
        <v>2</v>
      </c>
      <c r="R104" s="239"/>
      <c r="S104" s="224"/>
      <c r="T104" s="241">
        <v>2</v>
      </c>
      <c r="U104" s="239"/>
      <c r="V104" s="237"/>
      <c r="W104" s="1"/>
      <c r="X104" s="1"/>
      <c r="Y104" s="1"/>
      <c r="Z104" s="1"/>
      <c r="AA104" s="1"/>
      <c r="AB104" s="1"/>
      <c r="AC104" s="1"/>
    </row>
    <row r="105" spans="1:29" ht="15" customHeight="1">
      <c r="A105" s="8"/>
      <c r="B105" s="282"/>
      <c r="C105" s="224"/>
      <c r="D105" s="291"/>
      <c r="E105" s="242"/>
      <c r="F105" s="247"/>
      <c r="G105" s="224"/>
      <c r="H105" s="242"/>
      <c r="I105" s="247"/>
      <c r="J105" s="250"/>
      <c r="K105" s="242"/>
      <c r="L105" s="247"/>
      <c r="M105" s="224"/>
      <c r="N105" s="242"/>
      <c r="O105" s="240"/>
      <c r="P105" s="224"/>
      <c r="Q105" s="242"/>
      <c r="R105" s="240"/>
      <c r="S105" s="224"/>
      <c r="T105" s="242"/>
      <c r="U105" s="240"/>
      <c r="V105" s="238"/>
      <c r="W105" s="1"/>
      <c r="X105" s="1"/>
      <c r="Y105" s="1"/>
      <c r="Z105" s="1"/>
      <c r="AA105" s="1"/>
      <c r="AB105" s="1"/>
      <c r="AC105" s="1"/>
    </row>
    <row r="106" spans="1:29" ht="15" customHeight="1">
      <c r="A106" s="8"/>
      <c r="B106" s="282"/>
      <c r="C106" s="224"/>
      <c r="D106" s="291"/>
      <c r="E106" s="242"/>
      <c r="F106" s="247"/>
      <c r="G106" s="224"/>
      <c r="H106" s="242"/>
      <c r="I106" s="247"/>
      <c r="J106" s="250"/>
      <c r="K106" s="242"/>
      <c r="L106" s="247"/>
      <c r="M106" s="224"/>
      <c r="N106" s="242"/>
      <c r="O106" s="240"/>
      <c r="P106" s="224"/>
      <c r="Q106" s="242"/>
      <c r="R106" s="240"/>
      <c r="S106" s="224"/>
      <c r="T106" s="242"/>
      <c r="U106" s="240"/>
      <c r="V106" s="238"/>
      <c r="W106" s="1"/>
      <c r="X106" s="1"/>
      <c r="Y106" s="1"/>
      <c r="Z106" s="1"/>
      <c r="AA106" s="1"/>
      <c r="AB106" s="1"/>
      <c r="AC106" s="1"/>
    </row>
    <row r="107" spans="1:29" ht="15" customHeight="1">
      <c r="A107" s="8"/>
      <c r="B107" s="282"/>
      <c r="C107" s="224"/>
      <c r="D107" s="291"/>
      <c r="E107" s="243"/>
      <c r="F107" s="247"/>
      <c r="G107" s="224"/>
      <c r="H107" s="243"/>
      <c r="I107" s="247"/>
      <c r="J107" s="250"/>
      <c r="K107" s="243"/>
      <c r="L107" s="247"/>
      <c r="M107" s="224"/>
      <c r="N107" s="243"/>
      <c r="O107" s="240"/>
      <c r="P107" s="224"/>
      <c r="Q107" s="243"/>
      <c r="R107" s="240"/>
      <c r="S107" s="224"/>
      <c r="T107" s="243"/>
      <c r="U107" s="240"/>
      <c r="V107" s="238"/>
      <c r="W107" s="1"/>
      <c r="X107" s="1"/>
      <c r="Y107" s="1"/>
      <c r="Z107" s="1"/>
      <c r="AA107" s="1"/>
      <c r="AB107" s="1"/>
      <c r="AC107" s="1"/>
    </row>
    <row r="108" spans="1:29" ht="15" customHeight="1">
      <c r="A108" s="8"/>
      <c r="B108" s="282"/>
      <c r="C108" s="224"/>
      <c r="D108" s="291"/>
      <c r="E108" s="241">
        <v>3</v>
      </c>
      <c r="F108" s="266"/>
      <c r="G108" s="224"/>
      <c r="H108" s="241">
        <v>3</v>
      </c>
      <c r="I108" s="248"/>
      <c r="J108" s="250"/>
      <c r="K108" s="241">
        <v>3</v>
      </c>
      <c r="L108" s="248"/>
      <c r="M108" s="224"/>
      <c r="N108" s="241">
        <v>3</v>
      </c>
      <c r="O108" s="239"/>
      <c r="P108" s="224"/>
      <c r="Q108" s="241">
        <v>3</v>
      </c>
      <c r="R108" s="239"/>
      <c r="S108" s="224"/>
      <c r="T108" s="241">
        <v>3</v>
      </c>
      <c r="U108" s="239"/>
      <c r="V108" s="237"/>
      <c r="W108" s="1"/>
      <c r="X108" s="1"/>
      <c r="Y108" s="1"/>
      <c r="Z108" s="1"/>
      <c r="AA108" s="1"/>
      <c r="AB108" s="1"/>
      <c r="AC108" s="1"/>
    </row>
    <row r="109" spans="1:29" ht="15" customHeight="1">
      <c r="A109" s="8"/>
      <c r="B109" s="282"/>
      <c r="C109" s="224"/>
      <c r="D109" s="291"/>
      <c r="E109" s="242"/>
      <c r="F109" s="247"/>
      <c r="G109" s="224"/>
      <c r="H109" s="242"/>
      <c r="I109" s="247"/>
      <c r="J109" s="250"/>
      <c r="K109" s="242"/>
      <c r="L109" s="247"/>
      <c r="M109" s="224"/>
      <c r="N109" s="242"/>
      <c r="O109" s="240"/>
      <c r="P109" s="224"/>
      <c r="Q109" s="242"/>
      <c r="R109" s="240"/>
      <c r="S109" s="224"/>
      <c r="T109" s="242"/>
      <c r="U109" s="240"/>
      <c r="V109" s="238"/>
      <c r="W109" s="1"/>
      <c r="X109" s="1"/>
      <c r="Y109" s="1"/>
      <c r="Z109" s="1"/>
      <c r="AA109" s="1"/>
      <c r="AB109" s="1"/>
      <c r="AC109" s="1"/>
    </row>
    <row r="110" spans="1:29" ht="15" customHeight="1">
      <c r="A110" s="8"/>
      <c r="B110" s="282"/>
      <c r="C110" s="224"/>
      <c r="D110" s="291"/>
      <c r="E110" s="242"/>
      <c r="F110" s="247"/>
      <c r="G110" s="224"/>
      <c r="H110" s="242"/>
      <c r="I110" s="247"/>
      <c r="J110" s="250"/>
      <c r="K110" s="242"/>
      <c r="L110" s="247"/>
      <c r="M110" s="224"/>
      <c r="N110" s="242"/>
      <c r="O110" s="240"/>
      <c r="P110" s="224"/>
      <c r="Q110" s="242"/>
      <c r="R110" s="240"/>
      <c r="S110" s="224"/>
      <c r="T110" s="242"/>
      <c r="U110" s="240"/>
      <c r="V110" s="238"/>
      <c r="W110" s="1"/>
      <c r="X110" s="1"/>
      <c r="Y110" s="1"/>
      <c r="Z110" s="1"/>
      <c r="AA110" s="1"/>
      <c r="AB110" s="1"/>
      <c r="AC110" s="1"/>
    </row>
    <row r="111" spans="1:29" ht="15" customHeight="1">
      <c r="A111" s="8"/>
      <c r="B111" s="282"/>
      <c r="C111" s="225"/>
      <c r="D111" s="291"/>
      <c r="E111" s="243"/>
      <c r="F111" s="247"/>
      <c r="G111" s="225"/>
      <c r="H111" s="243"/>
      <c r="I111" s="247"/>
      <c r="J111" s="251"/>
      <c r="K111" s="243"/>
      <c r="L111" s="247"/>
      <c r="M111" s="225"/>
      <c r="N111" s="243"/>
      <c r="O111" s="240"/>
      <c r="P111" s="225"/>
      <c r="Q111" s="243"/>
      <c r="R111" s="240"/>
      <c r="S111" s="225"/>
      <c r="T111" s="243"/>
      <c r="U111" s="240"/>
      <c r="V111" s="238"/>
      <c r="W111" s="1"/>
      <c r="X111" s="1"/>
      <c r="Y111" s="1"/>
      <c r="Z111" s="1"/>
      <c r="AA111" s="1"/>
      <c r="AB111" s="1"/>
      <c r="AC111" s="1"/>
    </row>
    <row r="112" spans="1:29" ht="15" customHeight="1">
      <c r="A112" s="1"/>
      <c r="B112" s="282"/>
      <c r="C112" s="230" t="str">
        <f ca="1">OFFSET(INDIRECT($B200),24,2)</f>
        <v>Evaluating and improving</v>
      </c>
      <c r="D112" s="268" t="str">
        <f ca="1">OFFSET(INDIRECT($B$200),24,14)</f>
        <v>explain reasons for layout and content of own work, e.g. evaluate the presentation for audience and appropriateness
ensure output is appropriate for specific purpose
comment on reasons for layout and content
invite feedback/responses from others, e.g. use 'Comment' in Word Online/Excel Online for asking questions or adding suggestions
create groups and share work between them to allow review of work.</v>
      </c>
      <c r="E112" s="241">
        <v>1</v>
      </c>
      <c r="F112" s="237"/>
      <c r="G112" s="255" t="str">
        <f ca="1">OFFSET(INDIRECT($B200),24,15)</f>
        <v>evaluate own and others' work and justify content for audience, e.g. comment on others' work in relation to layout and content
respond to feedback.</v>
      </c>
      <c r="H112" s="241">
        <v>1</v>
      </c>
      <c r="I112" s="246"/>
      <c r="J112" s="256" t="str">
        <f ca="1">OFFSET(INDIRECT($B200),24,16)</f>
        <v>justify the reasons for choices and explain the advantages and disadvantages of the different outputs, e.g. produce a basic evaluation report including justification for layout and content
suggest and make improvements depending on feedback and self-evaluation. </v>
      </c>
      <c r="K112" s="241">
        <v>1</v>
      </c>
      <c r="L112" s="246"/>
      <c r="M112" s="255" t="str">
        <f ca="1">OFFSET(INDIRECT($B200),24,17)</f>
        <v>justify the reasons for choices and explain the advantages and disadvantages of the different outputs
suggest and make improvements depending on feedback and self-evaluation that are relevant for audience and purpose.</v>
      </c>
      <c r="N112" s="241">
        <v>1</v>
      </c>
      <c r="O112" s="244"/>
      <c r="P112" s="255" t="str">
        <f ca="1">OFFSET(INDIRECT($B200),24,18)</f>
        <v>justify reasoning to critical audiences in terms of layout and content, e.g. produce a detailed evaluation report including justification for layout and content
refer appropriately to sources of information used
make detailed and specific changes based upon feedback and self-evaluation, as relevant. </v>
      </c>
      <c r="Q112" s="241">
        <v>1</v>
      </c>
      <c r="R112" s="244"/>
      <c r="S112" s="255" t="str">
        <f ca="1">OFFSET(INDIRECT($B200),24,19)</f>
        <v>justify reasoning to critical audiences in terms of layout and content
refer appropriately to sources of information used
make detailed and specific changes based upon feedback and self-evaluation, as relevant. </v>
      </c>
      <c r="T112" s="241">
        <v>1</v>
      </c>
      <c r="U112" s="244"/>
      <c r="V112" s="237"/>
      <c r="W112" s="1"/>
      <c r="X112" s="1"/>
      <c r="Y112" s="1"/>
      <c r="Z112" s="1"/>
      <c r="AA112" s="1"/>
      <c r="AB112" s="1"/>
      <c r="AC112" s="1"/>
    </row>
    <row r="113" spans="1:29" ht="15" customHeight="1">
      <c r="A113" s="1"/>
      <c r="B113" s="282"/>
      <c r="C113" s="224"/>
      <c r="D113" s="291"/>
      <c r="E113" s="242"/>
      <c r="F113" s="247"/>
      <c r="G113" s="224"/>
      <c r="H113" s="242"/>
      <c r="I113" s="247"/>
      <c r="J113" s="250"/>
      <c r="K113" s="242"/>
      <c r="L113" s="247"/>
      <c r="M113" s="224"/>
      <c r="N113" s="242"/>
      <c r="O113" s="240"/>
      <c r="P113" s="224"/>
      <c r="Q113" s="242"/>
      <c r="R113" s="240"/>
      <c r="S113" s="224"/>
      <c r="T113" s="242"/>
      <c r="U113" s="240"/>
      <c r="V113" s="238"/>
      <c r="W113" s="1"/>
      <c r="X113" s="1"/>
      <c r="Y113" s="1"/>
      <c r="Z113" s="1"/>
      <c r="AA113" s="1"/>
      <c r="AB113" s="1"/>
      <c r="AC113" s="1"/>
    </row>
    <row r="114" spans="1:29" ht="15" customHeight="1">
      <c r="A114" s="1"/>
      <c r="B114" s="282"/>
      <c r="C114" s="224"/>
      <c r="D114" s="291"/>
      <c r="E114" s="242"/>
      <c r="F114" s="247"/>
      <c r="G114" s="224"/>
      <c r="H114" s="242"/>
      <c r="I114" s="247"/>
      <c r="J114" s="250"/>
      <c r="K114" s="242"/>
      <c r="L114" s="247"/>
      <c r="M114" s="224"/>
      <c r="N114" s="242"/>
      <c r="O114" s="240"/>
      <c r="P114" s="224"/>
      <c r="Q114" s="242"/>
      <c r="R114" s="240"/>
      <c r="S114" s="224"/>
      <c r="T114" s="242"/>
      <c r="U114" s="240"/>
      <c r="V114" s="238"/>
      <c r="W114" s="1"/>
      <c r="X114" s="1"/>
      <c r="Y114" s="1"/>
      <c r="Z114" s="1"/>
      <c r="AA114" s="1"/>
      <c r="AB114" s="1"/>
      <c r="AC114" s="1"/>
    </row>
    <row r="115" spans="1:29" ht="15" customHeight="1">
      <c r="A115" s="1"/>
      <c r="B115" s="282"/>
      <c r="C115" s="224"/>
      <c r="D115" s="291"/>
      <c r="E115" s="243"/>
      <c r="F115" s="247"/>
      <c r="G115" s="224"/>
      <c r="H115" s="243"/>
      <c r="I115" s="247"/>
      <c r="J115" s="250"/>
      <c r="K115" s="243"/>
      <c r="L115" s="247"/>
      <c r="M115" s="224"/>
      <c r="N115" s="243"/>
      <c r="O115" s="240"/>
      <c r="P115" s="224"/>
      <c r="Q115" s="243"/>
      <c r="R115" s="240"/>
      <c r="S115" s="224"/>
      <c r="T115" s="243"/>
      <c r="U115" s="240"/>
      <c r="V115" s="238"/>
      <c r="W115" s="1"/>
      <c r="X115" s="1"/>
      <c r="Y115" s="1"/>
      <c r="Z115" s="1"/>
      <c r="AA115" s="1"/>
      <c r="AB115" s="1"/>
      <c r="AC115" s="1"/>
    </row>
    <row r="116" spans="1:29" ht="15" customHeight="1">
      <c r="A116" s="1"/>
      <c r="B116" s="282"/>
      <c r="C116" s="224"/>
      <c r="D116" s="291"/>
      <c r="E116" s="241">
        <v>2</v>
      </c>
      <c r="F116" s="266"/>
      <c r="G116" s="224"/>
      <c r="H116" s="241">
        <v>2</v>
      </c>
      <c r="I116" s="248"/>
      <c r="J116" s="250"/>
      <c r="K116" s="241">
        <v>2</v>
      </c>
      <c r="L116" s="248"/>
      <c r="M116" s="224"/>
      <c r="N116" s="241">
        <v>2</v>
      </c>
      <c r="O116" s="239"/>
      <c r="P116" s="224"/>
      <c r="Q116" s="241">
        <v>2</v>
      </c>
      <c r="R116" s="239"/>
      <c r="S116" s="224"/>
      <c r="T116" s="241">
        <v>2</v>
      </c>
      <c r="U116" s="239"/>
      <c r="V116" s="237"/>
      <c r="W116" s="1"/>
      <c r="X116" s="1"/>
      <c r="Y116" s="1"/>
      <c r="Z116" s="1"/>
      <c r="AA116" s="1"/>
      <c r="AB116" s="1"/>
      <c r="AC116" s="1"/>
    </row>
    <row r="117" spans="1:29" ht="15" customHeight="1">
      <c r="A117" s="1"/>
      <c r="B117" s="282"/>
      <c r="C117" s="224"/>
      <c r="D117" s="291"/>
      <c r="E117" s="242"/>
      <c r="F117" s="247"/>
      <c r="G117" s="224"/>
      <c r="H117" s="242"/>
      <c r="I117" s="247"/>
      <c r="J117" s="250"/>
      <c r="K117" s="242"/>
      <c r="L117" s="247"/>
      <c r="M117" s="224"/>
      <c r="N117" s="242"/>
      <c r="O117" s="240"/>
      <c r="P117" s="224"/>
      <c r="Q117" s="242"/>
      <c r="R117" s="240"/>
      <c r="S117" s="224"/>
      <c r="T117" s="242"/>
      <c r="U117" s="240"/>
      <c r="V117" s="238"/>
      <c r="W117" s="1"/>
      <c r="X117" s="1"/>
      <c r="Y117" s="1"/>
      <c r="Z117" s="1"/>
      <c r="AA117" s="1"/>
      <c r="AB117" s="1"/>
      <c r="AC117" s="1"/>
    </row>
    <row r="118" spans="1:29" ht="15" customHeight="1">
      <c r="A118" s="1"/>
      <c r="B118" s="282"/>
      <c r="C118" s="224"/>
      <c r="D118" s="291"/>
      <c r="E118" s="242"/>
      <c r="F118" s="247"/>
      <c r="G118" s="224"/>
      <c r="H118" s="242"/>
      <c r="I118" s="247"/>
      <c r="J118" s="250"/>
      <c r="K118" s="242"/>
      <c r="L118" s="247"/>
      <c r="M118" s="224"/>
      <c r="N118" s="242"/>
      <c r="O118" s="240"/>
      <c r="P118" s="224"/>
      <c r="Q118" s="242"/>
      <c r="R118" s="240"/>
      <c r="S118" s="224"/>
      <c r="T118" s="242"/>
      <c r="U118" s="240"/>
      <c r="V118" s="238"/>
      <c r="W118" s="1"/>
      <c r="X118" s="1"/>
      <c r="Y118" s="1"/>
      <c r="Z118" s="1"/>
      <c r="AA118" s="1"/>
      <c r="AB118" s="1"/>
      <c r="AC118" s="1"/>
    </row>
    <row r="119" spans="1:29" ht="15" customHeight="1">
      <c r="A119" s="1"/>
      <c r="B119" s="282"/>
      <c r="C119" s="224"/>
      <c r="D119" s="291"/>
      <c r="E119" s="243"/>
      <c r="F119" s="247"/>
      <c r="G119" s="224"/>
      <c r="H119" s="243"/>
      <c r="I119" s="247"/>
      <c r="J119" s="250"/>
      <c r="K119" s="243"/>
      <c r="L119" s="247"/>
      <c r="M119" s="224"/>
      <c r="N119" s="243"/>
      <c r="O119" s="240"/>
      <c r="P119" s="224"/>
      <c r="Q119" s="243"/>
      <c r="R119" s="240"/>
      <c r="S119" s="224"/>
      <c r="T119" s="243"/>
      <c r="U119" s="240"/>
      <c r="V119" s="238"/>
      <c r="W119" s="1"/>
      <c r="X119" s="1"/>
      <c r="Y119" s="1"/>
      <c r="Z119" s="1"/>
      <c r="AA119" s="1"/>
      <c r="AB119" s="1"/>
      <c r="AC119" s="1"/>
    </row>
    <row r="120" spans="1:29" ht="15" customHeight="1">
      <c r="A120" s="1"/>
      <c r="B120" s="282"/>
      <c r="C120" s="224"/>
      <c r="D120" s="291"/>
      <c r="E120" s="241">
        <v>3</v>
      </c>
      <c r="F120" s="266"/>
      <c r="G120" s="224"/>
      <c r="H120" s="241">
        <v>3</v>
      </c>
      <c r="I120" s="248"/>
      <c r="J120" s="250"/>
      <c r="K120" s="241">
        <v>3</v>
      </c>
      <c r="L120" s="248"/>
      <c r="M120" s="224"/>
      <c r="N120" s="241">
        <v>3</v>
      </c>
      <c r="O120" s="239"/>
      <c r="P120" s="224"/>
      <c r="Q120" s="241">
        <v>3</v>
      </c>
      <c r="R120" s="239"/>
      <c r="S120" s="224"/>
      <c r="T120" s="241">
        <v>3</v>
      </c>
      <c r="U120" s="239"/>
      <c r="V120" s="237"/>
      <c r="W120" s="1"/>
      <c r="X120" s="1"/>
      <c r="Y120" s="1"/>
      <c r="Z120" s="1"/>
      <c r="AA120" s="1"/>
      <c r="AB120" s="1"/>
      <c r="AC120" s="1"/>
    </row>
    <row r="121" spans="1:29" ht="15" customHeight="1">
      <c r="A121" s="1"/>
      <c r="B121" s="282"/>
      <c r="C121" s="224"/>
      <c r="D121" s="291"/>
      <c r="E121" s="242"/>
      <c r="F121" s="247"/>
      <c r="G121" s="224"/>
      <c r="H121" s="242"/>
      <c r="I121" s="247"/>
      <c r="J121" s="250"/>
      <c r="K121" s="242"/>
      <c r="L121" s="247"/>
      <c r="M121" s="224"/>
      <c r="N121" s="242"/>
      <c r="O121" s="240"/>
      <c r="P121" s="224"/>
      <c r="Q121" s="242"/>
      <c r="R121" s="240"/>
      <c r="S121" s="224"/>
      <c r="T121" s="242"/>
      <c r="U121" s="240"/>
      <c r="V121" s="238"/>
      <c r="W121" s="1"/>
      <c r="X121" s="1"/>
      <c r="Y121" s="1"/>
      <c r="Z121" s="1"/>
      <c r="AA121" s="1"/>
      <c r="AB121" s="1"/>
      <c r="AC121" s="1"/>
    </row>
    <row r="122" spans="1:29" ht="15" customHeight="1">
      <c r="A122" s="1"/>
      <c r="B122" s="282"/>
      <c r="C122" s="224"/>
      <c r="D122" s="291"/>
      <c r="E122" s="242"/>
      <c r="F122" s="247"/>
      <c r="G122" s="224"/>
      <c r="H122" s="242"/>
      <c r="I122" s="247"/>
      <c r="J122" s="250"/>
      <c r="K122" s="242"/>
      <c r="L122" s="247"/>
      <c r="M122" s="224"/>
      <c r="N122" s="242"/>
      <c r="O122" s="240"/>
      <c r="P122" s="224"/>
      <c r="Q122" s="242"/>
      <c r="R122" s="240"/>
      <c r="S122" s="224"/>
      <c r="T122" s="242"/>
      <c r="U122" s="240"/>
      <c r="V122" s="238"/>
      <c r="W122" s="1"/>
      <c r="X122" s="1"/>
      <c r="Y122" s="1"/>
      <c r="Z122" s="1"/>
      <c r="AA122" s="1"/>
      <c r="AB122" s="1"/>
      <c r="AC122" s="1"/>
    </row>
    <row r="123" spans="1:29" ht="15" customHeight="1">
      <c r="A123" s="1"/>
      <c r="B123" s="283"/>
      <c r="C123" s="225"/>
      <c r="D123" s="291"/>
      <c r="E123" s="243"/>
      <c r="F123" s="247"/>
      <c r="G123" s="225"/>
      <c r="H123" s="243"/>
      <c r="I123" s="247"/>
      <c r="J123" s="251"/>
      <c r="K123" s="243"/>
      <c r="L123" s="247"/>
      <c r="M123" s="225"/>
      <c r="N123" s="243"/>
      <c r="O123" s="240"/>
      <c r="P123" s="225"/>
      <c r="Q123" s="243"/>
      <c r="R123" s="240"/>
      <c r="S123" s="225"/>
      <c r="T123" s="243"/>
      <c r="U123" s="240"/>
      <c r="V123" s="238"/>
      <c r="W123" s="1"/>
      <c r="X123" s="1"/>
      <c r="Y123" s="1"/>
      <c r="Z123" s="1"/>
      <c r="AA123" s="1"/>
      <c r="AB123" s="1"/>
      <c r="AC123" s="1"/>
    </row>
    <row r="124" spans="1:29" ht="15" customHeight="1">
      <c r="A124" s="1"/>
      <c r="B124" s="285" t="str">
        <f ca="1">OFFSET(INDIRECT($B200),27,0)</f>
        <v xml:space="preserve"> 4. Data and computational thinking    </v>
      </c>
      <c r="C124" s="223" t="str">
        <f ca="1">OFFSET(INDIRECT($B200),27,2)</f>
        <v>Problem-solving and modelling</v>
      </c>
      <c r="D124" s="268" t="str">
        <f ca="1">OFFSET(INDIRECT($B$200),27,14)</f>
        <v xml:space="preserve">demonstrate how programs or processes run by following a sequence of instructions exactly and in order
demonstrate how an algorithm is useful for representing a solution to a problem through testing
understand that changing instructions can affect or even terminate a process, e.g. moving instructions around in a program could produce unexpected outcomes or cause the program to fail altogether.
</v>
      </c>
      <c r="E124" s="241">
        <v>1</v>
      </c>
      <c r="F124" s="237"/>
      <c r="G124" s="245" t="str">
        <f ca="1">OFFSET(INDIRECT($B200),27,15)</f>
        <v xml:space="preserve">identify different parts of a process, e.g. variables, loops, case statements and comments
predict process outcome after modifying inputs, e.g. predicting the effect of changing/editing a set of instructions
modify a given flow chart to change the variables of an algorithm, e.g. add a process or a counter to it that would increment or decrement values.
</v>
      </c>
      <c r="H124" s="241">
        <v>1</v>
      </c>
      <c r="I124" s="246"/>
      <c r="J124" s="249" t="str">
        <f ca="1">OFFSET(INDIRECT($B200),27,16)</f>
        <v>identify patterns and opportunities for re-using code (instructions), e.g. parts of a method or instruction list that can be used to solve similar problems in different situations and/or systems
apply logical reasoning to a problem to formulate a solution, e.g. explain and justify how and why a solution to a problem is suitable
modify a given flow chart to change rules of an algorithm, e.g. adjust conditions of actions in a flow chart, for instance changing the boundaries of a counter in a loop to change how the program functions
change an algorithm and predict the outcome.</v>
      </c>
      <c r="K124" s="241">
        <v>1</v>
      </c>
      <c r="L124" s="246"/>
      <c r="M124" s="252" t="str">
        <f ca="1">OFFSET(INDIRECT($B200),27,17)</f>
        <v xml:space="preserve">decompose complex processes and determine the actions of individual parts, e.g. multiple WHILE, FOR and IF in either text-based or block-based programming environments
follow given written instructions or flow charts to determine the function or output of a process
recognise that algorithms are language agnostic
follow and develop logical solutions, e.g. demonstrate how a problem could be solved selecting a suitable method to illustrate
detect and correct simple errors in algorithms, e.g. can identify and correct where a syntax error will occur, for instance missing equal signs, variable names spelled incorrectly. 
</v>
      </c>
      <c r="N124" s="241">
        <v>1</v>
      </c>
      <c r="O124" s="244"/>
      <c r="P124" s="245" t="str">
        <f ca="1">OFFSET(INDIRECT($B200),27,18)</f>
        <v xml:space="preserve">independently create and design models and explain how they represent real-world problems, e.g. selecting and correctly using an appropriate method for illustrating a problem, such as a flow chart or spreadsheet
follow and develop logical solutions to determine actions and outputs of a program/process, e.g. follow pseudocode or a flow chart to come to an outcome, develop a written sequence of steps that could be followed.
</v>
      </c>
      <c r="Q124" s="241">
        <v>1</v>
      </c>
      <c r="R124" s="244"/>
      <c r="S124" s="245" t="str">
        <f ca="1">OFFSET(INDIRECT($B200),27,19)</f>
        <v>demonstrate the benefits of using part or whole instructions or methods (functions/procedures) in solving a problem, e.g. compartmentalise sections of a problem and call them when needed.</v>
      </c>
      <c r="T124" s="241">
        <v>1</v>
      </c>
      <c r="U124" s="244"/>
      <c r="V124" s="237"/>
      <c r="W124" s="1"/>
      <c r="X124" s="1"/>
      <c r="Y124" s="1"/>
      <c r="Z124" s="1"/>
      <c r="AA124" s="1"/>
      <c r="AB124" s="1"/>
      <c r="AC124" s="1"/>
    </row>
    <row r="125" spans="1:29" ht="15" customHeight="1">
      <c r="A125" s="1"/>
      <c r="B125" s="286"/>
      <c r="C125" s="224"/>
      <c r="D125" s="291"/>
      <c r="E125" s="242"/>
      <c r="F125" s="247"/>
      <c r="G125" s="224"/>
      <c r="H125" s="242"/>
      <c r="I125" s="247"/>
      <c r="J125" s="250"/>
      <c r="K125" s="242"/>
      <c r="L125" s="247"/>
      <c r="M125" s="253"/>
      <c r="N125" s="242"/>
      <c r="O125" s="240"/>
      <c r="P125" s="224"/>
      <c r="Q125" s="242"/>
      <c r="R125" s="240"/>
      <c r="S125" s="224"/>
      <c r="T125" s="242"/>
      <c r="U125" s="240"/>
      <c r="V125" s="238"/>
      <c r="W125" s="1"/>
      <c r="X125" s="1"/>
      <c r="Y125" s="1"/>
      <c r="Z125" s="1"/>
      <c r="AA125" s="1"/>
      <c r="AB125" s="1"/>
      <c r="AC125" s="1"/>
    </row>
    <row r="126" spans="1:29" ht="15" customHeight="1">
      <c r="A126" s="1"/>
      <c r="B126" s="286"/>
      <c r="C126" s="224"/>
      <c r="D126" s="291"/>
      <c r="E126" s="242"/>
      <c r="F126" s="247"/>
      <c r="G126" s="224"/>
      <c r="H126" s="242"/>
      <c r="I126" s="247"/>
      <c r="J126" s="250"/>
      <c r="K126" s="242"/>
      <c r="L126" s="247"/>
      <c r="M126" s="253"/>
      <c r="N126" s="242"/>
      <c r="O126" s="240"/>
      <c r="P126" s="224"/>
      <c r="Q126" s="242"/>
      <c r="R126" s="240"/>
      <c r="S126" s="224"/>
      <c r="T126" s="242"/>
      <c r="U126" s="240"/>
      <c r="V126" s="238"/>
      <c r="W126" s="1"/>
      <c r="X126" s="1"/>
      <c r="Y126" s="1"/>
      <c r="Z126" s="1"/>
      <c r="AA126" s="1"/>
      <c r="AB126" s="1"/>
      <c r="AC126" s="1"/>
    </row>
    <row r="127" spans="1:29" ht="15" customHeight="1">
      <c r="A127" s="1"/>
      <c r="B127" s="286"/>
      <c r="C127" s="224"/>
      <c r="D127" s="291"/>
      <c r="E127" s="243"/>
      <c r="F127" s="247"/>
      <c r="G127" s="224"/>
      <c r="H127" s="243"/>
      <c r="I127" s="247"/>
      <c r="J127" s="250"/>
      <c r="K127" s="243"/>
      <c r="L127" s="247"/>
      <c r="M127" s="253"/>
      <c r="N127" s="243"/>
      <c r="O127" s="240"/>
      <c r="P127" s="224"/>
      <c r="Q127" s="243"/>
      <c r="R127" s="240"/>
      <c r="S127" s="224"/>
      <c r="T127" s="243"/>
      <c r="U127" s="240"/>
      <c r="V127" s="238"/>
      <c r="W127" s="1"/>
      <c r="X127" s="1"/>
      <c r="Y127" s="1"/>
      <c r="Z127" s="1"/>
      <c r="AA127" s="1"/>
      <c r="AB127" s="1"/>
      <c r="AC127" s="1"/>
    </row>
    <row r="128" spans="1:29" ht="15" customHeight="1">
      <c r="A128" s="1"/>
      <c r="B128" s="286"/>
      <c r="C128" s="224"/>
      <c r="D128" s="291"/>
      <c r="E128" s="241">
        <v>2</v>
      </c>
      <c r="F128" s="266"/>
      <c r="G128" s="224"/>
      <c r="H128" s="241">
        <v>2</v>
      </c>
      <c r="I128" s="248"/>
      <c r="J128" s="250"/>
      <c r="K128" s="241">
        <v>2</v>
      </c>
      <c r="L128" s="248"/>
      <c r="M128" s="253"/>
      <c r="N128" s="241">
        <v>2</v>
      </c>
      <c r="O128" s="239"/>
      <c r="P128" s="224"/>
      <c r="Q128" s="241">
        <v>2</v>
      </c>
      <c r="R128" s="239"/>
      <c r="S128" s="224"/>
      <c r="T128" s="241">
        <v>2</v>
      </c>
      <c r="U128" s="239"/>
      <c r="V128" s="237"/>
      <c r="W128" s="1"/>
      <c r="X128" s="1"/>
      <c r="Y128" s="1"/>
      <c r="Z128" s="1"/>
      <c r="AA128" s="1"/>
      <c r="AB128" s="1"/>
      <c r="AC128" s="1"/>
    </row>
    <row r="129" spans="1:29" ht="15" customHeight="1">
      <c r="A129" s="1"/>
      <c r="B129" s="286"/>
      <c r="C129" s="224"/>
      <c r="D129" s="291"/>
      <c r="E129" s="242"/>
      <c r="F129" s="247"/>
      <c r="G129" s="224"/>
      <c r="H129" s="242"/>
      <c r="I129" s="247"/>
      <c r="J129" s="250"/>
      <c r="K129" s="242"/>
      <c r="L129" s="247"/>
      <c r="M129" s="253"/>
      <c r="N129" s="242"/>
      <c r="O129" s="240"/>
      <c r="P129" s="224"/>
      <c r="Q129" s="242"/>
      <c r="R129" s="240"/>
      <c r="S129" s="224"/>
      <c r="T129" s="242"/>
      <c r="U129" s="240"/>
      <c r="V129" s="238"/>
      <c r="W129" s="1"/>
      <c r="X129" s="1"/>
      <c r="Y129" s="1"/>
      <c r="Z129" s="1"/>
      <c r="AA129" s="1"/>
      <c r="AB129" s="1"/>
      <c r="AC129" s="1"/>
    </row>
    <row r="130" spans="1:29" ht="15" customHeight="1">
      <c r="A130" s="1"/>
      <c r="B130" s="286"/>
      <c r="C130" s="224"/>
      <c r="D130" s="291"/>
      <c r="E130" s="242"/>
      <c r="F130" s="247"/>
      <c r="G130" s="224"/>
      <c r="H130" s="242"/>
      <c r="I130" s="247"/>
      <c r="J130" s="250"/>
      <c r="K130" s="242"/>
      <c r="L130" s="247"/>
      <c r="M130" s="253"/>
      <c r="N130" s="242"/>
      <c r="O130" s="240"/>
      <c r="P130" s="224"/>
      <c r="Q130" s="242"/>
      <c r="R130" s="240"/>
      <c r="S130" s="224"/>
      <c r="T130" s="242"/>
      <c r="U130" s="240"/>
      <c r="V130" s="238"/>
      <c r="W130" s="1"/>
      <c r="X130" s="1"/>
      <c r="Y130" s="1"/>
      <c r="Z130" s="1"/>
      <c r="AA130" s="1"/>
      <c r="AB130" s="1"/>
      <c r="AC130" s="1"/>
    </row>
    <row r="131" spans="1:29" ht="15" customHeight="1">
      <c r="A131" s="1"/>
      <c r="B131" s="286"/>
      <c r="C131" s="224"/>
      <c r="D131" s="291"/>
      <c r="E131" s="243"/>
      <c r="F131" s="247"/>
      <c r="G131" s="224"/>
      <c r="H131" s="243"/>
      <c r="I131" s="247"/>
      <c r="J131" s="250"/>
      <c r="K131" s="243"/>
      <c r="L131" s="247"/>
      <c r="M131" s="253"/>
      <c r="N131" s="243"/>
      <c r="O131" s="240"/>
      <c r="P131" s="224"/>
      <c r="Q131" s="243"/>
      <c r="R131" s="240"/>
      <c r="S131" s="224"/>
      <c r="T131" s="243"/>
      <c r="U131" s="240"/>
      <c r="V131" s="238"/>
      <c r="W131" s="1"/>
      <c r="X131" s="1"/>
      <c r="Y131" s="1"/>
      <c r="Z131" s="1"/>
      <c r="AA131" s="1"/>
      <c r="AB131" s="1"/>
      <c r="AC131" s="1"/>
    </row>
    <row r="132" spans="1:29" ht="15" customHeight="1">
      <c r="A132" s="1"/>
      <c r="B132" s="286"/>
      <c r="C132" s="224"/>
      <c r="D132" s="291"/>
      <c r="E132" s="241">
        <v>3</v>
      </c>
      <c r="F132" s="266"/>
      <c r="G132" s="224"/>
      <c r="H132" s="241">
        <v>3</v>
      </c>
      <c r="I132" s="248"/>
      <c r="J132" s="250"/>
      <c r="K132" s="241">
        <v>3</v>
      </c>
      <c r="L132" s="248"/>
      <c r="M132" s="253"/>
      <c r="N132" s="241">
        <v>3</v>
      </c>
      <c r="O132" s="239"/>
      <c r="P132" s="224"/>
      <c r="Q132" s="241">
        <v>3</v>
      </c>
      <c r="R132" s="239"/>
      <c r="S132" s="224"/>
      <c r="T132" s="241">
        <v>3</v>
      </c>
      <c r="U132" s="239"/>
      <c r="V132" s="237"/>
      <c r="W132" s="1"/>
      <c r="X132" s="1"/>
      <c r="Y132" s="1"/>
      <c r="Z132" s="1"/>
      <c r="AA132" s="1"/>
      <c r="AB132" s="1"/>
      <c r="AC132" s="1"/>
    </row>
    <row r="133" spans="1:29" ht="15" customHeight="1">
      <c r="A133" s="1"/>
      <c r="B133" s="286"/>
      <c r="C133" s="224"/>
      <c r="D133" s="291"/>
      <c r="E133" s="242"/>
      <c r="F133" s="247"/>
      <c r="G133" s="224"/>
      <c r="H133" s="242"/>
      <c r="I133" s="247"/>
      <c r="J133" s="250"/>
      <c r="K133" s="242"/>
      <c r="L133" s="247"/>
      <c r="M133" s="253"/>
      <c r="N133" s="242"/>
      <c r="O133" s="240"/>
      <c r="P133" s="224"/>
      <c r="Q133" s="242"/>
      <c r="R133" s="240"/>
      <c r="S133" s="224"/>
      <c r="T133" s="242"/>
      <c r="U133" s="240"/>
      <c r="V133" s="238"/>
      <c r="W133" s="1"/>
      <c r="X133" s="1"/>
      <c r="Y133" s="1"/>
      <c r="Z133" s="1"/>
      <c r="AA133" s="1"/>
      <c r="AB133" s="1"/>
      <c r="AC133" s="1"/>
    </row>
    <row r="134" spans="1:29" ht="15" customHeight="1">
      <c r="A134" s="1"/>
      <c r="B134" s="286"/>
      <c r="C134" s="224"/>
      <c r="D134" s="291"/>
      <c r="E134" s="242"/>
      <c r="F134" s="247"/>
      <c r="G134" s="224"/>
      <c r="H134" s="242"/>
      <c r="I134" s="247"/>
      <c r="J134" s="250"/>
      <c r="K134" s="242"/>
      <c r="L134" s="247"/>
      <c r="M134" s="253"/>
      <c r="N134" s="242"/>
      <c r="O134" s="240"/>
      <c r="P134" s="224"/>
      <c r="Q134" s="242"/>
      <c r="R134" s="240"/>
      <c r="S134" s="224"/>
      <c r="T134" s="242"/>
      <c r="U134" s="240"/>
      <c r="V134" s="238"/>
      <c r="W134" s="1"/>
      <c r="X134" s="1"/>
      <c r="Y134" s="1"/>
      <c r="Z134" s="1"/>
      <c r="AA134" s="1"/>
      <c r="AB134" s="1"/>
      <c r="AC134" s="1"/>
    </row>
    <row r="135" spans="1:29" ht="42" customHeight="1">
      <c r="A135" s="1"/>
      <c r="B135" s="286"/>
      <c r="C135" s="225"/>
      <c r="D135" s="291"/>
      <c r="E135" s="243"/>
      <c r="F135" s="247"/>
      <c r="G135" s="225"/>
      <c r="H135" s="243"/>
      <c r="I135" s="247"/>
      <c r="J135" s="251"/>
      <c r="K135" s="243"/>
      <c r="L135" s="247"/>
      <c r="M135" s="254"/>
      <c r="N135" s="243"/>
      <c r="O135" s="240"/>
      <c r="P135" s="225"/>
      <c r="Q135" s="243"/>
      <c r="R135" s="240"/>
      <c r="S135" s="225"/>
      <c r="T135" s="243"/>
      <c r="U135" s="240"/>
      <c r="V135" s="238"/>
      <c r="W135" s="1"/>
      <c r="X135" s="1"/>
      <c r="Y135" s="1"/>
      <c r="Z135" s="1"/>
      <c r="AA135" s="1"/>
      <c r="AB135" s="1"/>
      <c r="AC135" s="1"/>
    </row>
    <row r="136" spans="1:29" ht="15" customHeight="1">
      <c r="A136" s="1"/>
      <c r="B136" s="286"/>
      <c r="C136" s="223" t="str">
        <f ca="1">OFFSET(INDIRECT($B200),29,2)</f>
        <v>Data and information literacy</v>
      </c>
      <c r="D136" s="268" t="str">
        <f ca="1">OFFSET(INDIRECT($B$200),29,14)</f>
        <v xml:space="preserve">construct, refine and interrogate data sets to test or support an investigation.
</v>
      </c>
      <c r="E136" s="241">
        <v>1</v>
      </c>
      <c r="F136" s="237"/>
      <c r="G136" s="245" t="str">
        <f ca="1">OFFSET(INDIRECT($B200),29,15)</f>
        <v>create a data capture form, capture data, search data and create a database or spreadsheet with appropriate data input method.</v>
      </c>
      <c r="H136" s="241">
        <v>1</v>
      </c>
      <c r="I136" s="246"/>
      <c r="J136" s="249" t="str">
        <f ca="1">OFFSET(INDIRECT($B200),29,16)</f>
        <v>construct frequency tables for sets of data, grouped where appropriate, and perform simple analysis on data sets.</v>
      </c>
      <c r="K136" s="241">
        <v>1</v>
      </c>
      <c r="L136" s="246"/>
      <c r="M136" s="245" t="str">
        <f ca="1">OFFSET(INDIRECT($B200),29,17)</f>
        <v>search through large data sets and identify trends where appropriate.</v>
      </c>
      <c r="N136" s="241">
        <v>1</v>
      </c>
      <c r="O136" s="244"/>
      <c r="P136" s="245" t="str">
        <f ca="1">OFFSET(INDIRECT($B200),29,18)</f>
        <v>use data to explain and add validity to conclusion and where possible modify conclusion and/or hypothesis.</v>
      </c>
      <c r="Q136" s="241">
        <v>1</v>
      </c>
      <c r="R136" s="244"/>
      <c r="S136" s="245" t="str">
        <f ca="1">OFFSET(INDIRECT($B200),29,19)</f>
        <v>use appropriate programs to produce statistical evidence based on their own collected data/identified scenario and justify reasoning.</v>
      </c>
      <c r="T136" s="241">
        <v>1</v>
      </c>
      <c r="U136" s="244"/>
      <c r="V136" s="237"/>
      <c r="W136" s="1"/>
      <c r="X136" s="1"/>
      <c r="Y136" s="1"/>
      <c r="Z136" s="1"/>
      <c r="AA136" s="1"/>
      <c r="AB136" s="1"/>
      <c r="AC136" s="1"/>
    </row>
    <row r="137" spans="1:29" ht="15" customHeight="1">
      <c r="A137" s="1"/>
      <c r="B137" s="286"/>
      <c r="C137" s="224"/>
      <c r="D137" s="291"/>
      <c r="E137" s="242"/>
      <c r="F137" s="247"/>
      <c r="G137" s="224"/>
      <c r="H137" s="242"/>
      <c r="I137" s="247"/>
      <c r="J137" s="250"/>
      <c r="K137" s="242"/>
      <c r="L137" s="247"/>
      <c r="M137" s="224"/>
      <c r="N137" s="242"/>
      <c r="O137" s="240"/>
      <c r="P137" s="224"/>
      <c r="Q137" s="242"/>
      <c r="R137" s="240"/>
      <c r="S137" s="224"/>
      <c r="T137" s="242"/>
      <c r="U137" s="240"/>
      <c r="V137" s="238"/>
      <c r="W137" s="1"/>
      <c r="X137" s="1"/>
      <c r="Y137" s="1"/>
      <c r="Z137" s="1"/>
      <c r="AA137" s="1"/>
      <c r="AB137" s="1"/>
      <c r="AC137" s="1"/>
    </row>
    <row r="138" spans="1:29" ht="15" customHeight="1">
      <c r="A138" s="1"/>
      <c r="B138" s="286"/>
      <c r="C138" s="224"/>
      <c r="D138" s="291"/>
      <c r="E138" s="242"/>
      <c r="F138" s="247"/>
      <c r="G138" s="224"/>
      <c r="H138" s="242"/>
      <c r="I138" s="247"/>
      <c r="J138" s="250"/>
      <c r="K138" s="242"/>
      <c r="L138" s="247"/>
      <c r="M138" s="224"/>
      <c r="N138" s="242"/>
      <c r="O138" s="240"/>
      <c r="P138" s="224"/>
      <c r="Q138" s="242"/>
      <c r="R138" s="240"/>
      <c r="S138" s="224"/>
      <c r="T138" s="242"/>
      <c r="U138" s="240"/>
      <c r="V138" s="238"/>
      <c r="W138" s="1"/>
      <c r="X138" s="1"/>
      <c r="Y138" s="1"/>
      <c r="Z138" s="1"/>
      <c r="AA138" s="1"/>
      <c r="AB138" s="1"/>
      <c r="AC138" s="1"/>
    </row>
    <row r="139" spans="1:29" ht="15" customHeight="1">
      <c r="A139" s="1"/>
      <c r="B139" s="286"/>
      <c r="C139" s="224"/>
      <c r="D139" s="291"/>
      <c r="E139" s="243"/>
      <c r="F139" s="247"/>
      <c r="G139" s="224"/>
      <c r="H139" s="243"/>
      <c r="I139" s="247"/>
      <c r="J139" s="250"/>
      <c r="K139" s="243"/>
      <c r="L139" s="247"/>
      <c r="M139" s="224"/>
      <c r="N139" s="243"/>
      <c r="O139" s="240"/>
      <c r="P139" s="224"/>
      <c r="Q139" s="243"/>
      <c r="R139" s="240"/>
      <c r="S139" s="224"/>
      <c r="T139" s="243"/>
      <c r="U139" s="240"/>
      <c r="V139" s="238"/>
      <c r="W139" s="1"/>
      <c r="X139" s="1"/>
      <c r="Y139" s="1"/>
      <c r="Z139" s="1"/>
      <c r="AA139" s="1"/>
      <c r="AB139" s="1"/>
      <c r="AC139" s="1"/>
    </row>
    <row r="140" spans="1:29" ht="15" customHeight="1">
      <c r="A140" s="1"/>
      <c r="B140" s="286"/>
      <c r="C140" s="224"/>
      <c r="D140" s="291"/>
      <c r="E140" s="241">
        <v>2</v>
      </c>
      <c r="F140" s="266"/>
      <c r="G140" s="224"/>
      <c r="H140" s="241">
        <v>2</v>
      </c>
      <c r="I140" s="248"/>
      <c r="J140" s="250"/>
      <c r="K140" s="241">
        <v>2</v>
      </c>
      <c r="L140" s="248"/>
      <c r="M140" s="224"/>
      <c r="N140" s="241">
        <v>2</v>
      </c>
      <c r="O140" s="239"/>
      <c r="P140" s="224"/>
      <c r="Q140" s="241">
        <v>2</v>
      </c>
      <c r="R140" s="239"/>
      <c r="S140" s="224"/>
      <c r="T140" s="241">
        <v>2</v>
      </c>
      <c r="U140" s="239"/>
      <c r="V140" s="237"/>
      <c r="W140" s="1"/>
      <c r="X140" s="1"/>
      <c r="Y140" s="1"/>
      <c r="Z140" s="1"/>
      <c r="AA140" s="1"/>
      <c r="AB140" s="1"/>
      <c r="AC140" s="1"/>
    </row>
    <row r="141" spans="1:29" ht="15" customHeight="1">
      <c r="A141" s="1"/>
      <c r="B141" s="286"/>
      <c r="C141" s="224"/>
      <c r="D141" s="291"/>
      <c r="E141" s="242"/>
      <c r="F141" s="247"/>
      <c r="G141" s="224"/>
      <c r="H141" s="242"/>
      <c r="I141" s="247"/>
      <c r="J141" s="250"/>
      <c r="K141" s="242"/>
      <c r="L141" s="247"/>
      <c r="M141" s="224"/>
      <c r="N141" s="242"/>
      <c r="O141" s="240"/>
      <c r="P141" s="224"/>
      <c r="Q141" s="242"/>
      <c r="R141" s="240"/>
      <c r="S141" s="224"/>
      <c r="T141" s="242"/>
      <c r="U141" s="240"/>
      <c r="V141" s="238"/>
      <c r="W141" s="1"/>
      <c r="X141" s="1"/>
      <c r="Y141" s="1"/>
      <c r="Z141" s="1"/>
      <c r="AA141" s="1"/>
      <c r="AB141" s="1"/>
      <c r="AC141" s="1"/>
    </row>
    <row r="142" spans="1:29" ht="15" customHeight="1">
      <c r="A142" s="1"/>
      <c r="B142" s="286"/>
      <c r="C142" s="224"/>
      <c r="D142" s="291"/>
      <c r="E142" s="242"/>
      <c r="F142" s="247"/>
      <c r="G142" s="224"/>
      <c r="H142" s="242"/>
      <c r="I142" s="247"/>
      <c r="J142" s="250"/>
      <c r="K142" s="242"/>
      <c r="L142" s="247"/>
      <c r="M142" s="224"/>
      <c r="N142" s="242"/>
      <c r="O142" s="240"/>
      <c r="P142" s="224"/>
      <c r="Q142" s="242"/>
      <c r="R142" s="240"/>
      <c r="S142" s="224"/>
      <c r="T142" s="242"/>
      <c r="U142" s="240"/>
      <c r="V142" s="238"/>
      <c r="W142" s="1"/>
      <c r="X142" s="1"/>
      <c r="Y142" s="1"/>
      <c r="Z142" s="1"/>
      <c r="AA142" s="1"/>
      <c r="AB142" s="1"/>
      <c r="AC142" s="1"/>
    </row>
    <row r="143" spans="1:29" ht="15" customHeight="1">
      <c r="A143" s="1"/>
      <c r="B143" s="286"/>
      <c r="C143" s="224"/>
      <c r="D143" s="291"/>
      <c r="E143" s="243"/>
      <c r="F143" s="247"/>
      <c r="G143" s="224"/>
      <c r="H143" s="243"/>
      <c r="I143" s="247"/>
      <c r="J143" s="250"/>
      <c r="K143" s="243"/>
      <c r="L143" s="247"/>
      <c r="M143" s="224"/>
      <c r="N143" s="243"/>
      <c r="O143" s="240"/>
      <c r="P143" s="224"/>
      <c r="Q143" s="243"/>
      <c r="R143" s="240"/>
      <c r="S143" s="224"/>
      <c r="T143" s="243"/>
      <c r="U143" s="240"/>
      <c r="V143" s="238"/>
      <c r="W143" s="1"/>
      <c r="X143" s="1"/>
      <c r="Y143" s="1"/>
      <c r="Z143" s="1"/>
      <c r="AA143" s="1"/>
      <c r="AB143" s="1"/>
      <c r="AC143" s="1"/>
    </row>
    <row r="144" spans="1:29" ht="15" customHeight="1">
      <c r="A144" s="1"/>
      <c r="B144" s="286"/>
      <c r="C144" s="224"/>
      <c r="D144" s="291"/>
      <c r="E144" s="241">
        <v>3</v>
      </c>
      <c r="F144" s="266"/>
      <c r="G144" s="224"/>
      <c r="H144" s="241">
        <v>3</v>
      </c>
      <c r="I144" s="248"/>
      <c r="J144" s="250"/>
      <c r="K144" s="241">
        <v>3</v>
      </c>
      <c r="L144" s="248"/>
      <c r="M144" s="224"/>
      <c r="N144" s="241">
        <v>3</v>
      </c>
      <c r="O144" s="239"/>
      <c r="P144" s="224"/>
      <c r="Q144" s="241">
        <v>3</v>
      </c>
      <c r="R144" s="239"/>
      <c r="S144" s="224"/>
      <c r="T144" s="241">
        <v>3</v>
      </c>
      <c r="U144" s="239"/>
      <c r="V144" s="237"/>
      <c r="W144" s="1"/>
      <c r="X144" s="1"/>
      <c r="Y144" s="1"/>
      <c r="Z144" s="1"/>
      <c r="AA144" s="1"/>
      <c r="AB144" s="1"/>
      <c r="AC144" s="1"/>
    </row>
    <row r="145" spans="1:29" ht="15" customHeight="1">
      <c r="A145" s="1"/>
      <c r="B145" s="286"/>
      <c r="C145" s="224"/>
      <c r="D145" s="291"/>
      <c r="E145" s="242"/>
      <c r="F145" s="247"/>
      <c r="G145" s="224"/>
      <c r="H145" s="242"/>
      <c r="I145" s="247"/>
      <c r="J145" s="250"/>
      <c r="K145" s="242"/>
      <c r="L145" s="247"/>
      <c r="M145" s="224"/>
      <c r="N145" s="242"/>
      <c r="O145" s="240"/>
      <c r="P145" s="224"/>
      <c r="Q145" s="242"/>
      <c r="R145" s="240"/>
      <c r="S145" s="224"/>
      <c r="T145" s="242"/>
      <c r="U145" s="240"/>
      <c r="V145" s="238"/>
      <c r="W145" s="1"/>
      <c r="X145" s="1"/>
      <c r="Y145" s="1"/>
      <c r="Z145" s="1"/>
      <c r="AA145" s="1"/>
      <c r="AB145" s="1"/>
      <c r="AC145" s="1"/>
    </row>
    <row r="146" spans="1:29" ht="15" customHeight="1">
      <c r="A146" s="1"/>
      <c r="B146" s="286"/>
      <c r="C146" s="224"/>
      <c r="D146" s="291"/>
      <c r="E146" s="242"/>
      <c r="F146" s="247"/>
      <c r="G146" s="224"/>
      <c r="H146" s="242"/>
      <c r="I146" s="247"/>
      <c r="J146" s="250"/>
      <c r="K146" s="242"/>
      <c r="L146" s="247"/>
      <c r="M146" s="224"/>
      <c r="N146" s="242"/>
      <c r="O146" s="240"/>
      <c r="P146" s="224"/>
      <c r="Q146" s="242"/>
      <c r="R146" s="240"/>
      <c r="S146" s="224"/>
      <c r="T146" s="242"/>
      <c r="U146" s="240"/>
      <c r="V146" s="238"/>
      <c r="W146" s="1"/>
      <c r="X146" s="1"/>
      <c r="Y146" s="1"/>
      <c r="Z146" s="1"/>
      <c r="AA146" s="1"/>
      <c r="AB146" s="1"/>
      <c r="AC146" s="1"/>
    </row>
    <row r="147" spans="1:29" ht="15" customHeight="1">
      <c r="A147" s="1"/>
      <c r="B147" s="287"/>
      <c r="C147" s="225"/>
      <c r="D147" s="291"/>
      <c r="E147" s="243"/>
      <c r="F147" s="247"/>
      <c r="G147" s="225"/>
      <c r="H147" s="243"/>
      <c r="I147" s="247"/>
      <c r="J147" s="251"/>
      <c r="K147" s="243"/>
      <c r="L147" s="247"/>
      <c r="M147" s="225"/>
      <c r="N147" s="243"/>
      <c r="O147" s="240"/>
      <c r="P147" s="225"/>
      <c r="Q147" s="243"/>
      <c r="R147" s="240"/>
      <c r="S147" s="225"/>
      <c r="T147" s="243"/>
      <c r="U147" s="240"/>
      <c r="V147" s="238"/>
      <c r="W147" s="1"/>
      <c r="X147" s="1"/>
      <c r="Y147" s="1"/>
      <c r="Z147" s="1"/>
      <c r="AA147" s="1"/>
      <c r="AB147" s="1"/>
      <c r="AC147" s="1"/>
    </row>
    <row r="148" spans="1:29" ht="12.75">
      <c r="A148" s="1"/>
      <c r="B148" s="16"/>
      <c r="C148" s="3"/>
      <c r="D148" s="3"/>
      <c r="E148" s="3"/>
      <c r="F148" s="3"/>
      <c r="G148" s="137"/>
      <c r="H148" s="137"/>
      <c r="I148" s="137"/>
      <c r="J148" s="137"/>
      <c r="K148" s="137"/>
      <c r="L148" s="154"/>
      <c r="M148" s="137"/>
      <c r="N148" s="137"/>
      <c r="O148" s="137"/>
      <c r="P148" s="137"/>
      <c r="Q148" s="137"/>
      <c r="R148" s="137"/>
      <c r="S148" s="137"/>
      <c r="T148" s="137"/>
      <c r="U148" s="137"/>
      <c r="V148" s="1"/>
      <c r="W148" s="1"/>
      <c r="X148" s="1"/>
      <c r="Y148" s="1"/>
      <c r="Z148" s="1"/>
      <c r="AA148" s="1"/>
      <c r="AB148" s="1"/>
      <c r="AC148" s="1"/>
    </row>
    <row r="149" spans="1:29" ht="12.75">
      <c r="A149" s="1"/>
      <c r="B149" s="16"/>
      <c r="C149" s="3"/>
      <c r="D149" s="3"/>
      <c r="E149" s="3"/>
      <c r="F149" s="3"/>
      <c r="G149" s="137"/>
      <c r="H149" s="137"/>
      <c r="I149" s="137"/>
      <c r="J149" s="137"/>
      <c r="K149" s="137"/>
      <c r="L149" s="154"/>
      <c r="M149" s="137"/>
      <c r="N149" s="137"/>
      <c r="O149" s="137"/>
      <c r="P149" s="137"/>
      <c r="Q149" s="137"/>
      <c r="R149" s="137"/>
      <c r="S149" s="137"/>
      <c r="T149" s="137"/>
      <c r="U149" s="137"/>
      <c r="V149" s="1"/>
      <c r="W149" s="1"/>
      <c r="X149" s="1"/>
      <c r="Y149" s="1"/>
      <c r="Z149" s="1"/>
      <c r="AA149" s="1"/>
      <c r="AB149" s="1"/>
      <c r="AC149" s="1"/>
    </row>
    <row r="150" spans="1:29" ht="12.75">
      <c r="A150" s="1"/>
      <c r="B150" s="16"/>
      <c r="C150" s="3"/>
      <c r="D150" s="3"/>
      <c r="E150" s="3"/>
      <c r="F150" s="3"/>
      <c r="G150" s="137"/>
      <c r="H150" s="137"/>
      <c r="I150" s="137"/>
      <c r="J150" s="137"/>
      <c r="K150" s="137"/>
      <c r="L150" s="154"/>
      <c r="M150" s="137"/>
      <c r="N150" s="137"/>
      <c r="O150" s="137"/>
      <c r="P150" s="137"/>
      <c r="Q150" s="137"/>
      <c r="R150" s="137"/>
      <c r="S150" s="137"/>
      <c r="T150" s="137"/>
      <c r="U150" s="137"/>
      <c r="V150" s="1"/>
      <c r="W150" s="1"/>
      <c r="X150" s="1"/>
      <c r="Y150" s="1"/>
      <c r="Z150" s="1"/>
      <c r="AA150" s="1"/>
      <c r="AB150" s="1"/>
      <c r="AC150" s="1"/>
    </row>
    <row r="151" spans="1:29" ht="12.75">
      <c r="A151" s="1"/>
      <c r="B151" s="16"/>
      <c r="C151" s="3"/>
      <c r="D151" s="3"/>
      <c r="E151" s="3"/>
      <c r="F151" s="3"/>
      <c r="G151" s="137"/>
      <c r="H151" s="137"/>
      <c r="I151" s="137"/>
      <c r="J151" s="137"/>
      <c r="K151" s="137"/>
      <c r="L151" s="154"/>
      <c r="M151" s="137"/>
      <c r="N151" s="137"/>
      <c r="O151" s="137"/>
      <c r="P151" s="137"/>
      <c r="Q151" s="137"/>
      <c r="R151" s="137"/>
      <c r="S151" s="137"/>
      <c r="T151" s="137"/>
      <c r="U151" s="137"/>
      <c r="V151" s="1"/>
      <c r="W151" s="1"/>
      <c r="X151" s="1"/>
      <c r="Y151" s="1"/>
      <c r="Z151" s="1"/>
      <c r="AA151" s="1"/>
      <c r="AB151" s="1"/>
      <c r="AC151" s="1"/>
    </row>
    <row r="152" spans="1:29" ht="12.75">
      <c r="A152" s="1"/>
      <c r="B152" s="16"/>
      <c r="C152" s="3"/>
      <c r="D152" s="3"/>
      <c r="E152" s="3"/>
      <c r="F152" s="3"/>
      <c r="G152" s="137"/>
      <c r="H152" s="137"/>
      <c r="I152" s="137"/>
      <c r="J152" s="137"/>
      <c r="K152" s="137"/>
      <c r="L152" s="154"/>
      <c r="M152" s="137"/>
      <c r="N152" s="137"/>
      <c r="O152" s="137"/>
      <c r="P152" s="137"/>
      <c r="Q152" s="137"/>
      <c r="R152" s="137"/>
      <c r="S152" s="137"/>
      <c r="T152" s="137"/>
      <c r="U152" s="137"/>
      <c r="V152" s="1"/>
      <c r="W152" s="1"/>
      <c r="X152" s="1"/>
      <c r="Y152" s="1"/>
      <c r="Z152" s="1"/>
      <c r="AA152" s="1"/>
      <c r="AB152" s="1"/>
      <c r="AC152" s="1"/>
    </row>
    <row r="153" spans="1:29" ht="12.75">
      <c r="A153" s="1"/>
      <c r="B153" s="16"/>
      <c r="C153" s="3"/>
      <c r="D153" s="3"/>
      <c r="E153" s="3"/>
      <c r="F153" s="3"/>
      <c r="G153" s="137"/>
      <c r="H153" s="137"/>
      <c r="I153" s="137"/>
      <c r="J153" s="137"/>
      <c r="K153" s="137"/>
      <c r="L153" s="154"/>
      <c r="M153" s="137"/>
      <c r="N153" s="137"/>
      <c r="O153" s="137"/>
      <c r="P153" s="137"/>
      <c r="Q153" s="137"/>
      <c r="R153" s="137"/>
      <c r="S153" s="137"/>
      <c r="T153" s="137"/>
      <c r="U153" s="137"/>
      <c r="V153" s="1"/>
      <c r="W153" s="1"/>
      <c r="X153" s="1"/>
      <c r="Y153" s="1"/>
      <c r="Z153" s="1"/>
      <c r="AA153" s="1"/>
      <c r="AB153" s="1"/>
      <c r="AC153" s="1"/>
    </row>
    <row r="154" spans="1:29" ht="12.75">
      <c r="A154" s="1"/>
      <c r="B154" s="16"/>
      <c r="C154" s="3"/>
      <c r="D154" s="3"/>
      <c r="E154" s="3"/>
      <c r="F154" s="3"/>
      <c r="G154" s="137"/>
      <c r="H154" s="137"/>
      <c r="I154" s="137"/>
      <c r="J154" s="137"/>
      <c r="K154" s="137"/>
      <c r="L154" s="154"/>
      <c r="M154" s="137"/>
      <c r="N154" s="137"/>
      <c r="O154" s="137"/>
      <c r="P154" s="137"/>
      <c r="Q154" s="137"/>
      <c r="R154" s="137"/>
      <c r="S154" s="137"/>
      <c r="T154" s="137"/>
      <c r="U154" s="137"/>
      <c r="V154" s="1"/>
      <c r="W154" s="1"/>
      <c r="X154" s="1"/>
      <c r="Y154" s="1"/>
      <c r="Z154" s="1"/>
      <c r="AA154" s="1"/>
      <c r="AB154" s="1"/>
      <c r="AC154" s="1"/>
    </row>
    <row r="155" spans="1:29" ht="12.75">
      <c r="A155" s="1"/>
      <c r="B155" s="16"/>
      <c r="C155" s="3"/>
      <c r="D155" s="3"/>
      <c r="E155" s="3"/>
      <c r="F155" s="3"/>
      <c r="G155" s="137"/>
      <c r="H155" s="137"/>
      <c r="I155" s="137"/>
      <c r="J155" s="137"/>
      <c r="K155" s="137"/>
      <c r="L155" s="154"/>
      <c r="M155" s="137"/>
      <c r="N155" s="137"/>
      <c r="O155" s="137"/>
      <c r="P155" s="137"/>
      <c r="Q155" s="137"/>
      <c r="R155" s="137"/>
      <c r="S155" s="137"/>
      <c r="T155" s="137"/>
      <c r="U155" s="137"/>
      <c r="V155" s="1"/>
      <c r="W155" s="1"/>
      <c r="X155" s="1"/>
      <c r="Y155" s="1"/>
      <c r="Z155" s="1"/>
      <c r="AA155" s="1"/>
      <c r="AB155" s="1"/>
      <c r="AC155" s="1"/>
    </row>
    <row r="156" spans="1:29" ht="12.75">
      <c r="A156" s="1"/>
      <c r="B156" s="16"/>
      <c r="C156" s="3"/>
      <c r="D156" s="3"/>
      <c r="E156" s="3"/>
      <c r="F156" s="3"/>
      <c r="G156" s="137"/>
      <c r="H156" s="137"/>
      <c r="I156" s="137"/>
      <c r="J156" s="137"/>
      <c r="K156" s="137"/>
      <c r="L156" s="154"/>
      <c r="M156" s="137"/>
      <c r="N156" s="137"/>
      <c r="O156" s="137"/>
      <c r="P156" s="137"/>
      <c r="Q156" s="137"/>
      <c r="R156" s="137"/>
      <c r="S156" s="137"/>
      <c r="T156" s="137"/>
      <c r="U156" s="137"/>
      <c r="V156" s="1"/>
      <c r="W156" s="1"/>
      <c r="X156" s="1"/>
      <c r="Y156" s="1"/>
      <c r="Z156" s="1"/>
      <c r="AA156" s="1"/>
      <c r="AB156" s="1"/>
      <c r="AC156" s="1"/>
    </row>
    <row r="157" spans="1:29" ht="12.75">
      <c r="A157" s="1"/>
      <c r="B157" s="16"/>
      <c r="C157" s="3"/>
      <c r="D157" s="3"/>
      <c r="E157" s="3"/>
      <c r="F157" s="3"/>
      <c r="G157" s="137"/>
      <c r="H157" s="137"/>
      <c r="I157" s="137"/>
      <c r="J157" s="137"/>
      <c r="K157" s="137"/>
      <c r="L157" s="154"/>
      <c r="M157" s="137"/>
      <c r="N157" s="137"/>
      <c r="O157" s="137"/>
      <c r="P157" s="137"/>
      <c r="Q157" s="137"/>
      <c r="R157" s="137"/>
      <c r="S157" s="137"/>
      <c r="T157" s="137"/>
      <c r="U157" s="137"/>
      <c r="V157" s="1"/>
      <c r="W157" s="1"/>
      <c r="X157" s="1"/>
      <c r="Y157" s="1"/>
      <c r="Z157" s="1"/>
      <c r="AA157" s="1"/>
      <c r="AB157" s="1"/>
      <c r="AC157" s="1"/>
    </row>
    <row r="158" spans="1:29" ht="12.75">
      <c r="A158" s="1"/>
      <c r="B158" s="16"/>
      <c r="C158" s="3"/>
      <c r="D158" s="3"/>
      <c r="E158" s="3"/>
      <c r="F158" s="3"/>
      <c r="G158" s="137"/>
      <c r="H158" s="137"/>
      <c r="I158" s="137"/>
      <c r="J158" s="137"/>
      <c r="K158" s="137"/>
      <c r="L158" s="154"/>
      <c r="M158" s="137"/>
      <c r="N158" s="137"/>
      <c r="O158" s="137"/>
      <c r="P158" s="137"/>
      <c r="Q158" s="137"/>
      <c r="R158" s="137"/>
      <c r="S158" s="137"/>
      <c r="T158" s="137"/>
      <c r="U158" s="137"/>
      <c r="V158" s="1"/>
      <c r="W158" s="1"/>
      <c r="X158" s="1"/>
      <c r="Y158" s="1"/>
      <c r="Z158" s="1"/>
      <c r="AA158" s="1"/>
      <c r="AB158" s="1"/>
      <c r="AC158" s="1"/>
    </row>
    <row r="159" spans="1:29" ht="12.75">
      <c r="A159" s="1"/>
      <c r="B159" s="16"/>
      <c r="C159" s="3"/>
      <c r="D159" s="3"/>
      <c r="E159" s="3"/>
      <c r="F159" s="3"/>
      <c r="G159" s="137"/>
      <c r="H159" s="137"/>
      <c r="I159" s="137"/>
      <c r="J159" s="137"/>
      <c r="K159" s="137"/>
      <c r="L159" s="154"/>
      <c r="M159" s="137"/>
      <c r="N159" s="137"/>
      <c r="O159" s="137"/>
      <c r="P159" s="137"/>
      <c r="Q159" s="137"/>
      <c r="R159" s="137"/>
      <c r="S159" s="137"/>
      <c r="T159" s="137"/>
      <c r="U159" s="137"/>
      <c r="V159" s="1"/>
      <c r="W159" s="1"/>
      <c r="X159" s="1"/>
      <c r="Y159" s="1"/>
      <c r="Z159" s="1"/>
      <c r="AA159" s="1"/>
      <c r="AB159" s="1"/>
      <c r="AC159" s="1"/>
    </row>
    <row r="160" spans="1:29" ht="12.75">
      <c r="A160" s="1"/>
      <c r="B160" s="16"/>
      <c r="C160" s="3"/>
      <c r="D160" s="3"/>
      <c r="E160" s="3"/>
      <c r="F160" s="3"/>
      <c r="G160" s="137"/>
      <c r="H160" s="137"/>
      <c r="I160" s="137"/>
      <c r="J160" s="137"/>
      <c r="K160" s="137"/>
      <c r="L160" s="154"/>
      <c r="M160" s="137"/>
      <c r="N160" s="137"/>
      <c r="O160" s="137"/>
      <c r="P160" s="137"/>
      <c r="Q160" s="137"/>
      <c r="R160" s="137"/>
      <c r="S160" s="137"/>
      <c r="T160" s="137"/>
      <c r="U160" s="137"/>
      <c r="V160" s="1"/>
      <c r="W160" s="1"/>
      <c r="X160" s="1"/>
      <c r="Y160" s="1"/>
      <c r="Z160" s="1"/>
      <c r="AA160" s="1"/>
      <c r="AB160" s="1"/>
      <c r="AC160" s="1"/>
    </row>
    <row r="161" spans="1:29" ht="12.75">
      <c r="A161" s="1"/>
      <c r="B161" s="16"/>
      <c r="C161" s="3"/>
      <c r="D161" s="3"/>
      <c r="E161" s="3"/>
      <c r="F161" s="3"/>
      <c r="G161" s="137"/>
      <c r="H161" s="137"/>
      <c r="I161" s="137"/>
      <c r="J161" s="137"/>
      <c r="K161" s="137"/>
      <c r="L161" s="154"/>
      <c r="M161" s="137"/>
      <c r="N161" s="137"/>
      <c r="O161" s="137"/>
      <c r="P161" s="137"/>
      <c r="Q161" s="137"/>
      <c r="R161" s="137"/>
      <c r="S161" s="137"/>
      <c r="T161" s="137"/>
      <c r="U161" s="137"/>
      <c r="V161" s="1"/>
      <c r="W161" s="1"/>
      <c r="X161" s="1"/>
      <c r="Y161" s="1"/>
      <c r="Z161" s="1"/>
      <c r="AA161" s="1"/>
      <c r="AB161" s="1"/>
      <c r="AC161" s="1"/>
    </row>
    <row r="162" spans="1:29" ht="12.75">
      <c r="A162" s="1"/>
      <c r="B162" s="16"/>
      <c r="C162" s="3"/>
      <c r="D162" s="3"/>
      <c r="E162" s="3"/>
      <c r="F162" s="3"/>
      <c r="G162" s="137"/>
      <c r="H162" s="137"/>
      <c r="I162" s="137"/>
      <c r="J162" s="137"/>
      <c r="K162" s="137"/>
      <c r="L162" s="154"/>
      <c r="M162" s="137"/>
      <c r="N162" s="137"/>
      <c r="O162" s="137"/>
      <c r="P162" s="137"/>
      <c r="Q162" s="137"/>
      <c r="R162" s="137"/>
      <c r="S162" s="137"/>
      <c r="T162" s="137"/>
      <c r="U162" s="137"/>
      <c r="V162" s="1"/>
      <c r="W162" s="1"/>
      <c r="X162" s="1"/>
      <c r="Y162" s="1"/>
      <c r="Z162" s="1"/>
      <c r="AA162" s="1"/>
      <c r="AB162" s="1"/>
      <c r="AC162" s="1"/>
    </row>
    <row r="163" spans="1:29" ht="12.75">
      <c r="A163" s="1"/>
      <c r="B163" s="16"/>
      <c r="C163" s="3"/>
      <c r="D163" s="3"/>
      <c r="E163" s="3"/>
      <c r="F163" s="3"/>
      <c r="G163" s="137"/>
      <c r="H163" s="137"/>
      <c r="I163" s="137"/>
      <c r="J163" s="137"/>
      <c r="K163" s="137"/>
      <c r="L163" s="154"/>
      <c r="M163" s="137"/>
      <c r="N163" s="137"/>
      <c r="O163" s="137"/>
      <c r="P163" s="137"/>
      <c r="Q163" s="137"/>
      <c r="R163" s="137"/>
      <c r="S163" s="137"/>
      <c r="T163" s="137"/>
      <c r="U163" s="137"/>
      <c r="V163" s="1"/>
      <c r="W163" s="1"/>
      <c r="X163" s="1"/>
      <c r="Y163" s="1"/>
      <c r="Z163" s="1"/>
      <c r="AA163" s="1"/>
      <c r="AB163" s="1"/>
      <c r="AC163" s="1"/>
    </row>
    <row r="164" spans="1:29" ht="12.75">
      <c r="A164" s="1"/>
      <c r="B164" s="16"/>
      <c r="C164" s="3"/>
      <c r="D164" s="3"/>
      <c r="E164" s="3"/>
      <c r="F164" s="3"/>
      <c r="G164" s="137"/>
      <c r="H164" s="137"/>
      <c r="I164" s="137"/>
      <c r="J164" s="137"/>
      <c r="K164" s="137"/>
      <c r="L164" s="154"/>
      <c r="M164" s="137"/>
      <c r="N164" s="137"/>
      <c r="O164" s="137"/>
      <c r="P164" s="137"/>
      <c r="Q164" s="137"/>
      <c r="R164" s="137"/>
      <c r="S164" s="137"/>
      <c r="T164" s="137"/>
      <c r="U164" s="137"/>
      <c r="V164" s="1"/>
      <c r="W164" s="1"/>
      <c r="X164" s="1"/>
      <c r="Y164" s="1"/>
      <c r="Z164" s="1"/>
      <c r="AA164" s="1"/>
      <c r="AB164" s="1"/>
      <c r="AC164" s="1"/>
    </row>
    <row r="165" spans="1:29" ht="12.75">
      <c r="A165" s="1"/>
      <c r="B165" s="16"/>
      <c r="C165" s="3"/>
      <c r="D165" s="3"/>
      <c r="E165" s="3"/>
      <c r="F165" s="3"/>
      <c r="G165" s="137"/>
      <c r="H165" s="137"/>
      <c r="I165" s="137"/>
      <c r="J165" s="137"/>
      <c r="K165" s="137"/>
      <c r="L165" s="154"/>
      <c r="M165" s="137"/>
      <c r="N165" s="137"/>
      <c r="O165" s="137"/>
      <c r="P165" s="137"/>
      <c r="Q165" s="137"/>
      <c r="R165" s="137"/>
      <c r="S165" s="137"/>
      <c r="T165" s="137"/>
      <c r="U165" s="137"/>
      <c r="V165" s="1"/>
      <c r="W165" s="1"/>
      <c r="X165" s="1"/>
      <c r="Y165" s="1"/>
      <c r="Z165" s="1"/>
      <c r="AA165" s="1"/>
      <c r="AB165" s="1"/>
      <c r="AC165" s="1"/>
    </row>
    <row r="166" spans="1:29" ht="12.75">
      <c r="A166" s="1"/>
      <c r="B166" s="16"/>
      <c r="C166" s="3"/>
      <c r="D166" s="3"/>
      <c r="E166" s="3"/>
      <c r="F166" s="3"/>
      <c r="G166" s="137"/>
      <c r="H166" s="137"/>
      <c r="I166" s="137"/>
      <c r="J166" s="137"/>
      <c r="K166" s="137"/>
      <c r="L166" s="154"/>
      <c r="M166" s="137"/>
      <c r="N166" s="137"/>
      <c r="O166" s="137"/>
      <c r="P166" s="137"/>
      <c r="Q166" s="137"/>
      <c r="R166" s="137"/>
      <c r="S166" s="137"/>
      <c r="T166" s="137"/>
      <c r="U166" s="137"/>
      <c r="V166" s="1"/>
      <c r="W166" s="1"/>
      <c r="X166" s="1"/>
      <c r="Y166" s="1"/>
      <c r="Z166" s="1"/>
      <c r="AA166" s="1"/>
      <c r="AB166" s="1"/>
      <c r="AC166" s="1"/>
    </row>
    <row r="167" spans="1:29" ht="12.75">
      <c r="A167" s="1"/>
      <c r="B167" s="16"/>
      <c r="C167" s="3"/>
      <c r="D167" s="3"/>
      <c r="E167" s="3"/>
      <c r="F167" s="3"/>
      <c r="G167" s="137"/>
      <c r="H167" s="137"/>
      <c r="I167" s="137"/>
      <c r="J167" s="137"/>
      <c r="K167" s="137"/>
      <c r="L167" s="154"/>
      <c r="M167" s="137"/>
      <c r="N167" s="137"/>
      <c r="O167" s="137"/>
      <c r="P167" s="137"/>
      <c r="Q167" s="137"/>
      <c r="R167" s="137"/>
      <c r="S167" s="137"/>
      <c r="T167" s="137"/>
      <c r="U167" s="137"/>
      <c r="V167" s="1"/>
      <c r="W167" s="1"/>
      <c r="X167" s="1"/>
      <c r="Y167" s="1"/>
      <c r="Z167" s="1"/>
      <c r="AA167" s="1"/>
      <c r="AB167" s="1"/>
      <c r="AC167" s="1"/>
    </row>
    <row r="168" spans="1:29" ht="12.75">
      <c r="A168" s="1"/>
      <c r="B168" s="16"/>
      <c r="C168" s="3"/>
      <c r="D168" s="3"/>
      <c r="E168" s="3"/>
      <c r="F168" s="3"/>
      <c r="G168" s="137"/>
      <c r="H168" s="137"/>
      <c r="I168" s="137"/>
      <c r="J168" s="137"/>
      <c r="K168" s="137"/>
      <c r="L168" s="154"/>
      <c r="M168" s="137"/>
      <c r="N168" s="137"/>
      <c r="O168" s="137"/>
      <c r="P168" s="137"/>
      <c r="Q168" s="137"/>
      <c r="R168" s="137"/>
      <c r="S168" s="137"/>
      <c r="T168" s="137"/>
      <c r="U168" s="137"/>
      <c r="V168" s="1"/>
      <c r="W168" s="1"/>
      <c r="X168" s="1"/>
      <c r="Y168" s="1"/>
      <c r="Z168" s="1"/>
      <c r="AA168" s="1"/>
      <c r="AB168" s="1"/>
      <c r="AC168" s="1"/>
    </row>
    <row r="169" spans="1:29" ht="12.75">
      <c r="A169" s="1"/>
      <c r="B169" s="16"/>
      <c r="C169" s="3"/>
      <c r="D169" s="3"/>
      <c r="E169" s="3"/>
      <c r="F169" s="3"/>
      <c r="G169" s="137"/>
      <c r="H169" s="137"/>
      <c r="I169" s="137"/>
      <c r="J169" s="137"/>
      <c r="K169" s="137"/>
      <c r="L169" s="154"/>
      <c r="M169" s="137"/>
      <c r="N169" s="137"/>
      <c r="O169" s="137"/>
      <c r="P169" s="137"/>
      <c r="Q169" s="137"/>
      <c r="R169" s="137"/>
      <c r="S169" s="137"/>
      <c r="T169" s="137"/>
      <c r="U169" s="137"/>
      <c r="V169" s="1"/>
      <c r="W169" s="1"/>
      <c r="X169" s="1"/>
      <c r="Y169" s="1"/>
      <c r="Z169" s="1"/>
      <c r="AA169" s="1"/>
      <c r="AB169" s="1"/>
      <c r="AC169" s="1"/>
    </row>
    <row r="170" spans="1:29" ht="12.75">
      <c r="A170" s="1"/>
      <c r="B170" s="16"/>
      <c r="C170" s="3"/>
      <c r="D170" s="3"/>
      <c r="E170" s="3"/>
      <c r="F170" s="3"/>
      <c r="G170" s="137"/>
      <c r="H170" s="137"/>
      <c r="I170" s="137"/>
      <c r="J170" s="137"/>
      <c r="K170" s="137"/>
      <c r="L170" s="154"/>
      <c r="M170" s="137"/>
      <c r="N170" s="137"/>
      <c r="O170" s="137"/>
      <c r="P170" s="137"/>
      <c r="Q170" s="137"/>
      <c r="R170" s="137"/>
      <c r="S170" s="137"/>
      <c r="T170" s="137"/>
      <c r="U170" s="137"/>
      <c r="V170" s="1"/>
      <c r="W170" s="1"/>
      <c r="X170" s="1"/>
      <c r="Y170" s="1"/>
      <c r="Z170" s="1"/>
      <c r="AA170" s="1"/>
      <c r="AB170" s="1"/>
      <c r="AC170" s="1"/>
    </row>
    <row r="171" spans="1:29" ht="12.75">
      <c r="A171" s="1"/>
      <c r="B171" s="16"/>
      <c r="C171" s="3"/>
      <c r="D171" s="3"/>
      <c r="E171" s="3"/>
      <c r="F171" s="3"/>
      <c r="G171" s="137"/>
      <c r="H171" s="137"/>
      <c r="I171" s="137"/>
      <c r="J171" s="137"/>
      <c r="K171" s="137"/>
      <c r="L171" s="154"/>
      <c r="M171" s="137"/>
      <c r="N171" s="137"/>
      <c r="O171" s="137"/>
      <c r="P171" s="137"/>
      <c r="Q171" s="137"/>
      <c r="R171" s="137"/>
      <c r="S171" s="137"/>
      <c r="T171" s="137"/>
      <c r="U171" s="137"/>
      <c r="V171" s="1"/>
      <c r="W171" s="1"/>
      <c r="X171" s="1"/>
      <c r="Y171" s="1"/>
      <c r="Z171" s="1"/>
      <c r="AA171" s="1"/>
      <c r="AB171" s="1"/>
      <c r="AC171" s="1"/>
    </row>
    <row r="172" spans="1:29" ht="12.75">
      <c r="A172" s="1"/>
      <c r="B172" s="16"/>
      <c r="C172" s="3"/>
      <c r="D172" s="3"/>
      <c r="E172" s="3"/>
      <c r="F172" s="3"/>
      <c r="G172" s="137"/>
      <c r="H172" s="137"/>
      <c r="I172" s="137"/>
      <c r="J172" s="137"/>
      <c r="K172" s="137"/>
      <c r="L172" s="154"/>
      <c r="M172" s="137"/>
      <c r="N172" s="137"/>
      <c r="O172" s="137"/>
      <c r="P172" s="137"/>
      <c r="Q172" s="137"/>
      <c r="R172" s="137"/>
      <c r="S172" s="137"/>
      <c r="T172" s="137"/>
      <c r="U172" s="137"/>
      <c r="V172" s="1"/>
      <c r="W172" s="1"/>
      <c r="X172" s="1"/>
      <c r="Y172" s="1"/>
      <c r="Z172" s="1"/>
      <c r="AA172" s="1"/>
      <c r="AB172" s="1"/>
      <c r="AC172" s="1"/>
    </row>
    <row r="173" spans="1:29" ht="12.75">
      <c r="A173" s="1"/>
      <c r="B173" s="16"/>
      <c r="C173" s="3"/>
      <c r="D173" s="3"/>
      <c r="E173" s="3"/>
      <c r="F173" s="3"/>
      <c r="G173" s="137"/>
      <c r="H173" s="137"/>
      <c r="I173" s="137"/>
      <c r="J173" s="137"/>
      <c r="K173" s="137"/>
      <c r="L173" s="154"/>
      <c r="M173" s="137"/>
      <c r="N173" s="137"/>
      <c r="O173" s="137"/>
      <c r="P173" s="137"/>
      <c r="Q173" s="137"/>
      <c r="R173" s="137"/>
      <c r="S173" s="137"/>
      <c r="T173" s="137"/>
      <c r="U173" s="137"/>
      <c r="V173" s="1"/>
      <c r="W173" s="1"/>
      <c r="X173" s="1"/>
      <c r="Y173" s="1"/>
      <c r="Z173" s="1"/>
      <c r="AA173" s="1"/>
      <c r="AB173" s="1"/>
      <c r="AC173" s="1"/>
    </row>
    <row r="174" spans="1:29" ht="12.75">
      <c r="A174" s="1"/>
      <c r="B174" s="16"/>
      <c r="C174" s="3"/>
      <c r="D174" s="3"/>
      <c r="E174" s="3"/>
      <c r="F174" s="3"/>
      <c r="G174" s="137"/>
      <c r="H174" s="137"/>
      <c r="I174" s="137"/>
      <c r="J174" s="137"/>
      <c r="K174" s="137"/>
      <c r="L174" s="154"/>
      <c r="M174" s="137"/>
      <c r="N174" s="137"/>
      <c r="O174" s="137"/>
      <c r="P174" s="137"/>
      <c r="Q174" s="137"/>
      <c r="R174" s="137"/>
      <c r="S174" s="137"/>
      <c r="T174" s="137"/>
      <c r="U174" s="137"/>
      <c r="V174" s="1"/>
      <c r="W174" s="1"/>
      <c r="X174" s="1"/>
      <c r="Y174" s="1"/>
      <c r="Z174" s="1"/>
      <c r="AA174" s="1"/>
      <c r="AB174" s="1"/>
      <c r="AC174" s="1"/>
    </row>
    <row r="175" spans="1:29" ht="12.75">
      <c r="A175" s="1"/>
      <c r="B175" s="16"/>
      <c r="C175" s="3"/>
      <c r="D175" s="3"/>
      <c r="E175" s="3"/>
      <c r="F175" s="3"/>
      <c r="G175" s="137"/>
      <c r="H175" s="137"/>
      <c r="I175" s="137"/>
      <c r="J175" s="137"/>
      <c r="K175" s="137"/>
      <c r="L175" s="154"/>
      <c r="M175" s="137"/>
      <c r="N175" s="137"/>
      <c r="O175" s="137"/>
      <c r="P175" s="137"/>
      <c r="Q175" s="137"/>
      <c r="R175" s="137"/>
      <c r="S175" s="137"/>
      <c r="T175" s="137"/>
      <c r="U175" s="137"/>
      <c r="V175" s="1"/>
      <c r="W175" s="1"/>
      <c r="X175" s="1"/>
      <c r="Y175" s="1"/>
      <c r="Z175" s="1"/>
      <c r="AA175" s="1"/>
      <c r="AB175" s="1"/>
      <c r="AC175" s="1"/>
    </row>
    <row r="176" spans="1:29" ht="12.75">
      <c r="A176" s="1"/>
      <c r="B176" s="16"/>
      <c r="C176" s="3"/>
      <c r="D176" s="3"/>
      <c r="E176" s="3"/>
      <c r="F176" s="3"/>
      <c r="G176" s="137"/>
      <c r="H176" s="137"/>
      <c r="I176" s="137"/>
      <c r="J176" s="137"/>
      <c r="K176" s="137"/>
      <c r="L176" s="154"/>
      <c r="M176" s="137"/>
      <c r="N176" s="137"/>
      <c r="O176" s="137"/>
      <c r="P176" s="137"/>
      <c r="Q176" s="137"/>
      <c r="R176" s="137"/>
      <c r="S176" s="137"/>
      <c r="T176" s="137"/>
      <c r="U176" s="137"/>
      <c r="V176" s="1"/>
      <c r="W176" s="1"/>
      <c r="X176" s="1"/>
      <c r="Y176" s="1"/>
      <c r="Z176" s="1"/>
      <c r="AA176" s="1"/>
      <c r="AB176" s="1"/>
      <c r="AC176" s="1"/>
    </row>
    <row r="177" spans="1:29" ht="12.75">
      <c r="A177" s="1"/>
      <c r="B177" s="16"/>
      <c r="C177" s="3"/>
      <c r="D177" s="3"/>
      <c r="E177" s="3"/>
      <c r="F177" s="3"/>
      <c r="G177" s="137"/>
      <c r="H177" s="137"/>
      <c r="I177" s="137"/>
      <c r="J177" s="137"/>
      <c r="K177" s="137"/>
      <c r="L177" s="154"/>
      <c r="M177" s="137"/>
      <c r="N177" s="137"/>
      <c r="O177" s="137"/>
      <c r="P177" s="137"/>
      <c r="Q177" s="137"/>
      <c r="R177" s="137"/>
      <c r="S177" s="137"/>
      <c r="T177" s="137"/>
      <c r="U177" s="137"/>
      <c r="V177" s="1"/>
      <c r="W177" s="1"/>
      <c r="X177" s="1"/>
      <c r="Y177" s="1"/>
      <c r="Z177" s="1"/>
      <c r="AA177" s="1"/>
      <c r="AB177" s="1"/>
      <c r="AC177" s="1"/>
    </row>
    <row r="178" spans="1:29" ht="12.75">
      <c r="A178" s="1"/>
      <c r="B178" s="16"/>
      <c r="C178" s="3"/>
      <c r="D178" s="3"/>
      <c r="E178" s="3"/>
      <c r="F178" s="3"/>
      <c r="G178" s="137"/>
      <c r="H178" s="137"/>
      <c r="I178" s="137"/>
      <c r="J178" s="137"/>
      <c r="K178" s="137"/>
      <c r="L178" s="154"/>
      <c r="M178" s="137"/>
      <c r="N178" s="137"/>
      <c r="O178" s="137"/>
      <c r="P178" s="137"/>
      <c r="Q178" s="137"/>
      <c r="R178" s="137"/>
      <c r="S178" s="137"/>
      <c r="T178" s="137"/>
      <c r="U178" s="137"/>
      <c r="V178" s="1"/>
      <c r="W178" s="1"/>
      <c r="X178" s="1"/>
      <c r="Y178" s="1"/>
      <c r="Z178" s="1"/>
      <c r="AA178" s="1"/>
      <c r="AB178" s="1"/>
      <c r="AC178" s="1"/>
    </row>
    <row r="179" spans="1:29" ht="12.75">
      <c r="A179" s="1"/>
      <c r="B179" s="16"/>
      <c r="C179" s="3"/>
      <c r="D179" s="3"/>
      <c r="E179" s="3"/>
      <c r="F179" s="3"/>
      <c r="G179" s="137"/>
      <c r="H179" s="137"/>
      <c r="I179" s="137"/>
      <c r="J179" s="137"/>
      <c r="K179" s="137"/>
      <c r="L179" s="154"/>
      <c r="M179" s="137"/>
      <c r="N179" s="137"/>
      <c r="O179" s="137"/>
      <c r="P179" s="137"/>
      <c r="Q179" s="137"/>
      <c r="R179" s="137"/>
      <c r="S179" s="137"/>
      <c r="T179" s="137"/>
      <c r="U179" s="137"/>
      <c r="V179" s="1"/>
      <c r="W179" s="1"/>
      <c r="X179" s="1"/>
      <c r="Y179" s="1"/>
      <c r="Z179" s="1"/>
      <c r="AA179" s="1"/>
      <c r="AB179" s="1"/>
      <c r="AC179" s="1"/>
    </row>
    <row r="180" spans="1:29" ht="12.75">
      <c r="A180" s="1"/>
      <c r="B180" s="16"/>
      <c r="C180" s="3"/>
      <c r="D180" s="3"/>
      <c r="E180" s="3"/>
      <c r="F180" s="3"/>
      <c r="G180" s="137"/>
      <c r="H180" s="137"/>
      <c r="I180" s="137"/>
      <c r="J180" s="137"/>
      <c r="K180" s="137"/>
      <c r="L180" s="154"/>
      <c r="M180" s="137"/>
      <c r="N180" s="137"/>
      <c r="O180" s="137"/>
      <c r="P180" s="137"/>
      <c r="Q180" s="137"/>
      <c r="R180" s="137"/>
      <c r="S180" s="137"/>
      <c r="T180" s="137"/>
      <c r="U180" s="137"/>
      <c r="V180" s="1"/>
      <c r="W180" s="1"/>
      <c r="X180" s="1"/>
      <c r="Y180" s="1"/>
      <c r="Z180" s="1"/>
      <c r="AA180" s="1"/>
      <c r="AB180" s="1"/>
      <c r="AC180" s="1"/>
    </row>
    <row r="181" spans="1:29" ht="12.75">
      <c r="A181" s="1"/>
      <c r="B181" s="16"/>
      <c r="C181" s="3"/>
      <c r="D181" s="3"/>
      <c r="E181" s="3"/>
      <c r="F181" s="3"/>
      <c r="G181" s="137"/>
      <c r="H181" s="137"/>
      <c r="I181" s="137"/>
      <c r="J181" s="137"/>
      <c r="K181" s="137"/>
      <c r="L181" s="154"/>
      <c r="M181" s="137"/>
      <c r="N181" s="137"/>
      <c r="O181" s="137"/>
      <c r="P181" s="137"/>
      <c r="Q181" s="137"/>
      <c r="R181" s="137"/>
      <c r="S181" s="137"/>
      <c r="T181" s="137"/>
      <c r="U181" s="137"/>
      <c r="V181" s="1"/>
      <c r="W181" s="1"/>
      <c r="X181" s="1"/>
      <c r="Y181" s="1"/>
      <c r="Z181" s="1"/>
      <c r="AA181" s="1"/>
      <c r="AB181" s="1"/>
      <c r="AC181" s="1"/>
    </row>
    <row r="182" spans="1:29" ht="12.75">
      <c r="A182" s="1"/>
      <c r="B182" s="16"/>
      <c r="C182" s="3"/>
      <c r="D182" s="3"/>
      <c r="E182" s="3"/>
      <c r="F182" s="3"/>
      <c r="G182" s="137"/>
      <c r="H182" s="137"/>
      <c r="I182" s="137"/>
      <c r="J182" s="137"/>
      <c r="K182" s="137"/>
      <c r="L182" s="154"/>
      <c r="M182" s="137"/>
      <c r="N182" s="137"/>
      <c r="O182" s="137"/>
      <c r="P182" s="137"/>
      <c r="Q182" s="137"/>
      <c r="R182" s="137"/>
      <c r="S182" s="137"/>
      <c r="T182" s="137"/>
      <c r="U182" s="137"/>
      <c r="V182" s="1"/>
      <c r="W182" s="1"/>
      <c r="X182" s="1"/>
      <c r="Y182" s="1"/>
      <c r="Z182" s="1"/>
      <c r="AA182" s="1"/>
      <c r="AB182" s="1"/>
      <c r="AC182" s="1"/>
    </row>
    <row r="183" spans="1:29" ht="12.75">
      <c r="A183" s="1"/>
      <c r="B183" s="16"/>
      <c r="C183" s="3"/>
      <c r="D183" s="3"/>
      <c r="E183" s="3"/>
      <c r="F183" s="3"/>
      <c r="G183" s="137"/>
      <c r="H183" s="137"/>
      <c r="I183" s="137"/>
      <c r="J183" s="137"/>
      <c r="K183" s="137"/>
      <c r="L183" s="154"/>
      <c r="M183" s="137"/>
      <c r="N183" s="137"/>
      <c r="O183" s="137"/>
      <c r="P183" s="137"/>
      <c r="Q183" s="137"/>
      <c r="R183" s="137"/>
      <c r="S183" s="137"/>
      <c r="T183" s="137"/>
      <c r="U183" s="137"/>
      <c r="V183" s="1"/>
      <c r="W183" s="1"/>
      <c r="X183" s="1"/>
      <c r="Y183" s="1"/>
      <c r="Z183" s="1"/>
      <c r="AA183" s="1"/>
      <c r="AB183" s="1"/>
      <c r="AC183" s="1"/>
    </row>
    <row r="184" spans="1:29" ht="12.75">
      <c r="A184" s="1"/>
      <c r="B184" s="16"/>
      <c r="C184" s="3"/>
      <c r="D184" s="3"/>
      <c r="E184" s="3"/>
      <c r="F184" s="3"/>
      <c r="G184" s="137"/>
      <c r="H184" s="137"/>
      <c r="I184" s="137"/>
      <c r="J184" s="137"/>
      <c r="K184" s="137"/>
      <c r="L184" s="154"/>
      <c r="M184" s="137"/>
      <c r="N184" s="137"/>
      <c r="O184" s="137"/>
      <c r="P184" s="137"/>
      <c r="Q184" s="137"/>
      <c r="R184" s="137"/>
      <c r="S184" s="137"/>
      <c r="T184" s="137"/>
      <c r="U184" s="137"/>
      <c r="V184" s="1"/>
      <c r="W184" s="1"/>
      <c r="X184" s="1"/>
      <c r="Y184" s="1"/>
      <c r="Z184" s="1"/>
      <c r="AA184" s="1"/>
      <c r="AB184" s="1"/>
      <c r="AC184" s="1"/>
    </row>
    <row r="185" spans="1:29" ht="12.75">
      <c r="A185" s="1"/>
      <c r="B185" s="16"/>
      <c r="C185" s="3"/>
      <c r="D185" s="3"/>
      <c r="E185" s="3"/>
      <c r="F185" s="3"/>
      <c r="G185" s="137"/>
      <c r="H185" s="137"/>
      <c r="I185" s="137"/>
      <c r="J185" s="137"/>
      <c r="K185" s="137"/>
      <c r="L185" s="154"/>
      <c r="M185" s="137"/>
      <c r="N185" s="137"/>
      <c r="O185" s="137"/>
      <c r="P185" s="137"/>
      <c r="Q185" s="137"/>
      <c r="R185" s="137"/>
      <c r="S185" s="137"/>
      <c r="T185" s="137"/>
      <c r="U185" s="137"/>
      <c r="V185" s="1"/>
      <c r="W185" s="1"/>
      <c r="X185" s="1"/>
      <c r="Y185" s="1"/>
      <c r="Z185" s="1"/>
      <c r="AA185" s="1"/>
      <c r="AB185" s="1"/>
      <c r="AC185" s="1"/>
    </row>
    <row r="186" spans="1:29" ht="12.75">
      <c r="A186" s="1"/>
      <c r="B186" s="16"/>
      <c r="C186" s="3"/>
      <c r="D186" s="3"/>
      <c r="E186" s="3"/>
      <c r="F186" s="3"/>
      <c r="G186" s="137"/>
      <c r="H186" s="137"/>
      <c r="I186" s="137"/>
      <c r="J186" s="137"/>
      <c r="K186" s="137"/>
      <c r="L186" s="154"/>
      <c r="M186" s="137"/>
      <c r="N186" s="137"/>
      <c r="O186" s="137"/>
      <c r="P186" s="137"/>
      <c r="Q186" s="137"/>
      <c r="R186" s="137"/>
      <c r="S186" s="137"/>
      <c r="T186" s="137"/>
      <c r="U186" s="137"/>
      <c r="V186" s="1"/>
      <c r="W186" s="1"/>
      <c r="X186" s="1"/>
      <c r="Y186" s="1"/>
      <c r="Z186" s="1"/>
      <c r="AA186" s="1"/>
      <c r="AB186" s="1"/>
      <c r="AC186" s="1"/>
    </row>
    <row r="187" spans="1:29" ht="12.75">
      <c r="A187" s="1"/>
      <c r="B187" s="16"/>
      <c r="C187" s="3"/>
      <c r="D187" s="3"/>
      <c r="E187" s="3"/>
      <c r="F187" s="3"/>
      <c r="G187" s="137"/>
      <c r="H187" s="137"/>
      <c r="I187" s="137"/>
      <c r="J187" s="137"/>
      <c r="K187" s="137"/>
      <c r="L187" s="154"/>
      <c r="M187" s="137"/>
      <c r="N187" s="137"/>
      <c r="O187" s="137"/>
      <c r="P187" s="137"/>
      <c r="Q187" s="137"/>
      <c r="R187" s="137"/>
      <c r="S187" s="137"/>
      <c r="T187" s="137"/>
      <c r="U187" s="137"/>
      <c r="V187" s="1"/>
      <c r="W187" s="1"/>
      <c r="X187" s="1"/>
      <c r="Y187" s="1"/>
      <c r="Z187" s="1"/>
      <c r="AA187" s="1"/>
      <c r="AB187" s="1"/>
      <c r="AC187" s="1"/>
    </row>
    <row r="188" spans="1:29" ht="12.75">
      <c r="A188" s="1"/>
      <c r="B188" s="16"/>
      <c r="C188" s="3"/>
      <c r="D188" s="3"/>
      <c r="E188" s="3"/>
      <c r="F188" s="3"/>
      <c r="G188" s="137"/>
      <c r="H188" s="137"/>
      <c r="I188" s="137"/>
      <c r="J188" s="137"/>
      <c r="K188" s="137"/>
      <c r="L188" s="154"/>
      <c r="M188" s="137"/>
      <c r="N188" s="137"/>
      <c r="O188" s="137"/>
      <c r="P188" s="137"/>
      <c r="Q188" s="137"/>
      <c r="R188" s="137"/>
      <c r="S188" s="137"/>
      <c r="T188" s="137"/>
      <c r="U188" s="137"/>
      <c r="V188" s="1"/>
      <c r="W188" s="1"/>
      <c r="X188" s="1"/>
      <c r="Y188" s="1"/>
      <c r="Z188" s="1"/>
      <c r="AA188" s="1"/>
      <c r="AB188" s="1"/>
      <c r="AC188" s="1"/>
    </row>
    <row r="189" spans="1:29" ht="12.75">
      <c r="A189" s="1"/>
      <c r="B189" s="16"/>
      <c r="C189" s="3"/>
      <c r="D189" s="3"/>
      <c r="E189" s="3"/>
      <c r="F189" s="3"/>
      <c r="G189" s="137"/>
      <c r="H189" s="137"/>
      <c r="I189" s="137"/>
      <c r="J189" s="137"/>
      <c r="K189" s="137"/>
      <c r="L189" s="154"/>
      <c r="M189" s="137"/>
      <c r="N189" s="137"/>
      <c r="O189" s="137"/>
      <c r="P189" s="137"/>
      <c r="Q189" s="137"/>
      <c r="R189" s="137"/>
      <c r="S189" s="137"/>
      <c r="T189" s="137"/>
      <c r="U189" s="137"/>
      <c r="V189" s="1"/>
      <c r="W189" s="1"/>
      <c r="X189" s="1"/>
      <c r="Y189" s="1"/>
      <c r="Z189" s="1"/>
      <c r="AA189" s="1"/>
      <c r="AB189" s="1"/>
      <c r="AC189" s="1"/>
    </row>
    <row r="190" spans="1:29" ht="12.75">
      <c r="A190" s="1"/>
      <c r="B190" s="16"/>
      <c r="C190" s="3"/>
      <c r="D190" s="3"/>
      <c r="E190" s="3"/>
      <c r="F190" s="3"/>
      <c r="G190" s="137"/>
      <c r="H190" s="137"/>
      <c r="I190" s="137"/>
      <c r="J190" s="137"/>
      <c r="K190" s="137"/>
      <c r="L190" s="154"/>
      <c r="M190" s="137"/>
      <c r="N190" s="137"/>
      <c r="O190" s="137"/>
      <c r="P190" s="137"/>
      <c r="Q190" s="137"/>
      <c r="R190" s="137"/>
      <c r="S190" s="137"/>
      <c r="T190" s="137"/>
      <c r="U190" s="137"/>
      <c r="V190" s="1"/>
      <c r="W190" s="1"/>
      <c r="X190" s="1"/>
      <c r="Y190" s="1"/>
      <c r="Z190" s="1"/>
      <c r="AA190" s="1"/>
      <c r="AB190" s="1"/>
      <c r="AC190" s="1"/>
    </row>
    <row r="191" spans="1:29" ht="12.75">
      <c r="A191" s="1"/>
      <c r="B191" s="16"/>
      <c r="C191" s="3"/>
      <c r="D191" s="3"/>
      <c r="E191" s="3"/>
      <c r="F191" s="3"/>
      <c r="G191" s="137"/>
      <c r="H191" s="137"/>
      <c r="I191" s="137"/>
      <c r="J191" s="137"/>
      <c r="K191" s="137"/>
      <c r="L191" s="154"/>
      <c r="M191" s="137"/>
      <c r="N191" s="137"/>
      <c r="O191" s="137"/>
      <c r="P191" s="137"/>
      <c r="Q191" s="137"/>
      <c r="R191" s="137"/>
      <c r="S191" s="137"/>
      <c r="T191" s="137"/>
      <c r="U191" s="137"/>
      <c r="V191" s="1"/>
      <c r="W191" s="1"/>
      <c r="X191" s="1"/>
      <c r="Y191" s="1"/>
      <c r="Z191" s="1"/>
      <c r="AA191" s="1"/>
      <c r="AB191" s="1"/>
      <c r="AC191" s="1"/>
    </row>
    <row r="192" spans="1:29" ht="12.75">
      <c r="A192" s="1"/>
      <c r="B192" s="16"/>
      <c r="C192" s="3"/>
      <c r="D192" s="3"/>
      <c r="E192" s="3"/>
      <c r="F192" s="3"/>
      <c r="G192" s="137"/>
      <c r="H192" s="137"/>
      <c r="I192" s="137"/>
      <c r="J192" s="137"/>
      <c r="K192" s="137"/>
      <c r="L192" s="154"/>
      <c r="M192" s="137"/>
      <c r="N192" s="137"/>
      <c r="O192" s="137"/>
      <c r="P192" s="137"/>
      <c r="Q192" s="137"/>
      <c r="R192" s="137"/>
      <c r="S192" s="137"/>
      <c r="T192" s="137"/>
      <c r="U192" s="137"/>
      <c r="V192" s="1"/>
      <c r="W192" s="1"/>
      <c r="X192" s="1"/>
      <c r="Y192" s="1"/>
      <c r="Z192" s="1"/>
      <c r="AA192" s="1"/>
      <c r="AB192" s="1"/>
      <c r="AC192" s="1"/>
    </row>
    <row r="193" spans="1:29" ht="12.75">
      <c r="A193" s="1"/>
      <c r="B193" s="16"/>
      <c r="C193" s="3"/>
      <c r="D193" s="3"/>
      <c r="E193" s="3"/>
      <c r="F193" s="3"/>
      <c r="G193" s="137"/>
      <c r="H193" s="137"/>
      <c r="I193" s="137"/>
      <c r="J193" s="137"/>
      <c r="K193" s="137"/>
      <c r="L193" s="154"/>
      <c r="M193" s="137"/>
      <c r="N193" s="137"/>
      <c r="O193" s="137"/>
      <c r="P193" s="137"/>
      <c r="Q193" s="137"/>
      <c r="R193" s="137"/>
      <c r="S193" s="137"/>
      <c r="T193" s="137"/>
      <c r="U193" s="137"/>
      <c r="V193" s="1"/>
      <c r="W193" s="1"/>
      <c r="X193" s="1"/>
      <c r="Y193" s="1"/>
      <c r="Z193" s="1"/>
      <c r="AA193" s="1"/>
      <c r="AB193" s="1"/>
      <c r="AC193" s="1"/>
    </row>
    <row r="194" spans="1:29" ht="12.75">
      <c r="A194" s="1"/>
      <c r="B194" s="16"/>
      <c r="C194" s="3"/>
      <c r="D194" s="3"/>
      <c r="E194" s="3"/>
      <c r="F194" s="3"/>
      <c r="G194" s="137"/>
      <c r="H194" s="137"/>
      <c r="I194" s="137"/>
      <c r="J194" s="137"/>
      <c r="K194" s="137"/>
      <c r="L194" s="154"/>
      <c r="M194" s="137"/>
      <c r="N194" s="137"/>
      <c r="O194" s="137"/>
      <c r="P194" s="137"/>
      <c r="Q194" s="137"/>
      <c r="R194" s="137"/>
      <c r="S194" s="137"/>
      <c r="T194" s="137"/>
      <c r="U194" s="137"/>
      <c r="V194" s="1"/>
      <c r="W194" s="1"/>
      <c r="X194" s="1"/>
      <c r="Y194" s="1"/>
      <c r="Z194" s="1"/>
      <c r="AA194" s="1"/>
      <c r="AB194" s="1"/>
      <c r="AC194" s="1"/>
    </row>
    <row r="195" spans="1:29" ht="12.75">
      <c r="A195" s="1"/>
      <c r="B195" s="16"/>
      <c r="C195" s="3"/>
      <c r="D195" s="3"/>
      <c r="E195" s="3"/>
      <c r="F195" s="3"/>
      <c r="G195" s="137"/>
      <c r="H195" s="137"/>
      <c r="I195" s="137"/>
      <c r="J195" s="137"/>
      <c r="K195" s="137"/>
      <c r="L195" s="154"/>
      <c r="M195" s="137"/>
      <c r="N195" s="137"/>
      <c r="O195" s="137"/>
      <c r="P195" s="137"/>
      <c r="Q195" s="137"/>
      <c r="R195" s="137"/>
      <c r="S195" s="137"/>
      <c r="T195" s="137"/>
      <c r="U195" s="137"/>
      <c r="V195" s="1"/>
      <c r="W195" s="1"/>
      <c r="X195" s="1"/>
      <c r="Y195" s="1"/>
      <c r="Z195" s="1"/>
      <c r="AA195" s="1"/>
      <c r="AB195" s="1"/>
      <c r="AC195" s="1"/>
    </row>
    <row r="196" spans="1:29" ht="12.75">
      <c r="A196" s="1"/>
      <c r="B196" s="16"/>
      <c r="C196" s="3"/>
      <c r="D196" s="3"/>
      <c r="E196" s="3"/>
      <c r="F196" s="3"/>
      <c r="G196" s="137"/>
      <c r="H196" s="137"/>
      <c r="I196" s="137"/>
      <c r="J196" s="137"/>
      <c r="K196" s="137"/>
      <c r="L196" s="154"/>
      <c r="M196" s="137"/>
      <c r="N196" s="137"/>
      <c r="O196" s="137"/>
      <c r="P196" s="137"/>
      <c r="Q196" s="137"/>
      <c r="R196" s="137"/>
      <c r="S196" s="137"/>
      <c r="T196" s="137"/>
      <c r="U196" s="137"/>
      <c r="V196" s="1"/>
      <c r="W196" s="1"/>
      <c r="X196" s="1"/>
      <c r="Y196" s="1"/>
      <c r="Z196" s="1"/>
      <c r="AA196" s="1"/>
      <c r="AB196" s="1"/>
      <c r="AC196" s="1"/>
    </row>
    <row r="197" spans="1:29" ht="12.75">
      <c r="A197" s="1"/>
      <c r="B197" s="16"/>
      <c r="C197" s="3"/>
      <c r="D197" s="3"/>
      <c r="E197" s="3"/>
      <c r="F197" s="3"/>
      <c r="G197" s="137"/>
      <c r="H197" s="137"/>
      <c r="I197" s="137"/>
      <c r="J197" s="137"/>
      <c r="K197" s="137"/>
      <c r="L197" s="154"/>
      <c r="M197" s="137"/>
      <c r="N197" s="137"/>
      <c r="O197" s="137"/>
      <c r="P197" s="137"/>
      <c r="Q197" s="137"/>
      <c r="R197" s="137"/>
      <c r="S197" s="137"/>
      <c r="T197" s="137"/>
      <c r="U197" s="137"/>
      <c r="V197" s="1"/>
      <c r="W197" s="1"/>
      <c r="X197" s="1"/>
      <c r="Y197" s="1"/>
      <c r="Z197" s="1"/>
      <c r="AA197" s="1"/>
      <c r="AB197" s="1"/>
      <c r="AC197" s="1"/>
    </row>
    <row r="198" spans="1:29" ht="12.75">
      <c r="A198" s="1"/>
      <c r="B198" s="16"/>
      <c r="C198" s="3"/>
      <c r="D198" s="3"/>
      <c r="E198" s="3"/>
      <c r="F198" s="3"/>
      <c r="G198" s="137"/>
      <c r="H198" s="137"/>
      <c r="I198" s="137"/>
      <c r="J198" s="137"/>
      <c r="K198" s="137"/>
      <c r="L198" s="154"/>
      <c r="M198" s="137"/>
      <c r="N198" s="137"/>
      <c r="O198" s="137"/>
      <c r="P198" s="137"/>
      <c r="Q198" s="137"/>
      <c r="R198" s="137"/>
      <c r="S198" s="137"/>
      <c r="T198" s="137"/>
      <c r="U198" s="137"/>
      <c r="V198" s="1"/>
      <c r="W198" s="1"/>
      <c r="X198" s="1"/>
      <c r="Y198" s="1"/>
      <c r="Z198" s="1"/>
      <c r="AA198" s="1"/>
      <c r="AB198" s="1"/>
      <c r="AC198" s="1"/>
    </row>
    <row r="199" spans="1:29" ht="12.75">
      <c r="A199" s="1"/>
      <c r="B199" s="16"/>
      <c r="C199" s="3"/>
      <c r="D199" s="3"/>
      <c r="E199" s="3"/>
      <c r="F199" s="3"/>
      <c r="G199" s="137"/>
      <c r="H199" s="137"/>
      <c r="I199" s="137"/>
      <c r="J199" s="137"/>
      <c r="K199" s="137"/>
      <c r="L199" s="154"/>
      <c r="M199" s="137"/>
      <c r="N199" s="137"/>
      <c r="O199" s="137"/>
      <c r="P199" s="137"/>
      <c r="Q199" s="137"/>
      <c r="R199" s="137"/>
      <c r="S199" s="137"/>
      <c r="T199" s="137"/>
      <c r="U199" s="137"/>
      <c r="V199" s="1"/>
      <c r="W199" s="1"/>
      <c r="X199" s="1"/>
      <c r="Y199" s="1"/>
      <c r="Z199" s="1"/>
      <c r="AA199" s="1"/>
      <c r="AB199" s="1"/>
      <c r="AC199" s="1"/>
    </row>
    <row r="200" spans="1:29" ht="12.75" hidden="1" customHeight="1">
      <c r="A200" s="1"/>
      <c r="B200" s="2" t="str">
        <f>Refs!B30</f>
        <v>DCFE!A1</v>
      </c>
      <c r="C200" s="3">
        <v>1</v>
      </c>
      <c r="D200" s="3"/>
      <c r="E200" s="3"/>
      <c r="F200" s="3"/>
      <c r="G200" s="137"/>
      <c r="H200" s="137"/>
      <c r="I200" s="137"/>
      <c r="J200" s="137"/>
      <c r="K200" s="137"/>
      <c r="L200" s="154"/>
      <c r="M200" s="137"/>
      <c r="N200" s="137"/>
      <c r="O200" s="137"/>
      <c r="P200" s="137"/>
      <c r="Q200" s="137"/>
      <c r="R200" s="137"/>
      <c r="S200" s="137"/>
      <c r="T200" s="137"/>
      <c r="U200" s="137"/>
      <c r="V200" s="1"/>
      <c r="W200" s="1"/>
      <c r="X200" s="1"/>
      <c r="Y200" s="1"/>
      <c r="Z200" s="1"/>
      <c r="AA200" s="1"/>
      <c r="AB200" s="1"/>
      <c r="AC200" s="1"/>
    </row>
    <row r="201" spans="1:29" ht="12.75" hidden="1" customHeight="1">
      <c r="A201" s="1"/>
      <c r="B201" s="16"/>
      <c r="C201" s="3">
        <v>2</v>
      </c>
      <c r="D201" s="3"/>
      <c r="E201" s="3"/>
      <c r="F201" s="3"/>
      <c r="G201" s="137"/>
      <c r="H201" s="137"/>
      <c r="I201" s="137"/>
      <c r="J201" s="137"/>
      <c r="K201" s="137"/>
      <c r="L201" s="154"/>
      <c r="M201" s="137"/>
      <c r="N201" s="137"/>
      <c r="O201" s="137"/>
      <c r="P201" s="137"/>
      <c r="Q201" s="137"/>
      <c r="R201" s="137"/>
      <c r="S201" s="137"/>
      <c r="T201" s="137"/>
      <c r="U201" s="137"/>
      <c r="V201" s="1"/>
      <c r="W201" s="1"/>
      <c r="X201" s="1"/>
      <c r="Y201" s="1"/>
      <c r="Z201" s="1"/>
      <c r="AA201" s="1"/>
      <c r="AB201" s="1"/>
      <c r="AC201" s="1"/>
    </row>
    <row r="202" spans="1:29" ht="12.75" hidden="1" customHeight="1">
      <c r="A202" s="1"/>
      <c r="B202" s="16"/>
      <c r="C202" s="3">
        <v>3</v>
      </c>
      <c r="D202" s="3"/>
      <c r="E202" s="3"/>
      <c r="F202" s="3"/>
      <c r="G202" s="137"/>
      <c r="H202" s="137"/>
      <c r="I202" s="137"/>
      <c r="J202" s="137"/>
      <c r="K202" s="137"/>
      <c r="L202" s="154"/>
      <c r="M202" s="137"/>
      <c r="N202" s="137"/>
      <c r="O202" s="137"/>
      <c r="P202" s="137"/>
      <c r="Q202" s="137"/>
      <c r="R202" s="137"/>
      <c r="S202" s="137"/>
      <c r="T202" s="137"/>
      <c r="U202" s="137"/>
      <c r="V202" s="1"/>
      <c r="W202" s="1"/>
      <c r="X202" s="1"/>
      <c r="Y202" s="1"/>
      <c r="Z202" s="1"/>
      <c r="AA202" s="1"/>
      <c r="AB202" s="1"/>
      <c r="AC202" s="1"/>
    </row>
    <row r="203" spans="1:29" ht="12.75" hidden="1" customHeight="1">
      <c r="A203" s="1"/>
      <c r="B203" s="16"/>
      <c r="C203" s="3"/>
      <c r="D203" s="3"/>
      <c r="E203" s="3"/>
      <c r="F203" s="3"/>
      <c r="G203" s="137"/>
      <c r="H203" s="137"/>
      <c r="I203" s="137"/>
      <c r="J203" s="137"/>
      <c r="K203" s="137"/>
      <c r="L203" s="154"/>
      <c r="M203" s="137"/>
      <c r="N203" s="137"/>
      <c r="O203" s="137"/>
      <c r="P203" s="137"/>
      <c r="Q203" s="137"/>
      <c r="R203" s="137"/>
      <c r="S203" s="137"/>
      <c r="T203" s="137"/>
      <c r="U203" s="137"/>
      <c r="V203" s="1"/>
      <c r="W203" s="1"/>
      <c r="X203" s="1"/>
      <c r="Y203" s="1"/>
      <c r="Z203" s="1"/>
      <c r="AA203" s="1"/>
      <c r="AB203" s="1"/>
      <c r="AC203" s="1"/>
    </row>
    <row r="204" spans="1:29" ht="12.75" hidden="1" customHeight="1">
      <c r="A204" s="1"/>
      <c r="B204" s="16"/>
      <c r="C204" s="3"/>
      <c r="D204" s="3"/>
      <c r="E204" s="3"/>
      <c r="F204" s="159" t="str">
        <f>IF(COUNTA(F4:F15)&gt;0,"6, ","")</f>
        <v/>
      </c>
      <c r="G204" s="137"/>
      <c r="H204" s="137"/>
      <c r="I204" s="159" t="str">
        <f>IF(COUNTA(I4:I15)&gt;0,"7, ","")</f>
        <v/>
      </c>
      <c r="J204" s="137"/>
      <c r="K204" s="137"/>
      <c r="L204" s="159" t="str">
        <f>IF(COUNTA(L4:L15)&gt;0,"8, ","")</f>
        <v/>
      </c>
      <c r="M204" s="137"/>
      <c r="N204" s="137"/>
      <c r="O204" s="159" t="str">
        <f>IF(COUNTA(O4:O15)&gt;0,"9, ","")</f>
        <v/>
      </c>
      <c r="P204" s="137"/>
      <c r="Q204" s="137"/>
      <c r="R204" s="159" t="str">
        <f>IF(COUNTA(R4:R15)&gt;0,"10, ","")</f>
        <v/>
      </c>
      <c r="S204" s="137"/>
      <c r="T204" s="137"/>
      <c r="U204" s="159" t="str">
        <f>IF(COUNTA(U4:U15)&gt;0,"11, ","")</f>
        <v/>
      </c>
      <c r="V204" s="1"/>
      <c r="W204" s="1"/>
      <c r="X204" s="1"/>
      <c r="Y204" s="1"/>
      <c r="Z204" s="1"/>
      <c r="AA204" s="1"/>
      <c r="AB204" s="1"/>
      <c r="AC204" s="1"/>
    </row>
    <row r="205" spans="1:29" ht="12.75" hidden="1" customHeight="1">
      <c r="A205" s="1"/>
      <c r="B205" s="16"/>
      <c r="C205" s="3"/>
      <c r="D205" s="3"/>
      <c r="E205" s="3"/>
      <c r="F205" s="159" t="str">
        <f>IF(COUNTA(F16:F27)&gt;0,"6, ","")</f>
        <v/>
      </c>
      <c r="G205" s="137"/>
      <c r="H205" s="137"/>
      <c r="I205" s="159" t="str">
        <f>IF(COUNTA(I16:I27)&gt;0,"7, ","")</f>
        <v/>
      </c>
      <c r="J205" s="137"/>
      <c r="K205" s="137"/>
      <c r="L205" s="159" t="str">
        <f>IF(COUNTA(L16:L27)&gt;0,"8, ","")</f>
        <v/>
      </c>
      <c r="M205" s="137"/>
      <c r="N205" s="137"/>
      <c r="O205" s="159" t="str">
        <f>IF(COUNTA(O16:O27)&gt;0,"9, ","")</f>
        <v/>
      </c>
      <c r="P205" s="137"/>
      <c r="Q205" s="137"/>
      <c r="R205" s="159" t="str">
        <f>IF(COUNTA(R16:R27)&gt;0,"10, ","")</f>
        <v/>
      </c>
      <c r="S205" s="137"/>
      <c r="T205" s="137"/>
      <c r="U205" s="159" t="str">
        <f>IF(COUNTA(U16:U27)&gt;0,"11, ","")</f>
        <v/>
      </c>
      <c r="V205" s="1"/>
      <c r="W205" s="1"/>
      <c r="X205" s="1"/>
      <c r="Y205" s="1"/>
      <c r="Z205" s="1"/>
      <c r="AA205" s="1"/>
      <c r="AB205" s="1"/>
      <c r="AC205" s="1"/>
    </row>
    <row r="206" spans="1:29" ht="12.75" hidden="1" customHeight="1">
      <c r="A206" s="1"/>
      <c r="B206" s="16"/>
      <c r="C206" s="3"/>
      <c r="D206" s="3"/>
      <c r="E206" s="3"/>
      <c r="F206" s="159" t="str">
        <f>IF(COUNTA(F28:F39)&gt;0,"6, ","")</f>
        <v/>
      </c>
      <c r="G206" s="137"/>
      <c r="H206" s="137"/>
      <c r="I206" s="159" t="str">
        <f>IF(COUNTA(I28:I39)&gt;0,"7, ","")</f>
        <v/>
      </c>
      <c r="J206" s="137"/>
      <c r="K206" s="137"/>
      <c r="L206" s="159" t="str">
        <f>IF(COUNTA(L28:L39)&gt;0,"8, ","")</f>
        <v/>
      </c>
      <c r="M206" s="137"/>
      <c r="N206" s="137"/>
      <c r="O206" s="159" t="str">
        <f>IF(COUNTA(O28:O39)&gt;0,"9, ","")</f>
        <v/>
      </c>
      <c r="P206" s="137"/>
      <c r="Q206" s="137"/>
      <c r="R206" s="159" t="str">
        <f>IF(COUNTA(R28:R39)&gt;0,"10, ","")</f>
        <v/>
      </c>
      <c r="S206" s="137"/>
      <c r="T206" s="137"/>
      <c r="U206" s="159" t="str">
        <f>IF(COUNTA(U28:U39)&gt;0,"11, ","")</f>
        <v/>
      </c>
      <c r="V206" s="1"/>
      <c r="W206" s="1"/>
      <c r="X206" s="1"/>
      <c r="Y206" s="1"/>
      <c r="Z206" s="1"/>
      <c r="AA206" s="1"/>
      <c r="AB206" s="1"/>
      <c r="AC206" s="1"/>
    </row>
    <row r="207" spans="1:29" ht="12.75" hidden="1" customHeight="1">
      <c r="A207" s="1"/>
      <c r="B207" s="16"/>
      <c r="C207" s="3"/>
      <c r="D207" s="3"/>
      <c r="E207" s="3"/>
      <c r="F207" s="159" t="str">
        <f>IF(COUNTA(F40:F51)&gt;0,"6, ","")</f>
        <v/>
      </c>
      <c r="G207" s="137"/>
      <c r="H207" s="137"/>
      <c r="I207" s="159" t="str">
        <f>IF(COUNTA(I40:I51)&gt;0,"7, ","")</f>
        <v/>
      </c>
      <c r="J207" s="137"/>
      <c r="K207" s="137"/>
      <c r="L207" s="159" t="str">
        <f>IF(COUNTA(L40:L51)&gt;0,"8, ","")</f>
        <v/>
      </c>
      <c r="M207" s="137"/>
      <c r="N207" s="137"/>
      <c r="O207" s="159" t="str">
        <f>IF(COUNTA(O40:O51)&gt;0,"9, ","")</f>
        <v/>
      </c>
      <c r="P207" s="137"/>
      <c r="Q207" s="137"/>
      <c r="R207" s="159" t="str">
        <f>IF(COUNTA(R40:R51)&gt;0,"10, ","")</f>
        <v/>
      </c>
      <c r="S207" s="137"/>
      <c r="T207" s="137"/>
      <c r="U207" s="159" t="str">
        <f>IF(COUNTA(U40:U51)&gt;0,"11, ","")</f>
        <v/>
      </c>
      <c r="V207" s="1"/>
      <c r="W207" s="1"/>
      <c r="X207" s="1"/>
      <c r="Y207" s="1"/>
      <c r="Z207" s="1"/>
      <c r="AA207" s="1"/>
      <c r="AB207" s="1"/>
      <c r="AC207" s="1"/>
    </row>
    <row r="208" spans="1:29" ht="12.75" hidden="1" customHeight="1">
      <c r="A208" s="1"/>
      <c r="B208" s="16"/>
      <c r="C208" s="3"/>
      <c r="D208" s="3"/>
      <c r="E208" s="3"/>
      <c r="F208" s="159" t="str">
        <f>IF(COUNTA(F52:F63)&gt;0,"6, ","")</f>
        <v/>
      </c>
      <c r="G208" s="137"/>
      <c r="H208" s="137"/>
      <c r="I208" s="159" t="str">
        <f>IF(COUNTA(I52:I63)&gt;0,"7, ","")</f>
        <v/>
      </c>
      <c r="J208" s="137"/>
      <c r="K208" s="137"/>
      <c r="L208" s="159" t="str">
        <f>IF(COUNTA(L52:L63)&gt;0,"8, ","")</f>
        <v/>
      </c>
      <c r="M208" s="137"/>
      <c r="N208" s="137"/>
      <c r="O208" s="159" t="str">
        <f>IF(COUNTA(O52:O63)&gt;0,"9, ","")</f>
        <v/>
      </c>
      <c r="P208" s="137"/>
      <c r="Q208" s="137"/>
      <c r="R208" s="159" t="str">
        <f>IF(COUNTA(R52:R63)&gt;0,"10, ","")</f>
        <v/>
      </c>
      <c r="S208" s="137"/>
      <c r="T208" s="137"/>
      <c r="U208" s="159" t="str">
        <f>IF(COUNTA(U52:U63)&gt;0,"11, ","")</f>
        <v/>
      </c>
      <c r="V208" s="1"/>
      <c r="W208" s="1"/>
      <c r="X208" s="1"/>
      <c r="Y208" s="1"/>
      <c r="Z208" s="1"/>
      <c r="AA208" s="1"/>
      <c r="AB208" s="1"/>
      <c r="AC208" s="1"/>
    </row>
    <row r="209" spans="1:29" ht="12.75" hidden="1" customHeight="1">
      <c r="A209" s="1"/>
      <c r="B209" s="16"/>
      <c r="C209" s="3"/>
      <c r="D209" s="3"/>
      <c r="E209" s="3"/>
      <c r="F209" s="159" t="str">
        <f>IF(COUNTA(F64:F75)&gt;0,"6, ","")</f>
        <v/>
      </c>
      <c r="G209" s="137"/>
      <c r="H209" s="137"/>
      <c r="I209" s="159" t="str">
        <f>IF(COUNTA(I64:I75)&gt;0,"7, ","")</f>
        <v/>
      </c>
      <c r="J209" s="137"/>
      <c r="K209" s="137"/>
      <c r="L209" s="159" t="str">
        <f>IF(COUNTA(L64:L75)&gt;0,"8, ","")</f>
        <v/>
      </c>
      <c r="M209" s="137"/>
      <c r="N209" s="137"/>
      <c r="O209" s="159" t="str">
        <f>IF(COUNTA(O64:O75)&gt;0,"9, ","")</f>
        <v/>
      </c>
      <c r="P209" s="137"/>
      <c r="Q209" s="137"/>
      <c r="R209" s="159" t="str">
        <f>IF(COUNTA(R64:R75)&gt;0,"10, ","")</f>
        <v/>
      </c>
      <c r="S209" s="137"/>
      <c r="T209" s="137"/>
      <c r="U209" s="159" t="str">
        <f>IF(COUNTA(U64:U75)&gt;0,"11, ","")</f>
        <v/>
      </c>
      <c r="V209" s="1"/>
      <c r="W209" s="1"/>
      <c r="X209" s="1"/>
      <c r="Y209" s="1"/>
      <c r="Z209" s="1"/>
      <c r="AA209" s="1"/>
      <c r="AB209" s="1"/>
      <c r="AC209" s="1"/>
    </row>
    <row r="210" spans="1:29" ht="12.75" hidden="1" customHeight="1">
      <c r="A210" s="1"/>
      <c r="B210" s="16"/>
      <c r="C210" s="3"/>
      <c r="D210" s="3"/>
      <c r="E210" s="3"/>
      <c r="F210" s="159" t="str">
        <f>IF(COUNTA(F76:F87)&gt;0,"6, ","")</f>
        <v/>
      </c>
      <c r="G210" s="137"/>
      <c r="H210" s="137"/>
      <c r="I210" s="159" t="str">
        <f>IF(COUNTA(I76:I87)&gt;0,"7, ","")</f>
        <v/>
      </c>
      <c r="J210" s="137"/>
      <c r="K210" s="137"/>
      <c r="L210" s="159" t="str">
        <f>IF(COUNTA(L76:L87)&gt;0,"8, ","")</f>
        <v/>
      </c>
      <c r="M210" s="137"/>
      <c r="N210" s="137"/>
      <c r="O210" s="159" t="str">
        <f>IF(COUNTA(O76:O87)&gt;0,"9, ","")</f>
        <v/>
      </c>
      <c r="P210" s="137"/>
      <c r="Q210" s="137"/>
      <c r="R210" s="159" t="str">
        <f>IF(COUNTA(R76:R87)&gt;0,"10, ","")</f>
        <v/>
      </c>
      <c r="S210" s="137"/>
      <c r="T210" s="137"/>
      <c r="U210" s="159" t="str">
        <f>IF(COUNTA(U76:U87)&gt;0,"11, ","")</f>
        <v/>
      </c>
      <c r="V210" s="1"/>
      <c r="W210" s="1"/>
      <c r="X210" s="1"/>
      <c r="Y210" s="1"/>
      <c r="Z210" s="1"/>
      <c r="AA210" s="1"/>
      <c r="AB210" s="1"/>
      <c r="AC210" s="1"/>
    </row>
    <row r="211" spans="1:29" ht="12.75" hidden="1" customHeight="1">
      <c r="A211" s="1"/>
      <c r="B211" s="16"/>
      <c r="C211" s="3"/>
      <c r="D211" s="3"/>
      <c r="E211" s="3"/>
      <c r="F211" s="159" t="str">
        <f>IF(COUNTA(F88:F99)&gt;0,"6, ","")</f>
        <v/>
      </c>
      <c r="G211" s="137"/>
      <c r="H211" s="137"/>
      <c r="I211" s="159" t="str">
        <f>IF(COUNTA(I88:I99)&gt;0,"7, ","")</f>
        <v/>
      </c>
      <c r="J211" s="137"/>
      <c r="K211" s="137"/>
      <c r="L211" s="159" t="str">
        <f>IF(COUNTA(L88:L99)&gt;0,"8, ","")</f>
        <v/>
      </c>
      <c r="M211" s="137"/>
      <c r="N211" s="137"/>
      <c r="O211" s="159" t="str">
        <f>IF(COUNTA(O88:O99)&gt;0,"9, ","")</f>
        <v/>
      </c>
      <c r="P211" s="137"/>
      <c r="Q211" s="137"/>
      <c r="R211" s="159" t="str">
        <f>IF(COUNTA(R88:R99)&gt;0,"10, ","")</f>
        <v/>
      </c>
      <c r="S211" s="137"/>
      <c r="T211" s="137"/>
      <c r="U211" s="159" t="str">
        <f>IF(COUNTA(U88:U99)&gt;0,"11, ","")</f>
        <v/>
      </c>
      <c r="V211" s="1"/>
      <c r="W211" s="1"/>
      <c r="X211" s="1"/>
      <c r="Y211" s="1"/>
      <c r="Z211" s="1"/>
      <c r="AA211" s="1"/>
      <c r="AB211" s="1"/>
      <c r="AC211" s="1"/>
    </row>
    <row r="212" spans="1:29" ht="12.75" hidden="1" customHeight="1">
      <c r="A212" s="1"/>
      <c r="B212" s="16"/>
      <c r="C212" s="3"/>
      <c r="D212" s="3"/>
      <c r="E212" s="3"/>
      <c r="F212" s="159" t="str">
        <f>IF(COUNTA(F100:F111)&gt;0,"6, ","")</f>
        <v/>
      </c>
      <c r="G212" s="137"/>
      <c r="H212" s="137"/>
      <c r="I212" s="159" t="str">
        <f>IF(COUNTA(I100:I111)&gt;0,"7, ","")</f>
        <v/>
      </c>
      <c r="J212" s="137"/>
      <c r="K212" s="137"/>
      <c r="L212" s="159" t="str">
        <f>IF(COUNTA(L100:L111)&gt;0,"8, ","")</f>
        <v/>
      </c>
      <c r="M212" s="137"/>
      <c r="N212" s="137"/>
      <c r="O212" s="159" t="str">
        <f>IF(COUNTA(O100:O111)&gt;0,"9, ","")</f>
        <v/>
      </c>
      <c r="P212" s="137"/>
      <c r="Q212" s="137"/>
      <c r="R212" s="159" t="str">
        <f>IF(COUNTA(R100:R111)&gt;0,"10, ","")</f>
        <v/>
      </c>
      <c r="S212" s="137"/>
      <c r="T212" s="137"/>
      <c r="U212" s="159" t="str">
        <f>IF(COUNTA(U100:U111)&gt;0,"11, ","")</f>
        <v/>
      </c>
      <c r="V212" s="1"/>
      <c r="W212" s="1"/>
      <c r="X212" s="1"/>
      <c r="Y212" s="1"/>
      <c r="Z212" s="1"/>
      <c r="AA212" s="1"/>
      <c r="AB212" s="1"/>
      <c r="AC212" s="1"/>
    </row>
    <row r="213" spans="1:29" ht="12.75" hidden="1" customHeight="1">
      <c r="A213" s="1"/>
      <c r="B213" s="16"/>
      <c r="C213" s="3"/>
      <c r="D213" s="3"/>
      <c r="E213" s="3"/>
      <c r="F213" s="159" t="str">
        <f>IF(COUNTA(F112:F123)&gt;0,"6, ","")</f>
        <v/>
      </c>
      <c r="G213" s="137"/>
      <c r="H213" s="137"/>
      <c r="I213" s="159" t="str">
        <f>IF(COUNTA(I112:I123)&gt;0,"7, ","")</f>
        <v/>
      </c>
      <c r="J213" s="137"/>
      <c r="K213" s="137"/>
      <c r="L213" s="159" t="str">
        <f>IF(COUNTA(L112:L123)&gt;0,"8, ","")</f>
        <v/>
      </c>
      <c r="M213" s="137"/>
      <c r="N213" s="137"/>
      <c r="O213" s="159" t="str">
        <f>IF(COUNTA(O112:O123)&gt;0,"9, ","")</f>
        <v/>
      </c>
      <c r="P213" s="137"/>
      <c r="Q213" s="137"/>
      <c r="R213" s="159" t="str">
        <f>IF(COUNTA(R112:R123)&gt;0,"10, ","")</f>
        <v/>
      </c>
      <c r="S213" s="137"/>
      <c r="T213" s="137"/>
      <c r="U213" s="159" t="str">
        <f>IF(COUNTA(U112:U123)&gt;0,"11, ","")</f>
        <v/>
      </c>
      <c r="V213" s="1"/>
      <c r="W213" s="1"/>
      <c r="X213" s="1"/>
      <c r="Y213" s="1"/>
      <c r="Z213" s="1"/>
      <c r="AA213" s="1"/>
      <c r="AB213" s="1"/>
      <c r="AC213" s="1"/>
    </row>
    <row r="214" spans="1:29" ht="12.75" hidden="1" customHeight="1">
      <c r="A214" s="1"/>
      <c r="B214" s="16"/>
      <c r="C214" s="3"/>
      <c r="D214" s="3"/>
      <c r="E214" s="3"/>
      <c r="F214" s="159" t="str">
        <f>IF(COUNTA(F124:F135)&gt;0,"6, ","")</f>
        <v/>
      </c>
      <c r="G214" s="137"/>
      <c r="H214" s="137"/>
      <c r="I214" s="159" t="str">
        <f>IF(COUNTA(I124:I135)&gt;0,"7, ","")</f>
        <v/>
      </c>
      <c r="J214" s="137"/>
      <c r="K214" s="137"/>
      <c r="L214" s="159" t="str">
        <f>IF(COUNTA(L124:L135)&gt;0,"8, ","")</f>
        <v/>
      </c>
      <c r="M214" s="137"/>
      <c r="N214" s="137"/>
      <c r="O214" s="159" t="str">
        <f>IF(COUNTA(O124:O135)&gt;0,"9, ","")</f>
        <v/>
      </c>
      <c r="P214" s="137"/>
      <c r="Q214" s="137"/>
      <c r="R214" s="159" t="str">
        <f>IF(COUNTA(R124:R135)&gt;0,"10, ","")</f>
        <v/>
      </c>
      <c r="S214" s="137"/>
      <c r="T214" s="137"/>
      <c r="U214" s="159" t="str">
        <f>IF(COUNTA(U124:U135)&gt;0,"11, ","")</f>
        <v/>
      </c>
      <c r="V214" s="1"/>
      <c r="W214" s="1"/>
      <c r="X214" s="1"/>
      <c r="Y214" s="1"/>
      <c r="Z214" s="1"/>
      <c r="AA214" s="1"/>
      <c r="AB214" s="1"/>
      <c r="AC214" s="1"/>
    </row>
    <row r="215" spans="1:29" ht="12.75" hidden="1" customHeight="1">
      <c r="A215" s="1"/>
      <c r="B215" s="16"/>
      <c r="C215" s="3"/>
      <c r="D215" s="3"/>
      <c r="E215" s="3"/>
      <c r="F215" s="159" t="str">
        <f>IF(COUNTA(F136:F147)&gt;0,"6, ","")</f>
        <v/>
      </c>
      <c r="G215" s="137"/>
      <c r="H215" s="137"/>
      <c r="I215" s="159" t="str">
        <f>IF(COUNTA(I136:I147)&gt;0,"7, ","")</f>
        <v/>
      </c>
      <c r="J215" s="137"/>
      <c r="K215" s="137"/>
      <c r="L215" s="159" t="str">
        <f>IF(COUNTA(L136:L147)&gt;0,"8, ","")</f>
        <v/>
      </c>
      <c r="M215" s="137"/>
      <c r="N215" s="137"/>
      <c r="O215" s="159" t="str">
        <f>IF(COUNTA(O136:O147)&gt;0,"9, ","")</f>
        <v/>
      </c>
      <c r="P215" s="137"/>
      <c r="Q215" s="137"/>
      <c r="R215" s="159" t="str">
        <f>IF(COUNTA(R136:R147)&gt;0,"10, ","")</f>
        <v/>
      </c>
      <c r="S215" s="137"/>
      <c r="T215" s="137"/>
      <c r="U215" s="159" t="str">
        <f>IF(COUNTA(U136:U147)&gt;0,"11, ","")</f>
        <v/>
      </c>
      <c r="V215" s="1"/>
      <c r="W215" s="1"/>
      <c r="X215" s="1"/>
      <c r="Y215" s="1"/>
      <c r="Z215" s="1"/>
      <c r="AA215" s="1"/>
      <c r="AB215" s="1"/>
      <c r="AC215" s="1"/>
    </row>
    <row r="216" spans="1:29" ht="12.75" hidden="1" customHeight="1">
      <c r="A216" s="1"/>
      <c r="B216" s="16"/>
      <c r="C216" s="3"/>
      <c r="D216" s="3"/>
      <c r="E216" s="3"/>
      <c r="F216" s="3"/>
      <c r="G216" s="137"/>
      <c r="H216" s="137"/>
      <c r="I216" s="137"/>
      <c r="J216" s="137"/>
      <c r="K216" s="137"/>
      <c r="L216" s="154"/>
      <c r="M216" s="137"/>
      <c r="N216" s="137"/>
      <c r="O216" s="137"/>
      <c r="P216" s="137"/>
      <c r="Q216" s="137"/>
      <c r="R216" s="137"/>
      <c r="S216" s="137"/>
      <c r="T216" s="137"/>
      <c r="U216" s="137"/>
      <c r="V216" s="1"/>
      <c r="W216" s="1"/>
      <c r="X216" s="1"/>
      <c r="Y216" s="1"/>
      <c r="Z216" s="1"/>
      <c r="AA216" s="1"/>
      <c r="AB216" s="1"/>
      <c r="AC216" s="1"/>
    </row>
    <row r="217" spans="1:29" ht="12.75">
      <c r="A217" s="1"/>
      <c r="B217" s="16"/>
      <c r="C217" s="3"/>
      <c r="D217" s="3"/>
      <c r="E217" s="3"/>
      <c r="F217" s="3"/>
      <c r="G217" s="137"/>
      <c r="H217" s="137"/>
      <c r="I217" s="137"/>
      <c r="J217" s="137"/>
      <c r="K217" s="137"/>
      <c r="L217" s="154"/>
      <c r="M217" s="137"/>
      <c r="N217" s="137"/>
      <c r="O217" s="137"/>
      <c r="P217" s="137"/>
      <c r="Q217" s="137"/>
      <c r="R217" s="137"/>
      <c r="S217" s="137"/>
      <c r="T217" s="137"/>
      <c r="U217" s="137"/>
      <c r="V217" s="1"/>
      <c r="W217" s="1"/>
      <c r="X217" s="1"/>
      <c r="Y217" s="1"/>
      <c r="Z217" s="1"/>
      <c r="AA217" s="1"/>
      <c r="AB217" s="1"/>
      <c r="AC217" s="1"/>
    </row>
    <row r="218" spans="1:29" ht="12.75">
      <c r="A218" s="1"/>
      <c r="B218" s="16"/>
      <c r="C218" s="3"/>
      <c r="D218" s="3"/>
      <c r="E218" s="3"/>
      <c r="F218" s="3"/>
      <c r="G218" s="137"/>
      <c r="H218" s="137"/>
      <c r="I218" s="137"/>
      <c r="J218" s="137"/>
      <c r="K218" s="137"/>
      <c r="L218" s="154"/>
      <c r="M218" s="137"/>
      <c r="N218" s="137"/>
      <c r="O218" s="137"/>
      <c r="P218" s="137"/>
      <c r="Q218" s="137"/>
      <c r="R218" s="137"/>
      <c r="S218" s="137"/>
      <c r="T218" s="137"/>
      <c r="U218" s="137"/>
      <c r="V218" s="1"/>
      <c r="W218" s="1"/>
      <c r="X218" s="1"/>
      <c r="Y218" s="1"/>
      <c r="Z218" s="1"/>
      <c r="AA218" s="1"/>
      <c r="AB218" s="1"/>
      <c r="AC218" s="1"/>
    </row>
    <row r="219" spans="1:29" ht="12.75">
      <c r="A219" s="1"/>
      <c r="B219" s="16"/>
      <c r="C219" s="3"/>
      <c r="D219" s="3"/>
      <c r="E219" s="3"/>
      <c r="F219" s="3"/>
      <c r="G219" s="137"/>
      <c r="H219" s="137"/>
      <c r="I219" s="137"/>
      <c r="J219" s="137"/>
      <c r="K219" s="137"/>
      <c r="L219" s="154"/>
      <c r="M219" s="137"/>
      <c r="N219" s="137"/>
      <c r="O219" s="137"/>
      <c r="P219" s="137"/>
      <c r="Q219" s="137"/>
      <c r="R219" s="137"/>
      <c r="S219" s="137"/>
      <c r="T219" s="137"/>
      <c r="U219" s="137"/>
      <c r="V219" s="1"/>
      <c r="W219" s="1"/>
      <c r="X219" s="1"/>
      <c r="Y219" s="1"/>
      <c r="Z219" s="1"/>
      <c r="AA219" s="1"/>
      <c r="AB219" s="1"/>
      <c r="AC219" s="1"/>
    </row>
    <row r="220" spans="1:29" ht="12.75">
      <c r="A220" s="1"/>
      <c r="B220" s="16"/>
      <c r="C220" s="3"/>
      <c r="D220" s="3"/>
      <c r="E220" s="3"/>
      <c r="F220" s="3"/>
      <c r="G220" s="137"/>
      <c r="H220" s="137"/>
      <c r="I220" s="137"/>
      <c r="J220" s="137"/>
      <c r="K220" s="137"/>
      <c r="L220" s="154"/>
      <c r="M220" s="137"/>
      <c r="N220" s="137"/>
      <c r="O220" s="137"/>
      <c r="P220" s="137"/>
      <c r="Q220" s="137"/>
      <c r="R220" s="137"/>
      <c r="S220" s="137"/>
      <c r="T220" s="137"/>
      <c r="U220" s="137"/>
      <c r="V220" s="1"/>
      <c r="W220" s="1"/>
      <c r="X220" s="1"/>
      <c r="Y220" s="1"/>
      <c r="Z220" s="1"/>
      <c r="AA220" s="1"/>
      <c r="AB220" s="1"/>
      <c r="AC220" s="1"/>
    </row>
    <row r="221" spans="1:29" ht="12.75">
      <c r="A221" s="1"/>
      <c r="B221" s="16"/>
      <c r="C221" s="3"/>
      <c r="D221" s="3"/>
      <c r="E221" s="3"/>
      <c r="F221" s="3"/>
      <c r="G221" s="137"/>
      <c r="H221" s="137"/>
      <c r="I221" s="137"/>
      <c r="J221" s="137"/>
      <c r="K221" s="137"/>
      <c r="L221" s="154"/>
      <c r="M221" s="137"/>
      <c r="N221" s="137"/>
      <c r="O221" s="137"/>
      <c r="P221" s="137"/>
      <c r="Q221" s="137"/>
      <c r="R221" s="137"/>
      <c r="S221" s="137"/>
      <c r="T221" s="137"/>
      <c r="U221" s="137"/>
      <c r="V221" s="1"/>
      <c r="W221" s="1"/>
      <c r="X221" s="1"/>
      <c r="Y221" s="1"/>
      <c r="Z221" s="1"/>
      <c r="AA221" s="1"/>
      <c r="AB221" s="1"/>
      <c r="AC221" s="1"/>
    </row>
    <row r="222" spans="1:29" ht="12.75">
      <c r="A222" s="1"/>
      <c r="B222" s="16"/>
      <c r="C222" s="3"/>
      <c r="D222" s="3"/>
      <c r="E222" s="3"/>
      <c r="F222" s="3"/>
      <c r="G222" s="137"/>
      <c r="H222" s="137"/>
      <c r="I222" s="137"/>
      <c r="J222" s="137"/>
      <c r="K222" s="137"/>
      <c r="L222" s="154"/>
      <c r="M222" s="137"/>
      <c r="N222" s="137"/>
      <c r="O222" s="137"/>
      <c r="P222" s="137"/>
      <c r="Q222" s="137"/>
      <c r="R222" s="137"/>
      <c r="S222" s="137"/>
      <c r="T222" s="137"/>
      <c r="U222" s="137"/>
      <c r="V222" s="1"/>
      <c r="W222" s="1"/>
      <c r="X222" s="1"/>
      <c r="Y222" s="1"/>
      <c r="Z222" s="1"/>
      <c r="AA222" s="1"/>
      <c r="AB222" s="1"/>
      <c r="AC222" s="1"/>
    </row>
    <row r="223" spans="1:29" ht="12.75">
      <c r="A223" s="1"/>
      <c r="B223" s="16"/>
      <c r="C223" s="3"/>
      <c r="D223" s="3"/>
      <c r="E223" s="3"/>
      <c r="F223" s="3"/>
      <c r="G223" s="137"/>
      <c r="H223" s="137"/>
      <c r="I223" s="137"/>
      <c r="J223" s="137"/>
      <c r="K223" s="137"/>
      <c r="L223" s="154"/>
      <c r="M223" s="137"/>
      <c r="N223" s="137"/>
      <c r="O223" s="137"/>
      <c r="P223" s="137"/>
      <c r="Q223" s="137"/>
      <c r="R223" s="137"/>
      <c r="S223" s="137"/>
      <c r="T223" s="137"/>
      <c r="U223" s="137"/>
      <c r="V223" s="1"/>
      <c r="W223" s="1"/>
      <c r="X223" s="1"/>
      <c r="Y223" s="1"/>
      <c r="Z223" s="1"/>
      <c r="AA223" s="1"/>
      <c r="AB223" s="1"/>
      <c r="AC223" s="1"/>
    </row>
    <row r="224" spans="1:29" ht="12.75">
      <c r="A224" s="1"/>
      <c r="B224" s="16"/>
      <c r="C224" s="3"/>
      <c r="D224" s="3"/>
      <c r="E224" s="3"/>
      <c r="F224" s="3"/>
      <c r="G224" s="137"/>
      <c r="H224" s="137"/>
      <c r="I224" s="137"/>
      <c r="J224" s="137"/>
      <c r="K224" s="137"/>
      <c r="L224" s="154"/>
      <c r="M224" s="137"/>
      <c r="N224" s="137"/>
      <c r="O224" s="137"/>
      <c r="P224" s="137"/>
      <c r="Q224" s="137"/>
      <c r="R224" s="137"/>
      <c r="S224" s="137"/>
      <c r="T224" s="137"/>
      <c r="U224" s="137"/>
      <c r="V224" s="1"/>
      <c r="W224" s="1"/>
      <c r="X224" s="1"/>
      <c r="Y224" s="1"/>
      <c r="Z224" s="1"/>
      <c r="AA224" s="1"/>
      <c r="AB224" s="1"/>
      <c r="AC224" s="1"/>
    </row>
    <row r="225" spans="1:29" ht="12.75">
      <c r="A225" s="1"/>
      <c r="B225" s="16"/>
      <c r="C225" s="3"/>
      <c r="D225" s="3"/>
      <c r="E225" s="3"/>
      <c r="F225" s="3"/>
      <c r="G225" s="137"/>
      <c r="H225" s="137"/>
      <c r="I225" s="137"/>
      <c r="J225" s="137"/>
      <c r="K225" s="137"/>
      <c r="L225" s="154"/>
      <c r="M225" s="137"/>
      <c r="N225" s="137"/>
      <c r="O225" s="137"/>
      <c r="P225" s="137"/>
      <c r="Q225" s="137"/>
      <c r="R225" s="137"/>
      <c r="S225" s="137"/>
      <c r="T225" s="137"/>
      <c r="U225" s="137"/>
      <c r="V225" s="1"/>
      <c r="W225" s="1"/>
      <c r="X225" s="1"/>
      <c r="Y225" s="1"/>
      <c r="Z225" s="1"/>
      <c r="AA225" s="1"/>
      <c r="AB225" s="1"/>
      <c r="AC225" s="1"/>
    </row>
    <row r="226" spans="1:29" ht="12.75">
      <c r="A226" s="1"/>
      <c r="B226" s="16"/>
      <c r="C226" s="3"/>
      <c r="D226" s="3"/>
      <c r="E226" s="3"/>
      <c r="F226" s="3"/>
      <c r="G226" s="137"/>
      <c r="H226" s="137"/>
      <c r="I226" s="137"/>
      <c r="J226" s="137"/>
      <c r="K226" s="137"/>
      <c r="L226" s="154"/>
      <c r="M226" s="137"/>
      <c r="N226" s="137"/>
      <c r="O226" s="137"/>
      <c r="P226" s="137"/>
      <c r="Q226" s="137"/>
      <c r="R226" s="137"/>
      <c r="S226" s="137"/>
      <c r="T226" s="137"/>
      <c r="U226" s="137"/>
      <c r="V226" s="1"/>
      <c r="W226" s="1"/>
      <c r="X226" s="1"/>
      <c r="Y226" s="1"/>
      <c r="Z226" s="1"/>
      <c r="AA226" s="1"/>
      <c r="AB226" s="1"/>
      <c r="AC226" s="1"/>
    </row>
    <row r="227" spans="1:29" ht="12.75">
      <c r="A227" s="1"/>
      <c r="B227" s="16"/>
      <c r="C227" s="3"/>
      <c r="D227" s="3"/>
      <c r="E227" s="3"/>
      <c r="F227" s="3"/>
      <c r="G227" s="137"/>
      <c r="H227" s="137"/>
      <c r="I227" s="137"/>
      <c r="J227" s="137"/>
      <c r="K227" s="137"/>
      <c r="L227" s="154"/>
      <c r="M227" s="137"/>
      <c r="N227" s="137"/>
      <c r="O227" s="137"/>
      <c r="P227" s="137"/>
      <c r="Q227" s="137"/>
      <c r="R227" s="137"/>
      <c r="S227" s="137"/>
      <c r="T227" s="137"/>
      <c r="U227" s="137"/>
      <c r="V227" s="1"/>
      <c r="W227" s="1"/>
      <c r="X227" s="1"/>
      <c r="Y227" s="1"/>
      <c r="Z227" s="1"/>
      <c r="AA227" s="1"/>
      <c r="AB227" s="1"/>
      <c r="AC227" s="1"/>
    </row>
    <row r="228" spans="1:29" ht="12.75">
      <c r="A228" s="1"/>
      <c r="B228" s="16"/>
      <c r="C228" s="3"/>
      <c r="D228" s="3"/>
      <c r="E228" s="3"/>
      <c r="F228" s="3"/>
      <c r="G228" s="137"/>
      <c r="H228" s="137"/>
      <c r="I228" s="137"/>
      <c r="J228" s="137"/>
      <c r="K228" s="137"/>
      <c r="L228" s="154"/>
      <c r="M228" s="137"/>
      <c r="N228" s="137"/>
      <c r="O228" s="137"/>
      <c r="P228" s="137"/>
      <c r="Q228" s="137"/>
      <c r="R228" s="137"/>
      <c r="S228" s="137"/>
      <c r="T228" s="137"/>
      <c r="U228" s="137"/>
      <c r="V228" s="1"/>
      <c r="W228" s="1"/>
      <c r="X228" s="1"/>
      <c r="Y228" s="1"/>
      <c r="Z228" s="1"/>
      <c r="AA228" s="1"/>
      <c r="AB228" s="1"/>
      <c r="AC228" s="1"/>
    </row>
    <row r="229" spans="1:29" ht="12.75">
      <c r="A229" s="1"/>
      <c r="B229" s="16"/>
      <c r="C229" s="3"/>
      <c r="D229" s="3"/>
      <c r="E229" s="3"/>
      <c r="F229" s="3"/>
      <c r="G229" s="137"/>
      <c r="H229" s="137"/>
      <c r="I229" s="137"/>
      <c r="J229" s="137"/>
      <c r="K229" s="137"/>
      <c r="L229" s="154"/>
      <c r="M229" s="137"/>
      <c r="N229" s="137"/>
      <c r="O229" s="137"/>
      <c r="P229" s="137"/>
      <c r="Q229" s="137"/>
      <c r="R229" s="137"/>
      <c r="S229" s="137"/>
      <c r="T229" s="137"/>
      <c r="U229" s="137"/>
      <c r="V229" s="1"/>
      <c r="W229" s="1"/>
      <c r="X229" s="1"/>
      <c r="Y229" s="1"/>
      <c r="Z229" s="1"/>
      <c r="AA229" s="1"/>
      <c r="AB229" s="1"/>
      <c r="AC229" s="1"/>
    </row>
    <row r="230" spans="1:29" ht="12.75">
      <c r="A230" s="1"/>
      <c r="B230" s="16"/>
      <c r="C230" s="3"/>
      <c r="D230" s="137"/>
      <c r="E230" s="137"/>
      <c r="F230" s="137"/>
      <c r="G230" s="137"/>
      <c r="H230" s="137"/>
      <c r="I230" s="154"/>
      <c r="J230" s="137"/>
      <c r="K230" s="137"/>
      <c r="L230" s="137"/>
      <c r="M230" s="137"/>
      <c r="N230" s="137"/>
      <c r="O230" s="137"/>
      <c r="P230" s="137"/>
      <c r="Q230" s="137"/>
      <c r="R230" s="137"/>
      <c r="S230" s="1"/>
      <c r="T230" s="1"/>
      <c r="U230" s="1"/>
      <c r="V230" s="1"/>
      <c r="W230" s="1"/>
      <c r="X230" s="1"/>
      <c r="Y230" s="1"/>
      <c r="Z230" s="1"/>
      <c r="AA230" s="1"/>
      <c r="AB230" s="1"/>
      <c r="AC230" s="1"/>
    </row>
    <row r="231" spans="1:29" ht="12.75">
      <c r="A231" s="1"/>
      <c r="B231" s="16"/>
      <c r="C231" s="3"/>
      <c r="D231" s="137"/>
      <c r="E231" s="137"/>
      <c r="F231" s="137"/>
      <c r="G231" s="137"/>
      <c r="H231" s="137"/>
      <c r="I231" s="154"/>
      <c r="J231" s="137"/>
      <c r="K231" s="137"/>
      <c r="L231" s="137"/>
      <c r="M231" s="137"/>
      <c r="N231" s="137"/>
      <c r="O231" s="137"/>
      <c r="P231" s="137"/>
      <c r="Q231" s="137"/>
      <c r="R231" s="137"/>
      <c r="S231" s="1"/>
      <c r="T231" s="1"/>
      <c r="U231" s="1"/>
      <c r="V231" s="1"/>
      <c r="W231" s="1"/>
      <c r="X231" s="1"/>
      <c r="Y231" s="1"/>
      <c r="Z231" s="1"/>
      <c r="AA231" s="1"/>
      <c r="AB231" s="1"/>
      <c r="AC231" s="1"/>
    </row>
    <row r="232" spans="1:29" ht="12.75">
      <c r="A232" s="1"/>
      <c r="B232" s="16"/>
      <c r="C232" s="3"/>
      <c r="D232" s="137"/>
      <c r="E232" s="137"/>
      <c r="F232" s="137"/>
      <c r="G232" s="137"/>
      <c r="H232" s="137"/>
      <c r="I232" s="154"/>
      <c r="J232" s="137"/>
      <c r="K232" s="137"/>
      <c r="L232" s="137"/>
      <c r="M232" s="137"/>
      <c r="N232" s="137"/>
      <c r="O232" s="137"/>
      <c r="P232" s="137"/>
      <c r="Q232" s="137"/>
      <c r="R232" s="137"/>
      <c r="S232" s="1"/>
      <c r="T232" s="1"/>
      <c r="U232" s="1"/>
      <c r="V232" s="1"/>
      <c r="W232" s="1"/>
      <c r="X232" s="1"/>
      <c r="Y232" s="1"/>
      <c r="Z232" s="1"/>
      <c r="AA232" s="1"/>
      <c r="AB232" s="1"/>
      <c r="AC232" s="1"/>
    </row>
    <row r="233" spans="1:29" ht="12.75">
      <c r="A233" s="1"/>
      <c r="B233" s="16"/>
      <c r="C233" s="3"/>
      <c r="D233" s="137"/>
      <c r="E233" s="137"/>
      <c r="F233" s="137"/>
      <c r="G233" s="137"/>
      <c r="H233" s="137"/>
      <c r="I233" s="154"/>
      <c r="J233" s="137"/>
      <c r="K233" s="137"/>
      <c r="L233" s="137"/>
      <c r="M233" s="137"/>
      <c r="N233" s="137"/>
      <c r="O233" s="137"/>
      <c r="P233" s="137"/>
      <c r="Q233" s="137"/>
      <c r="R233" s="137"/>
      <c r="S233" s="1"/>
      <c r="T233" s="1"/>
      <c r="U233" s="1"/>
      <c r="V233" s="1"/>
      <c r="W233" s="1"/>
      <c r="X233" s="1"/>
      <c r="Y233" s="1"/>
      <c r="Z233" s="1"/>
      <c r="AA233" s="1"/>
      <c r="AB233" s="1"/>
      <c r="AC233" s="1"/>
    </row>
    <row r="234" spans="1:29" ht="12.75">
      <c r="A234" s="1"/>
      <c r="B234" s="16"/>
      <c r="C234" s="3"/>
      <c r="D234" s="137"/>
      <c r="E234" s="137"/>
      <c r="F234" s="137"/>
      <c r="G234" s="137"/>
      <c r="H234" s="137"/>
      <c r="I234" s="154"/>
      <c r="J234" s="137"/>
      <c r="K234" s="137"/>
      <c r="L234" s="137"/>
      <c r="M234" s="137"/>
      <c r="N234" s="137"/>
      <c r="O234" s="137"/>
      <c r="P234" s="137"/>
      <c r="Q234" s="137"/>
      <c r="R234" s="137"/>
      <c r="S234" s="1"/>
      <c r="T234" s="1"/>
      <c r="U234" s="1"/>
      <c r="V234" s="1"/>
      <c r="W234" s="1"/>
      <c r="X234" s="1"/>
      <c r="Y234" s="1"/>
      <c r="Z234" s="1"/>
      <c r="AA234" s="1"/>
      <c r="AB234" s="1"/>
      <c r="AC234" s="1"/>
    </row>
    <row r="235" spans="1:29" ht="12.75">
      <c r="A235" s="1"/>
      <c r="B235" s="16"/>
      <c r="C235" s="3"/>
      <c r="D235" s="137"/>
      <c r="E235" s="137"/>
      <c r="F235" s="137"/>
      <c r="G235" s="137"/>
      <c r="H235" s="137"/>
      <c r="I235" s="154"/>
      <c r="J235" s="137"/>
      <c r="K235" s="137"/>
      <c r="L235" s="137"/>
      <c r="M235" s="137"/>
      <c r="N235" s="137"/>
      <c r="O235" s="137"/>
      <c r="P235" s="137"/>
      <c r="Q235" s="137"/>
      <c r="R235" s="137"/>
      <c r="S235" s="1"/>
      <c r="T235" s="1"/>
      <c r="U235" s="1"/>
      <c r="V235" s="1"/>
      <c r="W235" s="1"/>
      <c r="X235" s="1"/>
      <c r="Y235" s="1"/>
      <c r="Z235" s="1"/>
      <c r="AA235" s="1"/>
      <c r="AB235" s="1"/>
      <c r="AC235" s="1"/>
    </row>
    <row r="236" spans="1:29" ht="12.75">
      <c r="A236" s="1"/>
      <c r="B236" s="16"/>
      <c r="C236" s="3"/>
      <c r="D236" s="137"/>
      <c r="E236" s="137"/>
      <c r="F236" s="137"/>
      <c r="G236" s="137"/>
      <c r="H236" s="137"/>
      <c r="I236" s="154"/>
      <c r="J236" s="137"/>
      <c r="K236" s="137"/>
      <c r="L236" s="137"/>
      <c r="M236" s="137"/>
      <c r="N236" s="137"/>
      <c r="O236" s="137"/>
      <c r="P236" s="137"/>
      <c r="Q236" s="137"/>
      <c r="R236" s="137"/>
      <c r="S236" s="1"/>
      <c r="T236" s="1"/>
      <c r="U236" s="1"/>
      <c r="V236" s="1"/>
      <c r="W236" s="1"/>
      <c r="X236" s="1"/>
      <c r="Y236" s="1"/>
      <c r="Z236" s="1"/>
      <c r="AA236" s="1"/>
      <c r="AB236" s="1"/>
      <c r="AC236" s="1"/>
    </row>
    <row r="237" spans="1:29" ht="12.75">
      <c r="A237" s="1"/>
      <c r="B237" s="16"/>
      <c r="C237" s="3"/>
      <c r="D237" s="137"/>
      <c r="E237" s="137"/>
      <c r="F237" s="137"/>
      <c r="G237" s="137"/>
      <c r="H237" s="137"/>
      <c r="I237" s="154"/>
      <c r="J237" s="137"/>
      <c r="K237" s="137"/>
      <c r="L237" s="137"/>
      <c r="M237" s="137"/>
      <c r="N237" s="137"/>
      <c r="O237" s="137"/>
      <c r="P237" s="137"/>
      <c r="Q237" s="137"/>
      <c r="R237" s="137"/>
      <c r="S237" s="1"/>
      <c r="T237" s="1"/>
      <c r="U237" s="1"/>
      <c r="V237" s="1"/>
      <c r="W237" s="1"/>
      <c r="X237" s="1"/>
      <c r="Y237" s="1"/>
      <c r="Z237" s="1"/>
      <c r="AA237" s="1"/>
      <c r="AB237" s="1"/>
      <c r="AC237" s="1"/>
    </row>
    <row r="238" spans="1:29" ht="12.75">
      <c r="A238" s="1"/>
      <c r="B238" s="16"/>
      <c r="C238" s="3"/>
      <c r="D238" s="137"/>
      <c r="E238" s="137"/>
      <c r="F238" s="137"/>
      <c r="G238" s="137"/>
      <c r="H238" s="137"/>
      <c r="I238" s="154"/>
      <c r="J238" s="137"/>
      <c r="K238" s="137"/>
      <c r="L238" s="137"/>
      <c r="M238" s="137"/>
      <c r="N238" s="137"/>
      <c r="O238" s="137"/>
      <c r="P238" s="137"/>
      <c r="Q238" s="137"/>
      <c r="R238" s="137"/>
      <c r="S238" s="1"/>
      <c r="T238" s="1"/>
      <c r="U238" s="1"/>
      <c r="V238" s="1"/>
      <c r="W238" s="1"/>
      <c r="X238" s="1"/>
      <c r="Y238" s="1"/>
      <c r="Z238" s="1"/>
      <c r="AA238" s="1"/>
      <c r="AB238" s="1"/>
      <c r="AC238" s="1"/>
    </row>
    <row r="239" spans="1:29" ht="12.75">
      <c r="A239" s="1"/>
      <c r="B239" s="16"/>
      <c r="C239" s="3"/>
      <c r="D239" s="137"/>
      <c r="E239" s="137"/>
      <c r="F239" s="137"/>
      <c r="G239" s="137"/>
      <c r="H239" s="137"/>
      <c r="I239" s="154"/>
      <c r="J239" s="137"/>
      <c r="K239" s="137"/>
      <c r="L239" s="137"/>
      <c r="M239" s="137"/>
      <c r="N239" s="137"/>
      <c r="O239" s="137"/>
      <c r="P239" s="137"/>
      <c r="Q239" s="137"/>
      <c r="R239" s="137"/>
      <c r="S239" s="1"/>
      <c r="T239" s="1"/>
      <c r="U239" s="1"/>
      <c r="V239" s="1"/>
      <c r="W239" s="1"/>
      <c r="X239" s="1"/>
      <c r="Y239" s="1"/>
      <c r="Z239" s="1"/>
      <c r="AA239" s="1"/>
      <c r="AB239" s="1"/>
      <c r="AC239" s="1"/>
    </row>
    <row r="240" spans="1:29" ht="12.75">
      <c r="A240" s="1"/>
      <c r="B240" s="16"/>
      <c r="C240" s="3"/>
      <c r="D240" s="137"/>
      <c r="E240" s="137"/>
      <c r="F240" s="137"/>
      <c r="G240" s="137"/>
      <c r="H240" s="137"/>
      <c r="I240" s="154"/>
      <c r="J240" s="137"/>
      <c r="K240" s="137"/>
      <c r="L240" s="137"/>
      <c r="M240" s="137"/>
      <c r="N240" s="137"/>
      <c r="O240" s="137"/>
      <c r="P240" s="137"/>
      <c r="Q240" s="137"/>
      <c r="R240" s="137"/>
      <c r="S240" s="1"/>
      <c r="T240" s="1"/>
      <c r="U240" s="1"/>
      <c r="V240" s="1"/>
      <c r="W240" s="1"/>
      <c r="X240" s="1"/>
      <c r="Y240" s="1"/>
      <c r="Z240" s="1"/>
      <c r="AA240" s="1"/>
      <c r="AB240" s="1"/>
      <c r="AC240" s="1"/>
    </row>
    <row r="241" spans="1:29" ht="12.75">
      <c r="A241" s="1"/>
      <c r="B241" s="16"/>
      <c r="C241" s="3"/>
      <c r="D241" s="137"/>
      <c r="E241" s="137"/>
      <c r="F241" s="137"/>
      <c r="G241" s="137"/>
      <c r="H241" s="137"/>
      <c r="I241" s="154"/>
      <c r="J241" s="137"/>
      <c r="K241" s="137"/>
      <c r="L241" s="137"/>
      <c r="M241" s="137"/>
      <c r="N241" s="137"/>
      <c r="O241" s="137"/>
      <c r="P241" s="137"/>
      <c r="Q241" s="137"/>
      <c r="R241" s="137"/>
      <c r="S241" s="1"/>
      <c r="T241" s="1"/>
      <c r="U241" s="1"/>
      <c r="V241" s="1"/>
      <c r="W241" s="1"/>
      <c r="X241" s="1"/>
      <c r="Y241" s="1"/>
      <c r="Z241" s="1"/>
      <c r="AA241" s="1"/>
      <c r="AB241" s="1"/>
      <c r="AC241" s="1"/>
    </row>
    <row r="242" spans="1:29" ht="12.75">
      <c r="A242" s="1"/>
      <c r="B242" s="16"/>
      <c r="C242" s="3"/>
      <c r="D242" s="137"/>
      <c r="E242" s="137"/>
      <c r="F242" s="137"/>
      <c r="G242" s="137"/>
      <c r="H242" s="137"/>
      <c r="I242" s="154"/>
      <c r="J242" s="137"/>
      <c r="K242" s="137"/>
      <c r="L242" s="137"/>
      <c r="M242" s="137"/>
      <c r="N242" s="137"/>
      <c r="O242" s="137"/>
      <c r="P242" s="137"/>
      <c r="Q242" s="137"/>
      <c r="R242" s="137"/>
      <c r="S242" s="1"/>
      <c r="T242" s="1"/>
      <c r="U242" s="1"/>
      <c r="V242" s="1"/>
      <c r="W242" s="1"/>
      <c r="X242" s="1"/>
      <c r="Y242" s="1"/>
      <c r="Z242" s="1"/>
      <c r="AA242" s="1"/>
      <c r="AB242" s="1"/>
      <c r="AC242" s="1"/>
    </row>
    <row r="243" spans="1:29" ht="12.75">
      <c r="A243" s="1"/>
      <c r="B243" s="16"/>
      <c r="C243" s="3"/>
      <c r="D243" s="137"/>
      <c r="E243" s="137"/>
      <c r="F243" s="137"/>
      <c r="G243" s="137"/>
      <c r="H243" s="137"/>
      <c r="I243" s="154"/>
      <c r="J243" s="137"/>
      <c r="K243" s="137"/>
      <c r="L243" s="137"/>
      <c r="M243" s="137"/>
      <c r="N243" s="137"/>
      <c r="O243" s="137"/>
      <c r="P243" s="137"/>
      <c r="Q243" s="137"/>
      <c r="R243" s="137"/>
      <c r="S243" s="1"/>
      <c r="T243" s="1"/>
      <c r="U243" s="1"/>
      <c r="V243" s="1"/>
      <c r="W243" s="1"/>
      <c r="X243" s="1"/>
      <c r="Y243" s="1"/>
      <c r="Z243" s="1"/>
      <c r="AA243" s="1"/>
      <c r="AB243" s="1"/>
      <c r="AC243" s="1"/>
    </row>
    <row r="244" spans="1:29" ht="12.75">
      <c r="A244" s="1"/>
      <c r="B244" s="16"/>
      <c r="C244" s="3"/>
      <c r="D244" s="137"/>
      <c r="E244" s="137"/>
      <c r="F244" s="137"/>
      <c r="G244" s="137"/>
      <c r="H244" s="137"/>
      <c r="I244" s="154"/>
      <c r="J244" s="137"/>
      <c r="K244" s="137"/>
      <c r="L244" s="137"/>
      <c r="M244" s="137"/>
      <c r="N244" s="137"/>
      <c r="O244" s="137"/>
      <c r="P244" s="137"/>
      <c r="Q244" s="137"/>
      <c r="R244" s="137"/>
      <c r="S244" s="1"/>
      <c r="T244" s="1"/>
      <c r="U244" s="1"/>
      <c r="V244" s="1"/>
      <c r="W244" s="1"/>
      <c r="X244" s="1"/>
      <c r="Y244" s="1"/>
      <c r="Z244" s="1"/>
      <c r="AA244" s="1"/>
      <c r="AB244" s="1"/>
      <c r="AC244" s="1"/>
    </row>
    <row r="245" spans="1:29" ht="12.75">
      <c r="A245" s="1"/>
      <c r="B245" s="16"/>
      <c r="C245" s="3"/>
      <c r="D245" s="137"/>
      <c r="E245" s="137"/>
      <c r="F245" s="137"/>
      <c r="G245" s="137"/>
      <c r="H245" s="137"/>
      <c r="I245" s="154"/>
      <c r="J245" s="137"/>
      <c r="K245" s="137"/>
      <c r="L245" s="137"/>
      <c r="M245" s="137"/>
      <c r="N245" s="137"/>
      <c r="O245" s="137"/>
      <c r="P245" s="137"/>
      <c r="Q245" s="137"/>
      <c r="R245" s="137"/>
      <c r="S245" s="1"/>
      <c r="T245" s="1"/>
      <c r="U245" s="1"/>
      <c r="V245" s="1"/>
      <c r="W245" s="1"/>
      <c r="X245" s="1"/>
      <c r="Y245" s="1"/>
      <c r="Z245" s="1"/>
      <c r="AA245" s="1"/>
      <c r="AB245" s="1"/>
      <c r="AC245" s="1"/>
    </row>
    <row r="246" spans="1:29" ht="12.75">
      <c r="A246" s="1"/>
      <c r="B246" s="16"/>
      <c r="C246" s="3"/>
      <c r="D246" s="137"/>
      <c r="E246" s="137"/>
      <c r="F246" s="137"/>
      <c r="G246" s="137"/>
      <c r="H246" s="137"/>
      <c r="I246" s="154"/>
      <c r="J246" s="137"/>
      <c r="K246" s="137"/>
      <c r="L246" s="137"/>
      <c r="M246" s="137"/>
      <c r="N246" s="137"/>
      <c r="O246" s="137"/>
      <c r="P246" s="137"/>
      <c r="Q246" s="137"/>
      <c r="R246" s="137"/>
      <c r="S246" s="1"/>
      <c r="T246" s="1"/>
      <c r="U246" s="1"/>
      <c r="V246" s="1"/>
      <c r="W246" s="1"/>
      <c r="X246" s="1"/>
      <c r="Y246" s="1"/>
      <c r="Z246" s="1"/>
      <c r="AA246" s="1"/>
      <c r="AB246" s="1"/>
      <c r="AC246" s="1"/>
    </row>
    <row r="247" spans="1:29" ht="12.75">
      <c r="A247" s="1"/>
      <c r="B247" s="16"/>
      <c r="C247" s="3"/>
      <c r="D247" s="137"/>
      <c r="E247" s="137"/>
      <c r="F247" s="137"/>
      <c r="G247" s="137"/>
      <c r="H247" s="137"/>
      <c r="I247" s="154"/>
      <c r="J247" s="137"/>
      <c r="K247" s="137"/>
      <c r="L247" s="137"/>
      <c r="M247" s="137"/>
      <c r="N247" s="137"/>
      <c r="O247" s="137"/>
      <c r="P247" s="137"/>
      <c r="Q247" s="137"/>
      <c r="R247" s="137"/>
      <c r="S247" s="1"/>
      <c r="T247" s="1"/>
      <c r="U247" s="1"/>
      <c r="V247" s="1"/>
      <c r="W247" s="1"/>
      <c r="X247" s="1"/>
      <c r="Y247" s="1"/>
      <c r="Z247" s="1"/>
      <c r="AA247" s="1"/>
      <c r="AB247" s="1"/>
      <c r="AC247" s="1"/>
    </row>
    <row r="248" spans="1:29" ht="12.75">
      <c r="A248" s="1"/>
      <c r="B248" s="16"/>
      <c r="C248" s="3"/>
      <c r="D248" s="137"/>
      <c r="E248" s="137"/>
      <c r="F248" s="137"/>
      <c r="G248" s="137"/>
      <c r="H248" s="137"/>
      <c r="I248" s="137"/>
      <c r="J248" s="137"/>
      <c r="K248" s="137"/>
      <c r="L248" s="137"/>
      <c r="M248" s="137"/>
      <c r="N248" s="137"/>
      <c r="O248" s="137"/>
      <c r="P248" s="137"/>
      <c r="Q248" s="137"/>
      <c r="R248" s="137"/>
      <c r="S248" s="1"/>
      <c r="T248" s="1"/>
      <c r="U248" s="1"/>
      <c r="V248" s="1"/>
      <c r="W248" s="1"/>
      <c r="X248" s="1"/>
      <c r="Y248" s="1"/>
      <c r="Z248" s="1"/>
      <c r="AA248" s="1"/>
      <c r="AB248" s="1"/>
      <c r="AC248" s="1"/>
    </row>
    <row r="249" spans="1:29" ht="12.75">
      <c r="A249" s="1"/>
      <c r="B249" s="16"/>
      <c r="C249" s="3"/>
      <c r="D249" s="137"/>
      <c r="E249" s="137"/>
      <c r="F249" s="137"/>
      <c r="G249" s="137"/>
      <c r="H249" s="137"/>
      <c r="I249" s="137"/>
      <c r="J249" s="137"/>
      <c r="K249" s="137"/>
      <c r="L249" s="137"/>
      <c r="M249" s="137"/>
      <c r="N249" s="137"/>
      <c r="O249" s="137"/>
      <c r="P249" s="137"/>
      <c r="Q249" s="137"/>
      <c r="R249" s="137"/>
      <c r="S249" s="1"/>
      <c r="T249" s="1"/>
      <c r="U249" s="1"/>
      <c r="V249" s="1"/>
      <c r="W249" s="1"/>
      <c r="X249" s="1"/>
      <c r="Y249" s="1"/>
      <c r="Z249" s="1"/>
      <c r="AA249" s="1"/>
      <c r="AB249" s="1"/>
      <c r="AC249" s="1"/>
    </row>
    <row r="250" spans="1:29" ht="12.75">
      <c r="A250" s="1"/>
      <c r="B250" s="16"/>
      <c r="C250" s="3"/>
      <c r="D250" s="137"/>
      <c r="E250" s="137"/>
      <c r="F250" s="137"/>
      <c r="G250" s="137"/>
      <c r="H250" s="137"/>
      <c r="I250" s="137"/>
      <c r="J250" s="137"/>
      <c r="K250" s="137"/>
      <c r="L250" s="137"/>
      <c r="M250" s="137"/>
      <c r="N250" s="137"/>
      <c r="O250" s="137"/>
      <c r="P250" s="137"/>
      <c r="Q250" s="137"/>
      <c r="R250" s="137"/>
      <c r="S250" s="1"/>
      <c r="T250" s="1"/>
      <c r="U250" s="1"/>
      <c r="V250" s="1"/>
      <c r="W250" s="1"/>
      <c r="X250" s="1"/>
      <c r="Y250" s="1"/>
      <c r="Z250" s="1"/>
      <c r="AA250" s="1"/>
      <c r="AB250" s="1"/>
      <c r="AC250" s="1"/>
    </row>
    <row r="251" spans="1:29" ht="12.75">
      <c r="A251" s="1"/>
      <c r="B251" s="16"/>
      <c r="C251" s="3"/>
      <c r="D251" s="137"/>
      <c r="E251" s="137"/>
      <c r="F251" s="137"/>
      <c r="G251" s="137"/>
      <c r="H251" s="137"/>
      <c r="I251" s="137"/>
      <c r="J251" s="137"/>
      <c r="K251" s="137"/>
      <c r="L251" s="137"/>
      <c r="M251" s="137"/>
      <c r="N251" s="137"/>
      <c r="O251" s="137"/>
      <c r="P251" s="137"/>
      <c r="Q251" s="137"/>
      <c r="R251" s="137"/>
      <c r="S251" s="1"/>
      <c r="T251" s="1"/>
      <c r="U251" s="1"/>
      <c r="V251" s="1"/>
      <c r="W251" s="1"/>
      <c r="X251" s="1"/>
      <c r="Y251" s="1"/>
      <c r="Z251" s="1"/>
      <c r="AA251" s="1"/>
      <c r="AB251" s="1"/>
      <c r="AC251" s="1"/>
    </row>
    <row r="252" spans="1:29" ht="12.75">
      <c r="A252" s="1"/>
      <c r="B252" s="16"/>
      <c r="C252" s="3"/>
      <c r="D252" s="137"/>
      <c r="E252" s="137"/>
      <c r="F252" s="137"/>
      <c r="G252" s="137"/>
      <c r="H252" s="137"/>
      <c r="I252" s="137"/>
      <c r="J252" s="137"/>
      <c r="K252" s="137"/>
      <c r="L252" s="137"/>
      <c r="M252" s="137"/>
      <c r="N252" s="137"/>
      <c r="O252" s="137"/>
      <c r="P252" s="137"/>
      <c r="Q252" s="137"/>
      <c r="R252" s="137"/>
      <c r="S252" s="1"/>
      <c r="T252" s="1"/>
      <c r="U252" s="1"/>
      <c r="V252" s="1"/>
      <c r="W252" s="1"/>
      <c r="X252" s="1"/>
      <c r="Y252" s="1"/>
      <c r="Z252" s="1"/>
      <c r="AA252" s="1"/>
      <c r="AB252" s="1"/>
      <c r="AC252" s="1"/>
    </row>
    <row r="253" spans="1:29" ht="12.75">
      <c r="A253" s="1"/>
      <c r="B253" s="16"/>
      <c r="C253" s="3"/>
      <c r="D253" s="137"/>
      <c r="E253" s="137"/>
      <c r="F253" s="137"/>
      <c r="G253" s="137"/>
      <c r="H253" s="137"/>
      <c r="I253" s="137"/>
      <c r="J253" s="137"/>
      <c r="K253" s="137"/>
      <c r="L253" s="137"/>
      <c r="M253" s="137"/>
      <c r="N253" s="137"/>
      <c r="O253" s="137"/>
      <c r="P253" s="137"/>
      <c r="Q253" s="137"/>
      <c r="R253" s="137"/>
      <c r="S253" s="1"/>
      <c r="T253" s="1"/>
      <c r="U253" s="1"/>
      <c r="V253" s="1"/>
      <c r="W253" s="1"/>
      <c r="X253" s="1"/>
      <c r="Y253" s="1"/>
      <c r="Z253" s="1"/>
      <c r="AA253" s="1"/>
      <c r="AB253" s="1"/>
      <c r="AC253" s="1"/>
    </row>
    <row r="254" spans="1:29" ht="12.75">
      <c r="A254" s="1"/>
      <c r="B254" s="16"/>
      <c r="C254" s="3"/>
      <c r="D254" s="137"/>
      <c r="E254" s="137"/>
      <c r="F254" s="137"/>
      <c r="G254" s="137"/>
      <c r="H254" s="137"/>
      <c r="I254" s="137"/>
      <c r="J254" s="137"/>
      <c r="K254" s="137"/>
      <c r="L254" s="137"/>
      <c r="M254" s="137"/>
      <c r="N254" s="137"/>
      <c r="O254" s="137"/>
      <c r="P254" s="137"/>
      <c r="Q254" s="137"/>
      <c r="R254" s="137"/>
      <c r="S254" s="1"/>
      <c r="T254" s="1"/>
      <c r="U254" s="1"/>
      <c r="V254" s="1"/>
      <c r="W254" s="1"/>
      <c r="X254" s="1"/>
      <c r="Y254" s="1"/>
      <c r="Z254" s="1"/>
      <c r="AA254" s="1"/>
      <c r="AB254" s="1"/>
      <c r="AC254" s="1"/>
    </row>
    <row r="255" spans="1:29" ht="12.75">
      <c r="A255" s="1"/>
      <c r="B255" s="16"/>
      <c r="C255" s="3"/>
      <c r="D255" s="137"/>
      <c r="E255" s="137"/>
      <c r="F255" s="137"/>
      <c r="G255" s="137"/>
      <c r="H255" s="137"/>
      <c r="I255" s="137"/>
      <c r="J255" s="137"/>
      <c r="K255" s="137"/>
      <c r="L255" s="137"/>
      <c r="M255" s="137"/>
      <c r="N255" s="137"/>
      <c r="O255" s="137"/>
      <c r="P255" s="137"/>
      <c r="Q255" s="137"/>
      <c r="R255" s="137"/>
      <c r="S255" s="1"/>
      <c r="T255" s="1"/>
      <c r="U255" s="1"/>
      <c r="V255" s="1"/>
      <c r="W255" s="1"/>
      <c r="X255" s="1"/>
      <c r="Y255" s="1"/>
      <c r="Z255" s="1"/>
      <c r="AA255" s="1"/>
      <c r="AB255" s="1"/>
      <c r="AC255" s="1"/>
    </row>
    <row r="256" spans="1:29" ht="12.75">
      <c r="A256" s="1"/>
      <c r="B256" s="16"/>
      <c r="C256" s="3"/>
      <c r="D256" s="137"/>
      <c r="E256" s="137"/>
      <c r="F256" s="137"/>
      <c r="G256" s="137"/>
      <c r="H256" s="137"/>
      <c r="I256" s="137"/>
      <c r="J256" s="137"/>
      <c r="K256" s="137"/>
      <c r="L256" s="137"/>
      <c r="M256" s="137"/>
      <c r="N256" s="137"/>
      <c r="O256" s="137"/>
      <c r="P256" s="137"/>
      <c r="Q256" s="137"/>
      <c r="R256" s="137"/>
      <c r="S256" s="1"/>
      <c r="T256" s="1"/>
      <c r="U256" s="1"/>
      <c r="V256" s="1"/>
      <c r="W256" s="1"/>
      <c r="X256" s="1"/>
      <c r="Y256" s="1"/>
      <c r="Z256" s="1"/>
      <c r="AA256" s="1"/>
      <c r="AB256" s="1"/>
      <c r="AC256" s="1"/>
    </row>
    <row r="257" spans="1:29" ht="12.75">
      <c r="A257" s="1"/>
      <c r="B257" s="16"/>
      <c r="C257" s="3"/>
      <c r="D257" s="137"/>
      <c r="E257" s="137"/>
      <c r="F257" s="137"/>
      <c r="G257" s="137"/>
      <c r="H257" s="137"/>
      <c r="I257" s="137"/>
      <c r="J257" s="137"/>
      <c r="K257" s="137"/>
      <c r="L257" s="137"/>
      <c r="M257" s="137"/>
      <c r="N257" s="137"/>
      <c r="O257" s="137"/>
      <c r="P257" s="137"/>
      <c r="Q257" s="137"/>
      <c r="R257" s="137"/>
      <c r="S257" s="1"/>
      <c r="T257" s="1"/>
      <c r="U257" s="1"/>
      <c r="V257" s="1"/>
      <c r="W257" s="1"/>
      <c r="X257" s="1"/>
      <c r="Y257" s="1"/>
      <c r="Z257" s="1"/>
      <c r="AA257" s="1"/>
      <c r="AB257" s="1"/>
      <c r="AC257" s="1"/>
    </row>
    <row r="258" spans="1:29" ht="12.75">
      <c r="A258" s="1"/>
      <c r="B258" s="16"/>
      <c r="C258" s="3"/>
      <c r="D258" s="137"/>
      <c r="E258" s="137"/>
      <c r="F258" s="137"/>
      <c r="G258" s="137"/>
      <c r="H258" s="137"/>
      <c r="I258" s="137"/>
      <c r="J258" s="137"/>
      <c r="K258" s="137"/>
      <c r="L258" s="137"/>
      <c r="M258" s="137"/>
      <c r="N258" s="137"/>
      <c r="O258" s="137"/>
      <c r="P258" s="137"/>
      <c r="Q258" s="137"/>
      <c r="R258" s="137"/>
      <c r="S258" s="1"/>
      <c r="T258" s="1"/>
      <c r="U258" s="1"/>
      <c r="V258" s="1"/>
      <c r="W258" s="1"/>
      <c r="X258" s="1"/>
      <c r="Y258" s="1"/>
      <c r="Z258" s="1"/>
      <c r="AA258" s="1"/>
      <c r="AB258" s="1"/>
      <c r="AC258" s="1"/>
    </row>
    <row r="259" spans="1:29" ht="12.75">
      <c r="A259" s="1"/>
      <c r="B259" s="16"/>
      <c r="C259" s="3"/>
      <c r="D259" s="137"/>
      <c r="E259" s="137"/>
      <c r="F259" s="137"/>
      <c r="G259" s="137"/>
      <c r="H259" s="137"/>
      <c r="I259" s="137"/>
      <c r="J259" s="137"/>
      <c r="K259" s="137"/>
      <c r="L259" s="137"/>
      <c r="M259" s="137"/>
      <c r="N259" s="137"/>
      <c r="O259" s="137"/>
      <c r="P259" s="137"/>
      <c r="Q259" s="137"/>
      <c r="R259" s="137"/>
      <c r="S259" s="1"/>
      <c r="T259" s="1"/>
      <c r="U259" s="1"/>
      <c r="V259" s="1"/>
      <c r="W259" s="1"/>
      <c r="X259" s="1"/>
      <c r="Y259" s="1"/>
      <c r="Z259" s="1"/>
      <c r="AA259" s="1"/>
      <c r="AB259" s="1"/>
      <c r="AC259" s="1"/>
    </row>
    <row r="260" spans="1:29" ht="12.75">
      <c r="A260" s="1"/>
      <c r="B260" s="16"/>
      <c r="C260" s="3"/>
      <c r="D260" s="137"/>
      <c r="E260" s="137"/>
      <c r="F260" s="137"/>
      <c r="G260" s="137"/>
      <c r="H260" s="137"/>
      <c r="I260" s="137"/>
      <c r="J260" s="137"/>
      <c r="K260" s="137"/>
      <c r="L260" s="137"/>
      <c r="M260" s="137"/>
      <c r="N260" s="137"/>
      <c r="O260" s="137"/>
      <c r="P260" s="137"/>
      <c r="Q260" s="137"/>
      <c r="R260" s="137"/>
      <c r="S260" s="1"/>
      <c r="T260" s="1"/>
      <c r="U260" s="1"/>
      <c r="V260" s="1"/>
      <c r="W260" s="1"/>
      <c r="X260" s="1"/>
      <c r="Y260" s="1"/>
      <c r="Z260" s="1"/>
      <c r="AA260" s="1"/>
      <c r="AB260" s="1"/>
      <c r="AC260" s="1"/>
    </row>
    <row r="261" spans="1:29" ht="12.75">
      <c r="A261" s="1"/>
      <c r="B261" s="16"/>
      <c r="C261" s="3"/>
      <c r="D261" s="137"/>
      <c r="E261" s="137"/>
      <c r="F261" s="137"/>
      <c r="G261" s="137"/>
      <c r="H261" s="137"/>
      <c r="I261" s="137"/>
      <c r="J261" s="137"/>
      <c r="K261" s="137"/>
      <c r="L261" s="137"/>
      <c r="M261" s="137"/>
      <c r="N261" s="137"/>
      <c r="O261" s="137"/>
      <c r="P261" s="137"/>
      <c r="Q261" s="137"/>
      <c r="R261" s="137"/>
      <c r="S261" s="1"/>
      <c r="T261" s="1"/>
      <c r="U261" s="1"/>
      <c r="V261" s="1"/>
      <c r="W261" s="1"/>
      <c r="X261" s="1"/>
      <c r="Y261" s="1"/>
      <c r="Z261" s="1"/>
      <c r="AA261" s="1"/>
      <c r="AB261" s="1"/>
      <c r="AC261" s="1"/>
    </row>
    <row r="262" spans="1:29" ht="12.75">
      <c r="A262" s="1"/>
      <c r="B262" s="16"/>
      <c r="C262" s="3"/>
      <c r="D262" s="137"/>
      <c r="E262" s="137"/>
      <c r="F262" s="137"/>
      <c r="G262" s="137"/>
      <c r="H262" s="137"/>
      <c r="I262" s="137"/>
      <c r="J262" s="137"/>
      <c r="K262" s="137"/>
      <c r="L262" s="137"/>
      <c r="M262" s="137"/>
      <c r="N262" s="137"/>
      <c r="O262" s="137"/>
      <c r="P262" s="137"/>
      <c r="Q262" s="137"/>
      <c r="R262" s="137"/>
      <c r="S262" s="1"/>
      <c r="T262" s="1"/>
      <c r="U262" s="1"/>
      <c r="V262" s="1"/>
      <c r="W262" s="1"/>
      <c r="X262" s="1"/>
      <c r="Y262" s="1"/>
      <c r="Z262" s="1"/>
      <c r="AA262" s="1"/>
      <c r="AB262" s="1"/>
      <c r="AC262" s="1"/>
    </row>
    <row r="263" spans="1:29" ht="12.75">
      <c r="A263" s="1"/>
      <c r="B263" s="16"/>
      <c r="C263" s="3"/>
      <c r="D263" s="137"/>
      <c r="E263" s="137"/>
      <c r="F263" s="137"/>
      <c r="G263" s="137"/>
      <c r="H263" s="137"/>
      <c r="I263" s="137"/>
      <c r="J263" s="137"/>
      <c r="K263" s="137"/>
      <c r="L263" s="137"/>
      <c r="M263" s="137"/>
      <c r="N263" s="137"/>
      <c r="O263" s="137"/>
      <c r="P263" s="137"/>
      <c r="Q263" s="137"/>
      <c r="R263" s="137"/>
      <c r="S263" s="1"/>
      <c r="T263" s="1"/>
      <c r="U263" s="1"/>
      <c r="V263" s="1"/>
      <c r="W263" s="1"/>
      <c r="X263" s="1"/>
      <c r="Y263" s="1"/>
      <c r="Z263" s="1"/>
      <c r="AA263" s="1"/>
      <c r="AB263" s="1"/>
      <c r="AC263" s="1"/>
    </row>
    <row r="264" spans="1:29" ht="12.75">
      <c r="A264" s="1"/>
      <c r="B264" s="16"/>
      <c r="C264" s="3"/>
      <c r="D264" s="137"/>
      <c r="E264" s="137"/>
      <c r="F264" s="137"/>
      <c r="G264" s="137"/>
      <c r="H264" s="137"/>
      <c r="I264" s="137"/>
      <c r="J264" s="137"/>
      <c r="K264" s="137"/>
      <c r="L264" s="137"/>
      <c r="M264" s="137"/>
      <c r="N264" s="137"/>
      <c r="O264" s="137"/>
      <c r="P264" s="137"/>
      <c r="Q264" s="137"/>
      <c r="R264" s="137"/>
      <c r="S264" s="1"/>
      <c r="T264" s="1"/>
      <c r="U264" s="1"/>
      <c r="V264" s="1"/>
      <c r="W264" s="1"/>
      <c r="X264" s="1"/>
      <c r="Y264" s="1"/>
      <c r="Z264" s="1"/>
      <c r="AA264" s="1"/>
      <c r="AB264" s="1"/>
      <c r="AC264" s="1"/>
    </row>
    <row r="265" spans="1:29" ht="12.75">
      <c r="A265" s="1"/>
      <c r="B265" s="16"/>
      <c r="C265" s="3"/>
      <c r="D265" s="137"/>
      <c r="E265" s="137"/>
      <c r="F265" s="137"/>
      <c r="G265" s="137"/>
      <c r="H265" s="137"/>
      <c r="I265" s="137"/>
      <c r="J265" s="137"/>
      <c r="K265" s="137"/>
      <c r="L265" s="137"/>
      <c r="M265" s="137"/>
      <c r="N265" s="137"/>
      <c r="O265" s="137"/>
      <c r="P265" s="137"/>
      <c r="Q265" s="137"/>
      <c r="R265" s="137"/>
      <c r="S265" s="1"/>
      <c r="T265" s="1"/>
      <c r="U265" s="1"/>
      <c r="V265" s="1"/>
      <c r="W265" s="1"/>
      <c r="X265" s="1"/>
      <c r="Y265" s="1"/>
      <c r="Z265" s="1"/>
      <c r="AA265" s="1"/>
      <c r="AB265" s="1"/>
      <c r="AC265" s="1"/>
    </row>
    <row r="266" spans="1:29" ht="12.75">
      <c r="A266" s="1"/>
      <c r="B266" s="16"/>
      <c r="C266" s="3"/>
      <c r="D266" s="137"/>
      <c r="E266" s="137"/>
      <c r="F266" s="137"/>
      <c r="G266" s="137"/>
      <c r="H266" s="137"/>
      <c r="I266" s="137"/>
      <c r="J266" s="137"/>
      <c r="K266" s="137"/>
      <c r="L266" s="137"/>
      <c r="M266" s="137"/>
      <c r="N266" s="137"/>
      <c r="O266" s="137"/>
      <c r="P266" s="137"/>
      <c r="Q266" s="137"/>
      <c r="R266" s="137"/>
      <c r="S266" s="1"/>
      <c r="T266" s="1"/>
      <c r="U266" s="1"/>
      <c r="V266" s="1"/>
      <c r="W266" s="1"/>
      <c r="X266" s="1"/>
      <c r="Y266" s="1"/>
      <c r="Z266" s="1"/>
      <c r="AA266" s="1"/>
      <c r="AB266" s="1"/>
      <c r="AC266" s="1"/>
    </row>
    <row r="267" spans="1:29" ht="12.75">
      <c r="A267" s="1"/>
      <c r="B267" s="16"/>
      <c r="C267" s="3"/>
      <c r="D267" s="137"/>
      <c r="E267" s="137"/>
      <c r="F267" s="137"/>
      <c r="G267" s="137"/>
      <c r="H267" s="137"/>
      <c r="I267" s="137"/>
      <c r="J267" s="137"/>
      <c r="K267" s="137"/>
      <c r="L267" s="137"/>
      <c r="M267" s="137"/>
      <c r="N267" s="137"/>
      <c r="O267" s="137"/>
      <c r="P267" s="137"/>
      <c r="Q267" s="137"/>
      <c r="R267" s="137"/>
      <c r="S267" s="1"/>
      <c r="T267" s="1"/>
      <c r="U267" s="1"/>
      <c r="V267" s="1"/>
      <c r="W267" s="1"/>
      <c r="X267" s="1"/>
      <c r="Y267" s="1"/>
      <c r="Z267" s="1"/>
      <c r="AA267" s="1"/>
      <c r="AB267" s="1"/>
      <c r="AC267" s="1"/>
    </row>
    <row r="268" spans="1:29" ht="12.75">
      <c r="A268" s="1"/>
      <c r="B268" s="16"/>
      <c r="C268" s="3"/>
      <c r="D268" s="137"/>
      <c r="E268" s="137"/>
      <c r="F268" s="137"/>
      <c r="G268" s="137"/>
      <c r="H268" s="137"/>
      <c r="I268" s="137"/>
      <c r="J268" s="137"/>
      <c r="K268" s="137"/>
      <c r="L268" s="137"/>
      <c r="M268" s="137"/>
      <c r="N268" s="137"/>
      <c r="O268" s="137"/>
      <c r="P268" s="137"/>
      <c r="Q268" s="137"/>
      <c r="R268" s="137"/>
      <c r="S268" s="1"/>
      <c r="T268" s="1"/>
      <c r="U268" s="1"/>
      <c r="V268" s="1"/>
      <c r="W268" s="1"/>
      <c r="X268" s="1"/>
      <c r="Y268" s="1"/>
      <c r="Z268" s="1"/>
      <c r="AA268" s="1"/>
      <c r="AB268" s="1"/>
      <c r="AC268" s="1"/>
    </row>
    <row r="269" spans="1:29" ht="12.75">
      <c r="A269" s="1"/>
      <c r="B269" s="16"/>
      <c r="C269" s="3"/>
      <c r="D269" s="137"/>
      <c r="E269" s="137"/>
      <c r="F269" s="137"/>
      <c r="G269" s="137"/>
      <c r="H269" s="137"/>
      <c r="I269" s="137"/>
      <c r="J269" s="137"/>
      <c r="K269" s="137"/>
      <c r="L269" s="137"/>
      <c r="M269" s="137"/>
      <c r="N269" s="137"/>
      <c r="O269" s="137"/>
      <c r="P269" s="137"/>
      <c r="Q269" s="137"/>
      <c r="R269" s="137"/>
      <c r="S269" s="1"/>
      <c r="T269" s="1"/>
      <c r="U269" s="1"/>
      <c r="V269" s="1"/>
      <c r="W269" s="1"/>
      <c r="X269" s="1"/>
      <c r="Y269" s="1"/>
      <c r="Z269" s="1"/>
      <c r="AA269" s="1"/>
      <c r="AB269" s="1"/>
      <c r="AC269" s="1"/>
    </row>
    <row r="270" spans="1:29" ht="12.75">
      <c r="A270" s="1"/>
      <c r="B270" s="16"/>
      <c r="C270" s="3"/>
      <c r="D270" s="137"/>
      <c r="E270" s="137"/>
      <c r="F270" s="137"/>
      <c r="G270" s="137"/>
      <c r="H270" s="137"/>
      <c r="I270" s="137"/>
      <c r="J270" s="137"/>
      <c r="K270" s="137"/>
      <c r="L270" s="137"/>
      <c r="M270" s="137"/>
      <c r="N270" s="137"/>
      <c r="O270" s="137"/>
      <c r="P270" s="137"/>
      <c r="Q270" s="137"/>
      <c r="R270" s="137"/>
      <c r="S270" s="1"/>
      <c r="T270" s="1"/>
      <c r="U270" s="1"/>
      <c r="V270" s="1"/>
      <c r="W270" s="1"/>
      <c r="X270" s="1"/>
      <c r="Y270" s="1"/>
      <c r="Z270" s="1"/>
      <c r="AA270" s="1"/>
      <c r="AB270" s="1"/>
      <c r="AC270" s="1"/>
    </row>
    <row r="271" spans="1:29" ht="12.75">
      <c r="A271" s="1"/>
      <c r="B271" s="16"/>
      <c r="C271" s="3"/>
      <c r="D271" s="137"/>
      <c r="E271" s="137"/>
      <c r="F271" s="137"/>
      <c r="G271" s="137"/>
      <c r="H271" s="137"/>
      <c r="I271" s="137"/>
      <c r="J271" s="137"/>
      <c r="K271" s="137"/>
      <c r="L271" s="137"/>
      <c r="M271" s="137"/>
      <c r="N271" s="137"/>
      <c r="O271" s="137"/>
      <c r="P271" s="137"/>
      <c r="Q271" s="137"/>
      <c r="R271" s="137"/>
      <c r="S271" s="1"/>
      <c r="T271" s="1"/>
      <c r="U271" s="1"/>
      <c r="V271" s="1"/>
      <c r="W271" s="1"/>
      <c r="X271" s="1"/>
      <c r="Y271" s="1"/>
      <c r="Z271" s="1"/>
      <c r="AA271" s="1"/>
      <c r="AB271" s="1"/>
      <c r="AC271" s="1"/>
    </row>
    <row r="272" spans="1:29" ht="12.75">
      <c r="A272" s="1"/>
      <c r="B272" s="16"/>
      <c r="C272" s="3"/>
      <c r="D272" s="137"/>
      <c r="E272" s="137"/>
      <c r="F272" s="137"/>
      <c r="G272" s="137"/>
      <c r="H272" s="137"/>
      <c r="I272" s="137"/>
      <c r="J272" s="137"/>
      <c r="K272" s="137"/>
      <c r="L272" s="137"/>
      <c r="M272" s="137"/>
      <c r="N272" s="137"/>
      <c r="O272" s="137"/>
      <c r="P272" s="137"/>
      <c r="Q272" s="137"/>
      <c r="R272" s="137"/>
      <c r="S272" s="1"/>
      <c r="T272" s="1"/>
      <c r="U272" s="1"/>
      <c r="V272" s="1"/>
      <c r="W272" s="1"/>
      <c r="X272" s="1"/>
      <c r="Y272" s="1"/>
      <c r="Z272" s="1"/>
      <c r="AA272" s="1"/>
      <c r="AB272" s="1"/>
      <c r="AC272" s="1"/>
    </row>
    <row r="273" spans="1:29" ht="12.75">
      <c r="A273" s="1"/>
      <c r="B273" s="16"/>
      <c r="C273" s="3"/>
      <c r="D273" s="137"/>
      <c r="E273" s="137"/>
      <c r="F273" s="137"/>
      <c r="G273" s="137"/>
      <c r="H273" s="137"/>
      <c r="I273" s="137"/>
      <c r="J273" s="137"/>
      <c r="K273" s="137"/>
      <c r="L273" s="137"/>
      <c r="M273" s="137"/>
      <c r="N273" s="137"/>
      <c r="O273" s="137"/>
      <c r="P273" s="137"/>
      <c r="Q273" s="137"/>
      <c r="R273" s="137"/>
      <c r="S273" s="1"/>
      <c r="T273" s="1"/>
      <c r="U273" s="1"/>
      <c r="V273" s="1"/>
      <c r="W273" s="1"/>
      <c r="X273" s="1"/>
      <c r="Y273" s="1"/>
      <c r="Z273" s="1"/>
      <c r="AA273" s="1"/>
      <c r="AB273" s="1"/>
      <c r="AC273" s="1"/>
    </row>
    <row r="274" spans="1:29" ht="12.75">
      <c r="A274" s="1"/>
      <c r="B274" s="16"/>
      <c r="C274" s="3"/>
      <c r="D274" s="137"/>
      <c r="E274" s="137"/>
      <c r="F274" s="137"/>
      <c r="G274" s="137"/>
      <c r="H274" s="137"/>
      <c r="I274" s="137"/>
      <c r="J274" s="137"/>
      <c r="K274" s="137"/>
      <c r="L274" s="137"/>
      <c r="M274" s="137"/>
      <c r="N274" s="137"/>
      <c r="O274" s="137"/>
      <c r="P274" s="137"/>
      <c r="Q274" s="137"/>
      <c r="R274" s="137"/>
      <c r="S274" s="1"/>
      <c r="T274" s="1"/>
      <c r="U274" s="1"/>
      <c r="V274" s="1"/>
      <c r="W274" s="1"/>
      <c r="X274" s="1"/>
      <c r="Y274" s="1"/>
      <c r="Z274" s="1"/>
      <c r="AA274" s="1"/>
      <c r="AB274" s="1"/>
      <c r="AC274" s="1"/>
    </row>
    <row r="275" spans="1:29" ht="12.75">
      <c r="A275" s="1"/>
      <c r="B275" s="16"/>
      <c r="C275" s="3"/>
      <c r="D275" s="137"/>
      <c r="E275" s="137"/>
      <c r="F275" s="137"/>
      <c r="G275" s="137"/>
      <c r="H275" s="137"/>
      <c r="I275" s="137"/>
      <c r="J275" s="137"/>
      <c r="K275" s="137"/>
      <c r="L275" s="137"/>
      <c r="M275" s="137"/>
      <c r="N275" s="137"/>
      <c r="O275" s="137"/>
      <c r="P275" s="137"/>
      <c r="Q275" s="137"/>
      <c r="R275" s="137"/>
      <c r="S275" s="1"/>
      <c r="T275" s="1"/>
      <c r="U275" s="1"/>
      <c r="V275" s="1"/>
      <c r="W275" s="1"/>
      <c r="X275" s="1"/>
      <c r="Y275" s="1"/>
      <c r="Z275" s="1"/>
      <c r="AA275" s="1"/>
      <c r="AB275" s="1"/>
      <c r="AC275" s="1"/>
    </row>
    <row r="276" spans="1:29" ht="12.75">
      <c r="A276" s="1"/>
      <c r="B276" s="16"/>
      <c r="C276" s="3"/>
      <c r="D276" s="137"/>
      <c r="E276" s="137"/>
      <c r="F276" s="137"/>
      <c r="G276" s="137"/>
      <c r="H276" s="137"/>
      <c r="I276" s="137"/>
      <c r="J276" s="137"/>
      <c r="K276" s="137"/>
      <c r="L276" s="137"/>
      <c r="M276" s="137"/>
      <c r="N276" s="137"/>
      <c r="O276" s="137"/>
      <c r="P276" s="137"/>
      <c r="Q276" s="137"/>
      <c r="R276" s="137"/>
      <c r="S276" s="1"/>
      <c r="T276" s="1"/>
      <c r="U276" s="1"/>
      <c r="V276" s="1"/>
      <c r="W276" s="1"/>
      <c r="X276" s="1"/>
      <c r="Y276" s="1"/>
      <c r="Z276" s="1"/>
      <c r="AA276" s="1"/>
      <c r="AB276" s="1"/>
      <c r="AC276" s="1"/>
    </row>
    <row r="277" spans="1:29" ht="12.75">
      <c r="A277" s="1"/>
      <c r="B277" s="16"/>
      <c r="C277" s="3"/>
      <c r="D277" s="137"/>
      <c r="E277" s="137"/>
      <c r="F277" s="137"/>
      <c r="G277" s="137"/>
      <c r="H277" s="137"/>
      <c r="I277" s="137"/>
      <c r="J277" s="137"/>
      <c r="K277" s="137"/>
      <c r="L277" s="137"/>
      <c r="M277" s="137"/>
      <c r="N277" s="137"/>
      <c r="O277" s="137"/>
      <c r="P277" s="137"/>
      <c r="Q277" s="137"/>
      <c r="R277" s="137"/>
      <c r="S277" s="1"/>
      <c r="T277" s="1"/>
      <c r="U277" s="1"/>
      <c r="V277" s="1"/>
      <c r="W277" s="1"/>
      <c r="X277" s="1"/>
      <c r="Y277" s="1"/>
      <c r="Z277" s="1"/>
      <c r="AA277" s="1"/>
      <c r="AB277" s="1"/>
      <c r="AC277" s="1"/>
    </row>
    <row r="278" spans="1:29" ht="12.75">
      <c r="A278" s="1"/>
      <c r="B278" s="16"/>
      <c r="C278" s="3"/>
      <c r="D278" s="137"/>
      <c r="E278" s="137"/>
      <c r="F278" s="137"/>
      <c r="G278" s="137"/>
      <c r="H278" s="137"/>
      <c r="I278" s="137"/>
      <c r="J278" s="137"/>
      <c r="K278" s="137"/>
      <c r="L278" s="137"/>
      <c r="M278" s="137"/>
      <c r="N278" s="137"/>
      <c r="O278" s="137"/>
      <c r="P278" s="137"/>
      <c r="Q278" s="137"/>
      <c r="R278" s="137"/>
      <c r="S278" s="1"/>
      <c r="T278" s="1"/>
      <c r="U278" s="1"/>
      <c r="V278" s="1"/>
      <c r="W278" s="1"/>
      <c r="X278" s="1"/>
      <c r="Y278" s="1"/>
      <c r="Z278" s="1"/>
      <c r="AA278" s="1"/>
      <c r="AB278" s="1"/>
      <c r="AC278" s="1"/>
    </row>
    <row r="279" spans="1:29" ht="12.75">
      <c r="A279" s="1"/>
      <c r="B279" s="16"/>
      <c r="C279" s="3"/>
      <c r="D279" s="137"/>
      <c r="E279" s="137"/>
      <c r="F279" s="137"/>
      <c r="G279" s="137"/>
      <c r="H279" s="137"/>
      <c r="I279" s="137"/>
      <c r="J279" s="137"/>
      <c r="K279" s="137"/>
      <c r="L279" s="137"/>
      <c r="M279" s="137"/>
      <c r="N279" s="137"/>
      <c r="O279" s="137"/>
      <c r="P279" s="137"/>
      <c r="Q279" s="137"/>
      <c r="R279" s="137"/>
      <c r="S279" s="1"/>
      <c r="T279" s="1"/>
      <c r="U279" s="1"/>
      <c r="V279" s="1"/>
      <c r="W279" s="1"/>
      <c r="X279" s="1"/>
      <c r="Y279" s="1"/>
      <c r="Z279" s="1"/>
      <c r="AA279" s="1"/>
      <c r="AB279" s="1"/>
      <c r="AC279" s="1"/>
    </row>
    <row r="280" spans="1:29" ht="12.75">
      <c r="A280" s="1"/>
      <c r="B280" s="16"/>
      <c r="C280" s="3"/>
      <c r="D280" s="137"/>
      <c r="E280" s="137"/>
      <c r="F280" s="137"/>
      <c r="G280" s="137"/>
      <c r="H280" s="137"/>
      <c r="I280" s="137"/>
      <c r="J280" s="137"/>
      <c r="K280" s="137"/>
      <c r="L280" s="137"/>
      <c r="M280" s="137"/>
      <c r="N280" s="137"/>
      <c r="O280" s="137"/>
      <c r="P280" s="137"/>
      <c r="Q280" s="137"/>
      <c r="R280" s="137"/>
      <c r="S280" s="1"/>
      <c r="T280" s="1"/>
      <c r="U280" s="1"/>
      <c r="V280" s="1"/>
      <c r="W280" s="1"/>
      <c r="X280" s="1"/>
      <c r="Y280" s="1"/>
      <c r="Z280" s="1"/>
      <c r="AA280" s="1"/>
      <c r="AB280" s="1"/>
      <c r="AC280" s="1"/>
    </row>
    <row r="281" spans="1:29" ht="12.75">
      <c r="A281" s="1"/>
      <c r="B281" s="16"/>
      <c r="C281" s="3"/>
      <c r="D281" s="137"/>
      <c r="E281" s="137"/>
      <c r="F281" s="137"/>
      <c r="G281" s="137"/>
      <c r="H281" s="137"/>
      <c r="I281" s="137"/>
      <c r="J281" s="137"/>
      <c r="K281" s="137"/>
      <c r="L281" s="137"/>
      <c r="M281" s="137"/>
      <c r="N281" s="137"/>
      <c r="O281" s="137"/>
      <c r="P281" s="137"/>
      <c r="Q281" s="137"/>
      <c r="R281" s="137"/>
      <c r="S281" s="1"/>
      <c r="T281" s="1"/>
      <c r="U281" s="1"/>
      <c r="V281" s="1"/>
      <c r="W281" s="1"/>
      <c r="X281" s="1"/>
      <c r="Y281" s="1"/>
      <c r="Z281" s="1"/>
      <c r="AA281" s="1"/>
      <c r="AB281" s="1"/>
      <c r="AC281" s="1"/>
    </row>
    <row r="282" spans="1:29" ht="12.75">
      <c r="A282" s="1"/>
      <c r="B282" s="16"/>
      <c r="C282" s="3"/>
      <c r="D282" s="137"/>
      <c r="E282" s="137"/>
      <c r="F282" s="137"/>
      <c r="G282" s="137"/>
      <c r="H282" s="137"/>
      <c r="I282" s="137"/>
      <c r="J282" s="137"/>
      <c r="K282" s="137"/>
      <c r="L282" s="137"/>
      <c r="M282" s="137"/>
      <c r="N282" s="137"/>
      <c r="O282" s="137"/>
      <c r="P282" s="137"/>
      <c r="Q282" s="137"/>
      <c r="R282" s="137"/>
      <c r="S282" s="1"/>
      <c r="T282" s="1"/>
      <c r="U282" s="1"/>
      <c r="V282" s="1"/>
      <c r="W282" s="1"/>
      <c r="X282" s="1"/>
      <c r="Y282" s="1"/>
      <c r="Z282" s="1"/>
      <c r="AA282" s="1"/>
      <c r="AB282" s="1"/>
      <c r="AC282" s="1"/>
    </row>
    <row r="283" spans="1:29" ht="12.75">
      <c r="A283" s="1"/>
      <c r="B283" s="16"/>
      <c r="C283" s="3"/>
      <c r="D283" s="137"/>
      <c r="E283" s="137"/>
      <c r="F283" s="137"/>
      <c r="G283" s="137"/>
      <c r="H283" s="137"/>
      <c r="I283" s="137"/>
      <c r="J283" s="137"/>
      <c r="K283" s="137"/>
      <c r="L283" s="137"/>
      <c r="M283" s="137"/>
      <c r="N283" s="137"/>
      <c r="O283" s="137"/>
      <c r="P283" s="137"/>
      <c r="Q283" s="137"/>
      <c r="R283" s="137"/>
      <c r="S283" s="1"/>
      <c r="T283" s="1"/>
      <c r="U283" s="1"/>
      <c r="V283" s="1"/>
      <c r="W283" s="1"/>
      <c r="X283" s="1"/>
      <c r="Y283" s="1"/>
      <c r="Z283" s="1"/>
      <c r="AA283" s="1"/>
      <c r="AB283" s="1"/>
      <c r="AC283" s="1"/>
    </row>
    <row r="284" spans="1:29" ht="12.75">
      <c r="A284" s="1"/>
      <c r="B284" s="16"/>
      <c r="C284" s="3"/>
      <c r="D284" s="137"/>
      <c r="E284" s="137"/>
      <c r="F284" s="137"/>
      <c r="G284" s="137"/>
      <c r="H284" s="137"/>
      <c r="I284" s="137"/>
      <c r="J284" s="137"/>
      <c r="K284" s="137"/>
      <c r="L284" s="137"/>
      <c r="M284" s="137"/>
      <c r="N284" s="137"/>
      <c r="O284" s="137"/>
      <c r="P284" s="137"/>
      <c r="Q284" s="137"/>
      <c r="R284" s="137"/>
      <c r="S284" s="1"/>
      <c r="T284" s="1"/>
      <c r="U284" s="1"/>
      <c r="V284" s="1"/>
      <c r="W284" s="1"/>
      <c r="X284" s="1"/>
      <c r="Y284" s="1"/>
      <c r="Z284" s="1"/>
      <c r="AA284" s="1"/>
      <c r="AB284" s="1"/>
      <c r="AC284" s="1"/>
    </row>
    <row r="285" spans="1:29" ht="12.75">
      <c r="A285" s="1"/>
      <c r="B285" s="16"/>
      <c r="C285" s="3"/>
      <c r="D285" s="137"/>
      <c r="E285" s="137"/>
      <c r="F285" s="137"/>
      <c r="G285" s="137"/>
      <c r="H285" s="137"/>
      <c r="I285" s="137"/>
      <c r="J285" s="137"/>
      <c r="K285" s="137"/>
      <c r="L285" s="137"/>
      <c r="M285" s="137"/>
      <c r="N285" s="137"/>
      <c r="O285" s="137"/>
      <c r="P285" s="137"/>
      <c r="Q285" s="137"/>
      <c r="R285" s="137"/>
      <c r="S285" s="1"/>
      <c r="T285" s="1"/>
      <c r="U285" s="1"/>
      <c r="V285" s="1"/>
      <c r="W285" s="1"/>
      <c r="X285" s="1"/>
      <c r="Y285" s="1"/>
      <c r="Z285" s="1"/>
      <c r="AA285" s="1"/>
      <c r="AB285" s="1"/>
      <c r="AC285" s="1"/>
    </row>
    <row r="286" spans="1:29" ht="12.75">
      <c r="A286" s="1"/>
      <c r="B286" s="16"/>
      <c r="C286" s="3"/>
      <c r="D286" s="137"/>
      <c r="E286" s="137"/>
      <c r="F286" s="137"/>
      <c r="G286" s="137"/>
      <c r="H286" s="137"/>
      <c r="I286" s="137"/>
      <c r="J286" s="137"/>
      <c r="K286" s="137"/>
      <c r="L286" s="137"/>
      <c r="M286" s="137"/>
      <c r="N286" s="137"/>
      <c r="O286" s="137"/>
      <c r="P286" s="137"/>
      <c r="Q286" s="137"/>
      <c r="R286" s="137"/>
      <c r="S286" s="1"/>
      <c r="T286" s="1"/>
      <c r="U286" s="1"/>
      <c r="V286" s="1"/>
      <c r="W286" s="1"/>
      <c r="X286" s="1"/>
      <c r="Y286" s="1"/>
      <c r="Z286" s="1"/>
      <c r="AA286" s="1"/>
      <c r="AB286" s="1"/>
      <c r="AC286" s="1"/>
    </row>
    <row r="287" spans="1:29" ht="12.75">
      <c r="A287" s="1"/>
      <c r="B287" s="16"/>
      <c r="C287" s="3"/>
      <c r="D287" s="137"/>
      <c r="E287" s="137"/>
      <c r="F287" s="137"/>
      <c r="G287" s="137"/>
      <c r="H287" s="137"/>
      <c r="I287" s="137"/>
      <c r="J287" s="137"/>
      <c r="K287" s="137"/>
      <c r="L287" s="137"/>
      <c r="M287" s="137"/>
      <c r="N287" s="137"/>
      <c r="O287" s="137"/>
      <c r="P287" s="137"/>
      <c r="Q287" s="137"/>
      <c r="R287" s="137"/>
      <c r="S287" s="1"/>
      <c r="T287" s="1"/>
      <c r="U287" s="1"/>
      <c r="V287" s="1"/>
      <c r="W287" s="1"/>
      <c r="X287" s="1"/>
      <c r="Y287" s="1"/>
      <c r="Z287" s="1"/>
      <c r="AA287" s="1"/>
      <c r="AB287" s="1"/>
      <c r="AC287" s="1"/>
    </row>
    <row r="288" spans="1:29" ht="12.75">
      <c r="A288" s="1"/>
      <c r="B288" s="16"/>
      <c r="C288" s="3"/>
      <c r="D288" s="137"/>
      <c r="E288" s="137"/>
      <c r="F288" s="137"/>
      <c r="G288" s="137"/>
      <c r="H288" s="137"/>
      <c r="I288" s="137"/>
      <c r="J288" s="137"/>
      <c r="K288" s="137"/>
      <c r="L288" s="137"/>
      <c r="M288" s="137"/>
      <c r="N288" s="137"/>
      <c r="O288" s="137"/>
      <c r="P288" s="137"/>
      <c r="Q288" s="137"/>
      <c r="R288" s="137"/>
      <c r="S288" s="1"/>
      <c r="T288" s="1"/>
      <c r="U288" s="1"/>
      <c r="V288" s="1"/>
      <c r="W288" s="1"/>
      <c r="X288" s="1"/>
      <c r="Y288" s="1"/>
      <c r="Z288" s="1"/>
      <c r="AA288" s="1"/>
      <c r="AB288" s="1"/>
      <c r="AC288" s="1"/>
    </row>
    <row r="289" spans="1:29" ht="12.75">
      <c r="A289" s="1"/>
      <c r="B289" s="16"/>
      <c r="C289" s="3"/>
      <c r="D289" s="137"/>
      <c r="E289" s="137"/>
      <c r="F289" s="137"/>
      <c r="G289" s="137"/>
      <c r="H289" s="137"/>
      <c r="I289" s="137"/>
      <c r="J289" s="137"/>
      <c r="K289" s="137"/>
      <c r="L289" s="137"/>
      <c r="M289" s="137"/>
      <c r="N289" s="137"/>
      <c r="O289" s="137"/>
      <c r="P289" s="137"/>
      <c r="Q289" s="137"/>
      <c r="R289" s="137"/>
      <c r="S289" s="1"/>
      <c r="T289" s="1"/>
      <c r="U289" s="1"/>
      <c r="V289" s="1"/>
      <c r="W289" s="1"/>
      <c r="X289" s="1"/>
      <c r="Y289" s="1"/>
      <c r="Z289" s="1"/>
      <c r="AA289" s="1"/>
      <c r="AB289" s="1"/>
      <c r="AC289" s="1"/>
    </row>
    <row r="290" spans="1:29" ht="12.75">
      <c r="A290" s="1"/>
      <c r="B290" s="16"/>
      <c r="C290" s="3"/>
      <c r="D290" s="137"/>
      <c r="E290" s="137"/>
      <c r="F290" s="137"/>
      <c r="G290" s="137"/>
      <c r="H290" s="137"/>
      <c r="I290" s="137"/>
      <c r="J290" s="137"/>
      <c r="K290" s="137"/>
      <c r="L290" s="137"/>
      <c r="M290" s="137"/>
      <c r="N290" s="137"/>
      <c r="O290" s="137"/>
      <c r="P290" s="137"/>
      <c r="Q290" s="137"/>
      <c r="R290" s="137"/>
      <c r="S290" s="1"/>
      <c r="T290" s="1"/>
      <c r="U290" s="1"/>
      <c r="V290" s="1"/>
      <c r="W290" s="1"/>
      <c r="X290" s="1"/>
      <c r="Y290" s="1"/>
      <c r="Z290" s="1"/>
      <c r="AA290" s="1"/>
      <c r="AB290" s="1"/>
      <c r="AC290" s="1"/>
    </row>
    <row r="291" spans="1:29" ht="12.75">
      <c r="A291" s="1"/>
      <c r="B291" s="16"/>
      <c r="C291" s="3"/>
      <c r="D291" s="137"/>
      <c r="E291" s="137"/>
      <c r="F291" s="137"/>
      <c r="G291" s="137"/>
      <c r="H291" s="137"/>
      <c r="I291" s="137"/>
      <c r="J291" s="137"/>
      <c r="K291" s="137"/>
      <c r="L291" s="137"/>
      <c r="M291" s="137"/>
      <c r="N291" s="137"/>
      <c r="O291" s="137"/>
      <c r="P291" s="137"/>
      <c r="Q291" s="137"/>
      <c r="R291" s="137"/>
      <c r="S291" s="1"/>
      <c r="T291" s="1"/>
      <c r="U291" s="1"/>
      <c r="V291" s="1"/>
      <c r="W291" s="1"/>
      <c r="X291" s="1"/>
      <c r="Y291" s="1"/>
      <c r="Z291" s="1"/>
      <c r="AA291" s="1"/>
      <c r="AB291" s="1"/>
      <c r="AC291" s="1"/>
    </row>
    <row r="292" spans="1:29" ht="12.75">
      <c r="A292" s="1"/>
      <c r="B292" s="16"/>
      <c r="C292" s="3"/>
      <c r="D292" s="137"/>
      <c r="E292" s="137"/>
      <c r="F292" s="137"/>
      <c r="G292" s="137"/>
      <c r="H292" s="137"/>
      <c r="I292" s="137"/>
      <c r="J292" s="137"/>
      <c r="K292" s="137"/>
      <c r="L292" s="137"/>
      <c r="M292" s="137"/>
      <c r="N292" s="137"/>
      <c r="O292" s="137"/>
      <c r="P292" s="137"/>
      <c r="Q292" s="137"/>
      <c r="R292" s="137"/>
      <c r="S292" s="1"/>
      <c r="T292" s="1"/>
      <c r="U292" s="1"/>
      <c r="V292" s="1"/>
      <c r="W292" s="1"/>
      <c r="X292" s="1"/>
      <c r="Y292" s="1"/>
      <c r="Z292" s="1"/>
      <c r="AA292" s="1"/>
      <c r="AB292" s="1"/>
      <c r="AC292" s="1"/>
    </row>
    <row r="293" spans="1:29" ht="12.75">
      <c r="A293" s="1"/>
      <c r="B293" s="16"/>
      <c r="C293" s="3"/>
      <c r="D293" s="137"/>
      <c r="E293" s="137"/>
      <c r="F293" s="137"/>
      <c r="G293" s="137"/>
      <c r="H293" s="137"/>
      <c r="I293" s="137"/>
      <c r="J293" s="137"/>
      <c r="K293" s="137"/>
      <c r="L293" s="137"/>
      <c r="M293" s="137"/>
      <c r="N293" s="137"/>
      <c r="O293" s="137"/>
      <c r="P293" s="137"/>
      <c r="Q293" s="137"/>
      <c r="R293" s="137"/>
      <c r="S293" s="1"/>
      <c r="T293" s="1"/>
      <c r="U293" s="1"/>
      <c r="V293" s="1"/>
      <c r="W293" s="1"/>
      <c r="X293" s="1"/>
      <c r="Y293" s="1"/>
      <c r="Z293" s="1"/>
      <c r="AA293" s="1"/>
      <c r="AB293" s="1"/>
      <c r="AC293" s="1"/>
    </row>
    <row r="294" spans="1:29" ht="12.75">
      <c r="A294" s="1"/>
      <c r="B294" s="16"/>
      <c r="C294" s="3"/>
      <c r="D294" s="137"/>
      <c r="E294" s="137"/>
      <c r="F294" s="137"/>
      <c r="G294" s="137"/>
      <c r="H294" s="137"/>
      <c r="I294" s="137"/>
      <c r="J294" s="137"/>
      <c r="K294" s="137"/>
      <c r="L294" s="137"/>
      <c r="M294" s="137"/>
      <c r="N294" s="137"/>
      <c r="O294" s="137"/>
      <c r="P294" s="137"/>
      <c r="Q294" s="137"/>
      <c r="R294" s="137"/>
      <c r="S294" s="1"/>
      <c r="T294" s="1"/>
      <c r="U294" s="1"/>
      <c r="V294" s="1"/>
      <c r="W294" s="1"/>
      <c r="X294" s="1"/>
      <c r="Y294" s="1"/>
      <c r="Z294" s="1"/>
      <c r="AA294" s="1"/>
      <c r="AB294" s="1"/>
      <c r="AC294" s="1"/>
    </row>
    <row r="295" spans="1:29" ht="12.75">
      <c r="A295" s="1"/>
      <c r="B295" s="16"/>
      <c r="C295" s="3"/>
      <c r="D295" s="137"/>
      <c r="E295" s="137"/>
      <c r="F295" s="137"/>
      <c r="G295" s="137"/>
      <c r="H295" s="137"/>
      <c r="I295" s="137"/>
      <c r="J295" s="137"/>
      <c r="K295" s="137"/>
      <c r="L295" s="137"/>
      <c r="M295" s="137"/>
      <c r="N295" s="137"/>
      <c r="O295" s="137"/>
      <c r="P295" s="137"/>
      <c r="Q295" s="137"/>
      <c r="R295" s="137"/>
      <c r="S295" s="1"/>
      <c r="T295" s="1"/>
      <c r="U295" s="1"/>
      <c r="V295" s="1"/>
      <c r="W295" s="1"/>
      <c r="X295" s="1"/>
      <c r="Y295" s="1"/>
      <c r="Z295" s="1"/>
      <c r="AA295" s="1"/>
      <c r="AB295" s="1"/>
      <c r="AC295" s="1"/>
    </row>
    <row r="296" spans="1:29" ht="12.75">
      <c r="A296" s="1"/>
      <c r="B296" s="16"/>
      <c r="C296" s="3"/>
      <c r="D296" s="137"/>
      <c r="E296" s="137"/>
      <c r="F296" s="137"/>
      <c r="G296" s="137"/>
      <c r="H296" s="137"/>
      <c r="I296" s="137"/>
      <c r="J296" s="137"/>
      <c r="K296" s="137"/>
      <c r="L296" s="137"/>
      <c r="M296" s="137"/>
      <c r="N296" s="137"/>
      <c r="O296" s="137"/>
      <c r="P296" s="137"/>
      <c r="Q296" s="137"/>
      <c r="R296" s="137"/>
      <c r="S296" s="1"/>
      <c r="T296" s="1"/>
      <c r="U296" s="1"/>
      <c r="V296" s="1"/>
      <c r="W296" s="1"/>
      <c r="X296" s="1"/>
      <c r="Y296" s="1"/>
      <c r="Z296" s="1"/>
      <c r="AA296" s="1"/>
      <c r="AB296" s="1"/>
      <c r="AC296" s="1"/>
    </row>
    <row r="297" spans="1:29" ht="12.75">
      <c r="A297" s="1"/>
      <c r="B297" s="16"/>
      <c r="C297" s="3"/>
      <c r="D297" s="137"/>
      <c r="E297" s="137"/>
      <c r="F297" s="137"/>
      <c r="G297" s="137"/>
      <c r="H297" s="137"/>
      <c r="I297" s="137"/>
      <c r="J297" s="137"/>
      <c r="K297" s="137"/>
      <c r="L297" s="137"/>
      <c r="M297" s="137"/>
      <c r="N297" s="137"/>
      <c r="O297" s="137"/>
      <c r="P297" s="137"/>
      <c r="Q297" s="137"/>
      <c r="R297" s="137"/>
      <c r="S297" s="1"/>
      <c r="T297" s="1"/>
      <c r="U297" s="1"/>
      <c r="V297" s="1"/>
      <c r="W297" s="1"/>
      <c r="X297" s="1"/>
      <c r="Y297" s="1"/>
      <c r="Z297" s="1"/>
      <c r="AA297" s="1"/>
      <c r="AB297" s="1"/>
      <c r="AC297" s="1"/>
    </row>
    <row r="298" spans="1:29" ht="12.75">
      <c r="A298" s="1"/>
      <c r="B298" s="16"/>
      <c r="C298" s="3"/>
      <c r="D298" s="137"/>
      <c r="E298" s="137"/>
      <c r="F298" s="137"/>
      <c r="G298" s="137"/>
      <c r="H298" s="137"/>
      <c r="I298" s="137"/>
      <c r="J298" s="137"/>
      <c r="K298" s="137"/>
      <c r="L298" s="137"/>
      <c r="M298" s="137"/>
      <c r="N298" s="137"/>
      <c r="O298" s="137"/>
      <c r="P298" s="137"/>
      <c r="Q298" s="137"/>
      <c r="R298" s="137"/>
      <c r="S298" s="1"/>
      <c r="T298" s="1"/>
      <c r="U298" s="1"/>
      <c r="V298" s="1"/>
      <c r="W298" s="1"/>
      <c r="X298" s="1"/>
      <c r="Y298" s="1"/>
      <c r="Z298" s="1"/>
      <c r="AA298" s="1"/>
      <c r="AB298" s="1"/>
      <c r="AC298" s="1"/>
    </row>
    <row r="299" spans="1:29" ht="12.75">
      <c r="A299" s="1"/>
      <c r="B299" s="16"/>
      <c r="C299" s="3"/>
      <c r="D299" s="137"/>
      <c r="E299" s="137"/>
      <c r="F299" s="137"/>
      <c r="G299" s="137"/>
      <c r="H299" s="137"/>
      <c r="I299" s="137"/>
      <c r="J299" s="137"/>
      <c r="K299" s="137"/>
      <c r="L299" s="137"/>
      <c r="M299" s="137"/>
      <c r="N299" s="137"/>
      <c r="O299" s="137"/>
      <c r="P299" s="137"/>
      <c r="Q299" s="137"/>
      <c r="R299" s="137"/>
      <c r="S299" s="1"/>
      <c r="T299" s="1"/>
      <c r="U299" s="1"/>
      <c r="V299" s="1"/>
      <c r="W299" s="1"/>
      <c r="X299" s="1"/>
      <c r="Y299" s="1"/>
      <c r="Z299" s="1"/>
      <c r="AA299" s="1"/>
      <c r="AB299" s="1"/>
      <c r="AC299" s="1"/>
    </row>
    <row r="300" spans="1:29" ht="12.75">
      <c r="A300" s="1"/>
      <c r="B300" s="16"/>
      <c r="C300" s="3"/>
      <c r="D300" s="137"/>
      <c r="E300" s="137"/>
      <c r="F300" s="137"/>
      <c r="G300" s="137"/>
      <c r="H300" s="137"/>
      <c r="I300" s="137"/>
      <c r="J300" s="137"/>
      <c r="K300" s="137"/>
      <c r="L300" s="137"/>
      <c r="M300" s="137"/>
      <c r="N300" s="137"/>
      <c r="O300" s="137"/>
      <c r="P300" s="137"/>
      <c r="Q300" s="137"/>
      <c r="R300" s="137"/>
      <c r="S300" s="1"/>
      <c r="T300" s="1"/>
      <c r="U300" s="1"/>
      <c r="V300" s="1"/>
      <c r="W300" s="1"/>
      <c r="X300" s="1"/>
      <c r="Y300" s="1"/>
      <c r="Z300" s="1"/>
      <c r="AA300" s="1"/>
      <c r="AB300" s="1"/>
      <c r="AC300" s="1"/>
    </row>
    <row r="301" spans="1:29" ht="12.75">
      <c r="A301" s="1"/>
      <c r="B301" s="16"/>
      <c r="C301" s="3"/>
      <c r="D301" s="137"/>
      <c r="E301" s="137"/>
      <c r="F301" s="137"/>
      <c r="G301" s="137"/>
      <c r="H301" s="137"/>
      <c r="I301" s="137"/>
      <c r="J301" s="137"/>
      <c r="K301" s="137"/>
      <c r="L301" s="137"/>
      <c r="M301" s="137"/>
      <c r="N301" s="137"/>
      <c r="O301" s="137"/>
      <c r="P301" s="137"/>
      <c r="Q301" s="137"/>
      <c r="R301" s="137"/>
      <c r="S301" s="1"/>
      <c r="T301" s="1"/>
      <c r="U301" s="1"/>
      <c r="V301" s="1"/>
      <c r="W301" s="1"/>
      <c r="X301" s="1"/>
      <c r="Y301" s="1"/>
      <c r="Z301" s="1"/>
      <c r="AA301" s="1"/>
      <c r="AB301" s="1"/>
      <c r="AC301" s="1"/>
    </row>
    <row r="302" spans="1:29" ht="12.75">
      <c r="A302" s="1"/>
      <c r="B302" s="16"/>
      <c r="C302" s="3"/>
      <c r="D302" s="137"/>
      <c r="E302" s="137"/>
      <c r="F302" s="137"/>
      <c r="G302" s="137"/>
      <c r="H302" s="137"/>
      <c r="I302" s="137"/>
      <c r="J302" s="137"/>
      <c r="K302" s="137"/>
      <c r="L302" s="137"/>
      <c r="M302" s="137"/>
      <c r="N302" s="137"/>
      <c r="O302" s="137"/>
      <c r="P302" s="137"/>
      <c r="Q302" s="137"/>
      <c r="R302" s="137"/>
      <c r="S302" s="1"/>
      <c r="T302" s="1"/>
      <c r="U302" s="1"/>
      <c r="V302" s="1"/>
      <c r="W302" s="1"/>
      <c r="X302" s="1"/>
      <c r="Y302" s="1"/>
      <c r="Z302" s="1"/>
      <c r="AA302" s="1"/>
      <c r="AB302" s="1"/>
      <c r="AC302" s="1"/>
    </row>
    <row r="303" spans="1:29" ht="12.75">
      <c r="A303" s="1"/>
      <c r="B303" s="16"/>
      <c r="C303" s="3"/>
      <c r="D303" s="137"/>
      <c r="E303" s="137"/>
      <c r="F303" s="137"/>
      <c r="G303" s="137"/>
      <c r="H303" s="137"/>
      <c r="I303" s="137"/>
      <c r="J303" s="137"/>
      <c r="K303" s="137"/>
      <c r="L303" s="137"/>
      <c r="M303" s="137"/>
      <c r="N303" s="137"/>
      <c r="O303" s="137"/>
      <c r="P303" s="137"/>
      <c r="Q303" s="137"/>
      <c r="R303" s="137"/>
      <c r="S303" s="1"/>
      <c r="T303" s="1"/>
      <c r="U303" s="1"/>
      <c r="V303" s="1"/>
      <c r="W303" s="1"/>
      <c r="X303" s="1"/>
      <c r="Y303" s="1"/>
      <c r="Z303" s="1"/>
      <c r="AA303" s="1"/>
      <c r="AB303" s="1"/>
      <c r="AC303" s="1"/>
    </row>
    <row r="304" spans="1:29" ht="12.75">
      <c r="A304" s="1"/>
      <c r="B304" s="16"/>
      <c r="C304" s="3"/>
      <c r="D304" s="137"/>
      <c r="E304" s="137"/>
      <c r="F304" s="137"/>
      <c r="G304" s="137"/>
      <c r="H304" s="137"/>
      <c r="I304" s="137"/>
      <c r="J304" s="137"/>
      <c r="K304" s="137"/>
      <c r="L304" s="137"/>
      <c r="M304" s="137"/>
      <c r="N304" s="137"/>
      <c r="O304" s="137"/>
      <c r="P304" s="137"/>
      <c r="Q304" s="137"/>
      <c r="R304" s="137"/>
      <c r="S304" s="1"/>
      <c r="T304" s="1"/>
      <c r="U304" s="1"/>
      <c r="V304" s="1"/>
      <c r="W304" s="1"/>
      <c r="X304" s="1"/>
      <c r="Y304" s="1"/>
      <c r="Z304" s="1"/>
      <c r="AA304" s="1"/>
      <c r="AB304" s="1"/>
      <c r="AC304" s="1"/>
    </row>
    <row r="305" spans="1:29" ht="12.75">
      <c r="A305" s="1"/>
      <c r="B305" s="16"/>
      <c r="C305" s="3"/>
      <c r="D305" s="137"/>
      <c r="E305" s="137"/>
      <c r="F305" s="137"/>
      <c r="G305" s="137"/>
      <c r="H305" s="137"/>
      <c r="I305" s="137"/>
      <c r="J305" s="137"/>
      <c r="K305" s="137"/>
      <c r="L305" s="137"/>
      <c r="M305" s="137"/>
      <c r="N305" s="137"/>
      <c r="O305" s="137"/>
      <c r="P305" s="137"/>
      <c r="Q305" s="137"/>
      <c r="R305" s="137"/>
      <c r="S305" s="1"/>
      <c r="T305" s="1"/>
      <c r="U305" s="1"/>
      <c r="V305" s="1"/>
      <c r="W305" s="1"/>
      <c r="X305" s="1"/>
      <c r="Y305" s="1"/>
      <c r="Z305" s="1"/>
      <c r="AA305" s="1"/>
      <c r="AB305" s="1"/>
      <c r="AC305" s="1"/>
    </row>
    <row r="306" spans="1:29" ht="12.75">
      <c r="A306" s="1"/>
      <c r="B306" s="16"/>
      <c r="C306" s="3"/>
      <c r="D306" s="137"/>
      <c r="E306" s="137"/>
      <c r="F306" s="137"/>
      <c r="G306" s="137"/>
      <c r="H306" s="137"/>
      <c r="I306" s="137"/>
      <c r="J306" s="137"/>
      <c r="K306" s="137"/>
      <c r="L306" s="137"/>
      <c r="M306" s="137"/>
      <c r="N306" s="137"/>
      <c r="O306" s="137"/>
      <c r="P306" s="137"/>
      <c r="Q306" s="137"/>
      <c r="R306" s="137"/>
      <c r="S306" s="1"/>
      <c r="T306" s="1"/>
      <c r="U306" s="1"/>
      <c r="V306" s="1"/>
      <c r="W306" s="1"/>
      <c r="X306" s="1"/>
      <c r="Y306" s="1"/>
      <c r="Z306" s="1"/>
      <c r="AA306" s="1"/>
      <c r="AB306" s="1"/>
      <c r="AC306" s="1"/>
    </row>
    <row r="307" spans="1:29" ht="12.75">
      <c r="A307" s="1"/>
      <c r="B307" s="16"/>
      <c r="C307" s="3"/>
      <c r="D307" s="137"/>
      <c r="E307" s="137"/>
      <c r="F307" s="137"/>
      <c r="G307" s="137"/>
      <c r="H307" s="137"/>
      <c r="I307" s="137"/>
      <c r="J307" s="137"/>
      <c r="K307" s="137"/>
      <c r="L307" s="137"/>
      <c r="M307" s="137"/>
      <c r="N307" s="137"/>
      <c r="O307" s="137"/>
      <c r="P307" s="137"/>
      <c r="Q307" s="137"/>
      <c r="R307" s="137"/>
      <c r="S307" s="1"/>
      <c r="T307" s="1"/>
      <c r="U307" s="1"/>
      <c r="V307" s="1"/>
      <c r="W307" s="1"/>
      <c r="X307" s="1"/>
      <c r="Y307" s="1"/>
      <c r="Z307" s="1"/>
      <c r="AA307" s="1"/>
      <c r="AB307" s="1"/>
      <c r="AC307" s="1"/>
    </row>
    <row r="308" spans="1:29" ht="12.75">
      <c r="A308" s="1"/>
      <c r="B308" s="16"/>
      <c r="C308" s="3"/>
      <c r="D308" s="137"/>
      <c r="E308" s="137"/>
      <c r="F308" s="137"/>
      <c r="G308" s="137"/>
      <c r="H308" s="137"/>
      <c r="I308" s="137"/>
      <c r="J308" s="137"/>
      <c r="K308" s="137"/>
      <c r="L308" s="137"/>
      <c r="M308" s="137"/>
      <c r="N308" s="137"/>
      <c r="O308" s="137"/>
      <c r="P308" s="137"/>
      <c r="Q308" s="137"/>
      <c r="R308" s="137"/>
      <c r="S308" s="1"/>
      <c r="T308" s="1"/>
      <c r="U308" s="1"/>
      <c r="V308" s="1"/>
      <c r="W308" s="1"/>
      <c r="X308" s="1"/>
      <c r="Y308" s="1"/>
      <c r="Z308" s="1"/>
      <c r="AA308" s="1"/>
      <c r="AB308" s="1"/>
      <c r="AC308" s="1"/>
    </row>
    <row r="309" spans="1:29" ht="12.75">
      <c r="A309" s="1"/>
      <c r="B309" s="16"/>
      <c r="C309" s="3"/>
      <c r="D309" s="137"/>
      <c r="E309" s="137"/>
      <c r="F309" s="137"/>
      <c r="G309" s="137"/>
      <c r="H309" s="137"/>
      <c r="I309" s="137"/>
      <c r="J309" s="137"/>
      <c r="K309" s="137"/>
      <c r="L309" s="137"/>
      <c r="M309" s="137"/>
      <c r="N309" s="137"/>
      <c r="O309" s="137"/>
      <c r="P309" s="137"/>
      <c r="Q309" s="137"/>
      <c r="R309" s="137"/>
      <c r="S309" s="1"/>
      <c r="T309" s="1"/>
      <c r="U309" s="1"/>
      <c r="V309" s="1"/>
      <c r="W309" s="1"/>
      <c r="X309" s="1"/>
      <c r="Y309" s="1"/>
      <c r="Z309" s="1"/>
      <c r="AA309" s="1"/>
      <c r="AB309" s="1"/>
      <c r="AC309" s="1"/>
    </row>
    <row r="310" spans="1:29" ht="12.75">
      <c r="A310" s="1"/>
      <c r="B310" s="16"/>
      <c r="C310" s="3"/>
      <c r="D310" s="137"/>
      <c r="E310" s="137"/>
      <c r="F310" s="137"/>
      <c r="G310" s="137"/>
      <c r="H310" s="137"/>
      <c r="I310" s="137"/>
      <c r="J310" s="137"/>
      <c r="K310" s="137"/>
      <c r="L310" s="137"/>
      <c r="M310" s="137"/>
      <c r="N310" s="137"/>
      <c r="O310" s="137"/>
      <c r="P310" s="137"/>
      <c r="Q310" s="137"/>
      <c r="R310" s="137"/>
      <c r="S310" s="1"/>
      <c r="T310" s="1"/>
      <c r="U310" s="1"/>
      <c r="V310" s="1"/>
      <c r="W310" s="1"/>
      <c r="X310" s="1"/>
      <c r="Y310" s="1"/>
      <c r="Z310" s="1"/>
      <c r="AA310" s="1"/>
      <c r="AB310" s="1"/>
      <c r="AC310" s="1"/>
    </row>
    <row r="311" spans="1:29" ht="12.75">
      <c r="A311" s="1"/>
      <c r="B311" s="16"/>
      <c r="C311" s="3"/>
      <c r="D311" s="137"/>
      <c r="E311" s="137"/>
      <c r="F311" s="137"/>
      <c r="G311" s="137"/>
      <c r="H311" s="137"/>
      <c r="I311" s="137"/>
      <c r="J311" s="137"/>
      <c r="K311" s="137"/>
      <c r="L311" s="137"/>
      <c r="M311" s="137"/>
      <c r="N311" s="137"/>
      <c r="O311" s="137"/>
      <c r="P311" s="137"/>
      <c r="Q311" s="137"/>
      <c r="R311" s="137"/>
      <c r="S311" s="1"/>
      <c r="T311" s="1"/>
      <c r="U311" s="1"/>
      <c r="V311" s="1"/>
      <c r="W311" s="1"/>
      <c r="X311" s="1"/>
      <c r="Y311" s="1"/>
      <c r="Z311" s="1"/>
      <c r="AA311" s="1"/>
      <c r="AB311" s="1"/>
      <c r="AC311" s="1"/>
    </row>
    <row r="312" spans="1:29" ht="12.75">
      <c r="A312" s="1"/>
      <c r="B312" s="16"/>
      <c r="C312" s="3"/>
      <c r="D312" s="137"/>
      <c r="E312" s="137"/>
      <c r="F312" s="137"/>
      <c r="G312" s="137"/>
      <c r="H312" s="137"/>
      <c r="I312" s="137"/>
      <c r="J312" s="137"/>
      <c r="K312" s="137"/>
      <c r="L312" s="137"/>
      <c r="M312" s="137"/>
      <c r="N312" s="137"/>
      <c r="O312" s="137"/>
      <c r="P312" s="137"/>
      <c r="Q312" s="137"/>
      <c r="R312" s="137"/>
      <c r="S312" s="1"/>
      <c r="T312" s="1"/>
      <c r="U312" s="1"/>
      <c r="V312" s="1"/>
      <c r="W312" s="1"/>
      <c r="X312" s="1"/>
      <c r="Y312" s="1"/>
      <c r="Z312" s="1"/>
      <c r="AA312" s="1"/>
      <c r="AB312" s="1"/>
      <c r="AC312" s="1"/>
    </row>
    <row r="313" spans="1:29" ht="12.75">
      <c r="A313" s="1"/>
      <c r="B313" s="16"/>
      <c r="C313" s="3"/>
      <c r="D313" s="137"/>
      <c r="E313" s="137"/>
      <c r="F313" s="137"/>
      <c r="G313" s="137"/>
      <c r="H313" s="137"/>
      <c r="I313" s="137"/>
      <c r="J313" s="137"/>
      <c r="K313" s="137"/>
      <c r="L313" s="137"/>
      <c r="M313" s="137"/>
      <c r="N313" s="137"/>
      <c r="O313" s="137"/>
      <c r="P313" s="137"/>
      <c r="Q313" s="137"/>
      <c r="R313" s="137"/>
      <c r="S313" s="1"/>
      <c r="T313" s="1"/>
      <c r="U313" s="1"/>
      <c r="V313" s="1"/>
      <c r="W313" s="1"/>
      <c r="X313" s="1"/>
      <c r="Y313" s="1"/>
      <c r="Z313" s="1"/>
      <c r="AA313" s="1"/>
      <c r="AB313" s="1"/>
      <c r="AC313" s="1"/>
    </row>
    <row r="314" spans="1:29" ht="12.75">
      <c r="A314" s="1"/>
      <c r="B314" s="16"/>
      <c r="C314" s="3"/>
      <c r="D314" s="137"/>
      <c r="E314" s="137"/>
      <c r="F314" s="137"/>
      <c r="G314" s="137"/>
      <c r="H314" s="137"/>
      <c r="I314" s="137"/>
      <c r="J314" s="137"/>
      <c r="K314" s="137"/>
      <c r="L314" s="137"/>
      <c r="M314" s="137"/>
      <c r="N314" s="137"/>
      <c r="O314" s="137"/>
      <c r="P314" s="137"/>
      <c r="Q314" s="137"/>
      <c r="R314" s="137"/>
      <c r="S314" s="1"/>
      <c r="T314" s="1"/>
      <c r="U314" s="1"/>
      <c r="V314" s="1"/>
      <c r="W314" s="1"/>
      <c r="X314" s="1"/>
      <c r="Y314" s="1"/>
      <c r="Z314" s="1"/>
      <c r="AA314" s="1"/>
      <c r="AB314" s="1"/>
      <c r="AC314" s="1"/>
    </row>
    <row r="315" spans="1:29" ht="12.75">
      <c r="A315" s="1"/>
      <c r="B315" s="16"/>
      <c r="C315" s="3"/>
      <c r="D315" s="137"/>
      <c r="E315" s="137"/>
      <c r="F315" s="137"/>
      <c r="G315" s="137"/>
      <c r="H315" s="137"/>
      <c r="I315" s="137"/>
      <c r="J315" s="137"/>
      <c r="K315" s="137"/>
      <c r="L315" s="137"/>
      <c r="M315" s="137"/>
      <c r="N315" s="137"/>
      <c r="O315" s="137"/>
      <c r="P315" s="137"/>
      <c r="Q315" s="137"/>
      <c r="R315" s="137"/>
      <c r="S315" s="1"/>
      <c r="T315" s="1"/>
      <c r="U315" s="1"/>
      <c r="V315" s="1"/>
      <c r="W315" s="1"/>
      <c r="X315" s="1"/>
      <c r="Y315" s="1"/>
      <c r="Z315" s="1"/>
      <c r="AA315" s="1"/>
      <c r="AB315" s="1"/>
      <c r="AC315" s="1"/>
    </row>
    <row r="316" spans="1:29" ht="12.75">
      <c r="A316" s="1"/>
      <c r="B316" s="16"/>
      <c r="C316" s="3"/>
      <c r="D316" s="137"/>
      <c r="E316" s="137"/>
      <c r="F316" s="137"/>
      <c r="G316" s="137"/>
      <c r="H316" s="137"/>
      <c r="I316" s="137"/>
      <c r="J316" s="137"/>
      <c r="K316" s="137"/>
      <c r="L316" s="137"/>
      <c r="M316" s="137"/>
      <c r="N316" s="137"/>
      <c r="O316" s="137"/>
      <c r="P316" s="137"/>
      <c r="Q316" s="137"/>
      <c r="R316" s="137"/>
      <c r="S316" s="1"/>
      <c r="T316" s="1"/>
      <c r="U316" s="1"/>
      <c r="V316" s="1"/>
      <c r="W316" s="1"/>
      <c r="X316" s="1"/>
      <c r="Y316" s="1"/>
      <c r="Z316" s="1"/>
      <c r="AA316" s="1"/>
      <c r="AB316" s="1"/>
      <c r="AC316" s="1"/>
    </row>
    <row r="317" spans="1:29" ht="12.75">
      <c r="A317" s="1"/>
      <c r="B317" s="16"/>
      <c r="C317" s="3"/>
      <c r="D317" s="137"/>
      <c r="E317" s="137"/>
      <c r="F317" s="137"/>
      <c r="G317" s="137"/>
      <c r="H317" s="137"/>
      <c r="I317" s="137"/>
      <c r="J317" s="137"/>
      <c r="K317" s="137"/>
      <c r="L317" s="137"/>
      <c r="M317" s="137"/>
      <c r="N317" s="137"/>
      <c r="O317" s="137"/>
      <c r="P317" s="137"/>
      <c r="Q317" s="137"/>
      <c r="R317" s="137"/>
      <c r="S317" s="1"/>
      <c r="T317" s="1"/>
      <c r="U317" s="1"/>
      <c r="V317" s="1"/>
      <c r="W317" s="1"/>
      <c r="X317" s="1"/>
      <c r="Y317" s="1"/>
      <c r="Z317" s="1"/>
      <c r="AA317" s="1"/>
      <c r="AB317" s="1"/>
      <c r="AC317" s="1"/>
    </row>
    <row r="318" spans="1:29" ht="12.75">
      <c r="A318" s="1"/>
      <c r="B318" s="16"/>
      <c r="C318" s="3"/>
      <c r="D318" s="137"/>
      <c r="E318" s="137"/>
      <c r="F318" s="137"/>
      <c r="G318" s="137"/>
      <c r="H318" s="137"/>
      <c r="I318" s="137"/>
      <c r="J318" s="137"/>
      <c r="K318" s="137"/>
      <c r="L318" s="137"/>
      <c r="M318" s="137"/>
      <c r="N318" s="137"/>
      <c r="O318" s="137"/>
      <c r="P318" s="137"/>
      <c r="Q318" s="137"/>
      <c r="R318" s="137"/>
      <c r="S318" s="1"/>
      <c r="T318" s="1"/>
      <c r="U318" s="1"/>
      <c r="V318" s="1"/>
      <c r="W318" s="1"/>
      <c r="X318" s="1"/>
      <c r="Y318" s="1"/>
      <c r="Z318" s="1"/>
      <c r="AA318" s="1"/>
      <c r="AB318" s="1"/>
      <c r="AC318" s="1"/>
    </row>
    <row r="319" spans="1:29" ht="12.75">
      <c r="A319" s="1"/>
      <c r="B319" s="16"/>
      <c r="C319" s="3"/>
      <c r="D319" s="137"/>
      <c r="E319" s="137"/>
      <c r="F319" s="137"/>
      <c r="G319" s="137"/>
      <c r="H319" s="137"/>
      <c r="I319" s="137"/>
      <c r="J319" s="137"/>
      <c r="K319" s="137"/>
      <c r="L319" s="137"/>
      <c r="M319" s="137"/>
      <c r="N319" s="137"/>
      <c r="O319" s="137"/>
      <c r="P319" s="137"/>
      <c r="Q319" s="137"/>
      <c r="R319" s="137"/>
      <c r="S319" s="1"/>
      <c r="T319" s="1"/>
      <c r="U319" s="1"/>
      <c r="V319" s="1"/>
      <c r="W319" s="1"/>
      <c r="X319" s="1"/>
      <c r="Y319" s="1"/>
      <c r="Z319" s="1"/>
      <c r="AA319" s="1"/>
      <c r="AB319" s="1"/>
      <c r="AC319" s="1"/>
    </row>
    <row r="320" spans="1:29" ht="12.75">
      <c r="A320" s="1"/>
      <c r="B320" s="16"/>
      <c r="C320" s="3"/>
      <c r="D320" s="137"/>
      <c r="E320" s="137"/>
      <c r="F320" s="137"/>
      <c r="G320" s="137"/>
      <c r="H320" s="137"/>
      <c r="I320" s="137"/>
      <c r="J320" s="137"/>
      <c r="K320" s="137"/>
      <c r="L320" s="137"/>
      <c r="M320" s="137"/>
      <c r="N320" s="137"/>
      <c r="O320" s="137"/>
      <c r="P320" s="137"/>
      <c r="Q320" s="137"/>
      <c r="R320" s="137"/>
      <c r="S320" s="1"/>
      <c r="T320" s="1"/>
      <c r="U320" s="1"/>
      <c r="V320" s="1"/>
      <c r="W320" s="1"/>
      <c r="X320" s="1"/>
      <c r="Y320" s="1"/>
      <c r="Z320" s="1"/>
      <c r="AA320" s="1"/>
      <c r="AB320" s="1"/>
      <c r="AC320" s="1"/>
    </row>
    <row r="321" spans="1:29" ht="12.75">
      <c r="A321" s="1"/>
      <c r="B321" s="16"/>
      <c r="C321" s="3"/>
      <c r="D321" s="137"/>
      <c r="E321" s="137"/>
      <c r="F321" s="137"/>
      <c r="G321" s="137"/>
      <c r="H321" s="137"/>
      <c r="I321" s="137"/>
      <c r="J321" s="137"/>
      <c r="K321" s="137"/>
      <c r="L321" s="137"/>
      <c r="M321" s="137"/>
      <c r="N321" s="137"/>
      <c r="O321" s="137"/>
      <c r="P321" s="137"/>
      <c r="Q321" s="137"/>
      <c r="R321" s="137"/>
      <c r="S321" s="1"/>
      <c r="T321" s="1"/>
      <c r="U321" s="1"/>
      <c r="V321" s="1"/>
      <c r="W321" s="1"/>
      <c r="X321" s="1"/>
      <c r="Y321" s="1"/>
      <c r="Z321" s="1"/>
      <c r="AA321" s="1"/>
      <c r="AB321" s="1"/>
      <c r="AC321" s="1"/>
    </row>
    <row r="322" spans="1:29" ht="12.75">
      <c r="A322" s="1"/>
      <c r="B322" s="16"/>
      <c r="C322" s="3"/>
      <c r="D322" s="137"/>
      <c r="E322" s="137"/>
      <c r="F322" s="137"/>
      <c r="G322" s="137"/>
      <c r="H322" s="137"/>
      <c r="I322" s="137"/>
      <c r="J322" s="137"/>
      <c r="K322" s="137"/>
      <c r="L322" s="137"/>
      <c r="M322" s="137"/>
      <c r="N322" s="137"/>
      <c r="O322" s="137"/>
      <c r="P322" s="137"/>
      <c r="Q322" s="137"/>
      <c r="R322" s="137"/>
      <c r="S322" s="1"/>
      <c r="T322" s="1"/>
      <c r="U322" s="1"/>
      <c r="V322" s="1"/>
      <c r="W322" s="1"/>
      <c r="X322" s="1"/>
      <c r="Y322" s="1"/>
      <c r="Z322" s="1"/>
      <c r="AA322" s="1"/>
      <c r="AB322" s="1"/>
      <c r="AC322" s="1"/>
    </row>
    <row r="323" spans="1:29" ht="12.75">
      <c r="A323" s="1"/>
      <c r="B323" s="16"/>
      <c r="C323" s="3"/>
      <c r="D323" s="137"/>
      <c r="E323" s="137"/>
      <c r="F323" s="137"/>
      <c r="G323" s="137"/>
      <c r="H323" s="137"/>
      <c r="I323" s="137"/>
      <c r="J323" s="137"/>
      <c r="K323" s="137"/>
      <c r="L323" s="137"/>
      <c r="M323" s="137"/>
      <c r="N323" s="137"/>
      <c r="O323" s="137"/>
      <c r="P323" s="137"/>
      <c r="Q323" s="137"/>
      <c r="R323" s="137"/>
      <c r="S323" s="1"/>
      <c r="T323" s="1"/>
      <c r="U323" s="1"/>
      <c r="V323" s="1"/>
      <c r="W323" s="1"/>
      <c r="X323" s="1"/>
      <c r="Y323" s="1"/>
      <c r="Z323" s="1"/>
      <c r="AA323" s="1"/>
      <c r="AB323" s="1"/>
      <c r="AC323" s="1"/>
    </row>
    <row r="324" spans="1:29" ht="12.75">
      <c r="A324" s="1"/>
      <c r="B324" s="16"/>
      <c r="C324" s="3"/>
      <c r="D324" s="137"/>
      <c r="E324" s="137"/>
      <c r="F324" s="137"/>
      <c r="G324" s="137"/>
      <c r="H324" s="137"/>
      <c r="I324" s="137"/>
      <c r="J324" s="137"/>
      <c r="K324" s="137"/>
      <c r="L324" s="137"/>
      <c r="M324" s="137"/>
      <c r="N324" s="137"/>
      <c r="O324" s="137"/>
      <c r="P324" s="137"/>
      <c r="Q324" s="137"/>
      <c r="R324" s="137"/>
      <c r="S324" s="1"/>
      <c r="T324" s="1"/>
      <c r="U324" s="1"/>
      <c r="V324" s="1"/>
      <c r="W324" s="1"/>
      <c r="X324" s="1"/>
      <c r="Y324" s="1"/>
      <c r="Z324" s="1"/>
      <c r="AA324" s="1"/>
      <c r="AB324" s="1"/>
      <c r="AC324" s="1"/>
    </row>
    <row r="325" spans="1:29" ht="12.75">
      <c r="A325" s="1"/>
      <c r="B325" s="16"/>
      <c r="C325" s="3"/>
      <c r="D325" s="137"/>
      <c r="E325" s="137"/>
      <c r="F325" s="137"/>
      <c r="G325" s="137"/>
      <c r="H325" s="137"/>
      <c r="I325" s="137"/>
      <c r="J325" s="137"/>
      <c r="K325" s="137"/>
      <c r="L325" s="137"/>
      <c r="M325" s="137"/>
      <c r="N325" s="137"/>
      <c r="O325" s="137"/>
      <c r="P325" s="137"/>
      <c r="Q325" s="137"/>
      <c r="R325" s="137"/>
      <c r="S325" s="1"/>
      <c r="T325" s="1"/>
      <c r="U325" s="1"/>
      <c r="V325" s="1"/>
      <c r="W325" s="1"/>
      <c r="X325" s="1"/>
      <c r="Y325" s="1"/>
      <c r="Z325" s="1"/>
      <c r="AA325" s="1"/>
      <c r="AB325" s="1"/>
      <c r="AC325" s="1"/>
    </row>
    <row r="326" spans="1:29" ht="12.75">
      <c r="A326" s="1"/>
      <c r="B326" s="16"/>
      <c r="C326" s="3"/>
      <c r="D326" s="137"/>
      <c r="E326" s="137"/>
      <c r="F326" s="137"/>
      <c r="G326" s="137"/>
      <c r="H326" s="137"/>
      <c r="I326" s="137"/>
      <c r="J326" s="137"/>
      <c r="K326" s="137"/>
      <c r="L326" s="137"/>
      <c r="M326" s="137"/>
      <c r="N326" s="137"/>
      <c r="O326" s="137"/>
      <c r="P326" s="137"/>
      <c r="Q326" s="137"/>
      <c r="R326" s="137"/>
      <c r="S326" s="1"/>
      <c r="T326" s="1"/>
      <c r="U326" s="1"/>
      <c r="V326" s="1"/>
      <c r="W326" s="1"/>
      <c r="X326" s="1"/>
      <c r="Y326" s="1"/>
      <c r="Z326" s="1"/>
      <c r="AA326" s="1"/>
      <c r="AB326" s="1"/>
      <c r="AC326" s="1"/>
    </row>
    <row r="327" spans="1:29" ht="12.75">
      <c r="A327" s="1"/>
      <c r="B327" s="16"/>
      <c r="C327" s="3"/>
      <c r="D327" s="137"/>
      <c r="E327" s="137"/>
      <c r="F327" s="137"/>
      <c r="G327" s="137"/>
      <c r="H327" s="137"/>
      <c r="I327" s="137"/>
      <c r="J327" s="137"/>
      <c r="K327" s="137"/>
      <c r="L327" s="137"/>
      <c r="M327" s="137"/>
      <c r="N327" s="137"/>
      <c r="O327" s="137"/>
      <c r="P327" s="137"/>
      <c r="Q327" s="137"/>
      <c r="R327" s="137"/>
      <c r="S327" s="1"/>
      <c r="T327" s="1"/>
      <c r="U327" s="1"/>
      <c r="V327" s="1"/>
      <c r="W327" s="1"/>
      <c r="X327" s="1"/>
      <c r="Y327" s="1"/>
      <c r="Z327" s="1"/>
      <c r="AA327" s="1"/>
      <c r="AB327" s="1"/>
      <c r="AC327" s="1"/>
    </row>
    <row r="328" spans="1:29" ht="12.75">
      <c r="A328" s="1"/>
      <c r="B328" s="16"/>
      <c r="C328" s="3"/>
      <c r="D328" s="137"/>
      <c r="E328" s="137"/>
      <c r="F328" s="137"/>
      <c r="G328" s="137"/>
      <c r="H328" s="137"/>
      <c r="I328" s="137"/>
      <c r="J328" s="137"/>
      <c r="K328" s="137"/>
      <c r="L328" s="137"/>
      <c r="M328" s="137"/>
      <c r="N328" s="137"/>
      <c r="O328" s="137"/>
      <c r="P328" s="137"/>
      <c r="Q328" s="137"/>
      <c r="R328" s="137"/>
      <c r="S328" s="1"/>
      <c r="T328" s="1"/>
      <c r="U328" s="1"/>
      <c r="V328" s="1"/>
      <c r="W328" s="1"/>
      <c r="X328" s="1"/>
      <c r="Y328" s="1"/>
      <c r="Z328" s="1"/>
      <c r="AA328" s="1"/>
      <c r="AB328" s="1"/>
      <c r="AC328" s="1"/>
    </row>
    <row r="329" spans="1:29" ht="12.75">
      <c r="A329" s="1"/>
      <c r="B329" s="16"/>
      <c r="C329" s="3"/>
      <c r="D329" s="137"/>
      <c r="E329" s="137"/>
      <c r="F329" s="137"/>
      <c r="G329" s="137"/>
      <c r="H329" s="137"/>
      <c r="I329" s="137"/>
      <c r="J329" s="137"/>
      <c r="K329" s="137"/>
      <c r="L329" s="137"/>
      <c r="M329" s="137"/>
      <c r="N329" s="137"/>
      <c r="O329" s="137"/>
      <c r="P329" s="137"/>
      <c r="Q329" s="137"/>
      <c r="R329" s="137"/>
      <c r="S329" s="1"/>
      <c r="T329" s="1"/>
      <c r="U329" s="1"/>
      <c r="V329" s="1"/>
      <c r="W329" s="1"/>
      <c r="X329" s="1"/>
      <c r="Y329" s="1"/>
      <c r="Z329" s="1"/>
      <c r="AA329" s="1"/>
      <c r="AB329" s="1"/>
      <c r="AC329" s="1"/>
    </row>
    <row r="330" spans="1:29" ht="12.75">
      <c r="A330" s="1"/>
      <c r="B330" s="16"/>
      <c r="C330" s="3"/>
      <c r="D330" s="137"/>
      <c r="E330" s="137"/>
      <c r="F330" s="137"/>
      <c r="G330" s="137"/>
      <c r="H330" s="137"/>
      <c r="I330" s="137"/>
      <c r="J330" s="137"/>
      <c r="K330" s="137"/>
      <c r="L330" s="137"/>
      <c r="M330" s="137"/>
      <c r="N330" s="137"/>
      <c r="O330" s="137"/>
      <c r="P330" s="137"/>
      <c r="Q330" s="137"/>
      <c r="R330" s="137"/>
      <c r="S330" s="1"/>
      <c r="T330" s="1"/>
      <c r="U330" s="1"/>
      <c r="V330" s="1"/>
      <c r="W330" s="1"/>
      <c r="X330" s="1"/>
      <c r="Y330" s="1"/>
      <c r="Z330" s="1"/>
      <c r="AA330" s="1"/>
      <c r="AB330" s="1"/>
      <c r="AC330" s="1"/>
    </row>
    <row r="331" spans="1:29" ht="12.75">
      <c r="A331" s="1"/>
      <c r="B331" s="16"/>
      <c r="C331" s="3"/>
      <c r="D331" s="137"/>
      <c r="E331" s="137"/>
      <c r="F331" s="137"/>
      <c r="G331" s="137"/>
      <c r="H331" s="137"/>
      <c r="I331" s="137"/>
      <c r="J331" s="137"/>
      <c r="K331" s="137"/>
      <c r="L331" s="137"/>
      <c r="M331" s="137"/>
      <c r="N331" s="137"/>
      <c r="O331" s="137"/>
      <c r="P331" s="137"/>
      <c r="Q331" s="137"/>
      <c r="R331" s="137"/>
      <c r="S331" s="1"/>
      <c r="T331" s="1"/>
      <c r="U331" s="1"/>
      <c r="V331" s="1"/>
      <c r="W331" s="1"/>
      <c r="X331" s="1"/>
      <c r="Y331" s="1"/>
      <c r="Z331" s="1"/>
      <c r="AA331" s="1"/>
      <c r="AB331" s="1"/>
      <c r="AC331" s="1"/>
    </row>
    <row r="332" spans="1:29" ht="12.75">
      <c r="A332" s="1"/>
      <c r="B332" s="16"/>
      <c r="C332" s="3"/>
      <c r="D332" s="137"/>
      <c r="E332" s="137"/>
      <c r="F332" s="137"/>
      <c r="G332" s="137"/>
      <c r="H332" s="137"/>
      <c r="I332" s="137"/>
      <c r="J332" s="137"/>
      <c r="K332" s="137"/>
      <c r="L332" s="137"/>
      <c r="M332" s="137"/>
      <c r="N332" s="137"/>
      <c r="O332" s="137"/>
      <c r="P332" s="137"/>
      <c r="Q332" s="137"/>
      <c r="R332" s="137"/>
      <c r="S332" s="1"/>
      <c r="T332" s="1"/>
      <c r="U332" s="1"/>
      <c r="V332" s="1"/>
      <c r="W332" s="1"/>
      <c r="X332" s="1"/>
      <c r="Y332" s="1"/>
      <c r="Z332" s="1"/>
      <c r="AA332" s="1"/>
      <c r="AB332" s="1"/>
      <c r="AC332" s="1"/>
    </row>
    <row r="333" spans="1:29" ht="12.75">
      <c r="A333" s="1"/>
      <c r="B333" s="16"/>
      <c r="C333" s="3"/>
      <c r="D333" s="137"/>
      <c r="E333" s="137"/>
      <c r="F333" s="137"/>
      <c r="G333" s="137"/>
      <c r="H333" s="137"/>
      <c r="I333" s="137"/>
      <c r="J333" s="137"/>
      <c r="K333" s="137"/>
      <c r="L333" s="137"/>
      <c r="M333" s="137"/>
      <c r="N333" s="137"/>
      <c r="O333" s="137"/>
      <c r="P333" s="137"/>
      <c r="Q333" s="137"/>
      <c r="R333" s="137"/>
      <c r="S333" s="1"/>
      <c r="T333" s="1"/>
      <c r="U333" s="1"/>
      <c r="V333" s="1"/>
      <c r="W333" s="1"/>
      <c r="X333" s="1"/>
      <c r="Y333" s="1"/>
      <c r="Z333" s="1"/>
      <c r="AA333" s="1"/>
      <c r="AB333" s="1"/>
      <c r="AC333" s="1"/>
    </row>
    <row r="334" spans="1:29" ht="12.75">
      <c r="A334" s="1"/>
      <c r="B334" s="16"/>
      <c r="C334" s="3"/>
      <c r="D334" s="137"/>
      <c r="E334" s="137"/>
      <c r="F334" s="137"/>
      <c r="G334" s="137"/>
      <c r="H334" s="137"/>
      <c r="I334" s="137"/>
      <c r="J334" s="137"/>
      <c r="K334" s="137"/>
      <c r="L334" s="137"/>
      <c r="M334" s="137"/>
      <c r="N334" s="137"/>
      <c r="O334" s="137"/>
      <c r="P334" s="137"/>
      <c r="Q334" s="137"/>
      <c r="R334" s="137"/>
      <c r="S334" s="1"/>
      <c r="T334" s="1"/>
      <c r="U334" s="1"/>
      <c r="V334" s="1"/>
      <c r="W334" s="1"/>
      <c r="X334" s="1"/>
      <c r="Y334" s="1"/>
      <c r="Z334" s="1"/>
      <c r="AA334" s="1"/>
      <c r="AB334" s="1"/>
      <c r="AC334" s="1"/>
    </row>
    <row r="335" spans="1:29" ht="12.75">
      <c r="A335" s="1"/>
      <c r="B335" s="16"/>
      <c r="C335" s="3"/>
      <c r="D335" s="137"/>
      <c r="E335" s="137"/>
      <c r="F335" s="137"/>
      <c r="G335" s="137"/>
      <c r="H335" s="137"/>
      <c r="I335" s="137"/>
      <c r="J335" s="137"/>
      <c r="K335" s="137"/>
      <c r="L335" s="137"/>
      <c r="M335" s="137"/>
      <c r="N335" s="137"/>
      <c r="O335" s="137"/>
      <c r="P335" s="137"/>
      <c r="Q335" s="137"/>
      <c r="R335" s="137"/>
      <c r="S335" s="1"/>
      <c r="T335" s="1"/>
      <c r="U335" s="1"/>
      <c r="V335" s="1"/>
      <c r="W335" s="1"/>
      <c r="X335" s="1"/>
      <c r="Y335" s="1"/>
      <c r="Z335" s="1"/>
      <c r="AA335" s="1"/>
      <c r="AB335" s="1"/>
      <c r="AC335" s="1"/>
    </row>
    <row r="336" spans="1:29" ht="12.75">
      <c r="A336" s="1"/>
      <c r="B336" s="16"/>
      <c r="C336" s="3"/>
      <c r="D336" s="137"/>
      <c r="E336" s="137"/>
      <c r="F336" s="137"/>
      <c r="G336" s="137"/>
      <c r="H336" s="137"/>
      <c r="I336" s="137"/>
      <c r="J336" s="137"/>
      <c r="K336" s="137"/>
      <c r="L336" s="137"/>
      <c r="M336" s="137"/>
      <c r="N336" s="137"/>
      <c r="O336" s="137"/>
      <c r="P336" s="137"/>
      <c r="Q336" s="137"/>
      <c r="R336" s="137"/>
      <c r="S336" s="1"/>
      <c r="T336" s="1"/>
      <c r="U336" s="1"/>
      <c r="V336" s="1"/>
      <c r="W336" s="1"/>
      <c r="X336" s="1"/>
      <c r="Y336" s="1"/>
      <c r="Z336" s="1"/>
      <c r="AA336" s="1"/>
      <c r="AB336" s="1"/>
      <c r="AC336" s="1"/>
    </row>
    <row r="337" spans="1:29" ht="12.75">
      <c r="A337" s="1"/>
      <c r="B337" s="16"/>
      <c r="C337" s="3"/>
      <c r="D337" s="137"/>
      <c r="E337" s="137"/>
      <c r="F337" s="137"/>
      <c r="G337" s="137"/>
      <c r="H337" s="137"/>
      <c r="I337" s="137"/>
      <c r="J337" s="137"/>
      <c r="K337" s="137"/>
      <c r="L337" s="137"/>
      <c r="M337" s="137"/>
      <c r="N337" s="137"/>
      <c r="O337" s="137"/>
      <c r="P337" s="137"/>
      <c r="Q337" s="137"/>
      <c r="R337" s="137"/>
      <c r="S337" s="1"/>
      <c r="T337" s="1"/>
      <c r="U337" s="1"/>
      <c r="V337" s="1"/>
      <c r="W337" s="1"/>
      <c r="X337" s="1"/>
      <c r="Y337" s="1"/>
      <c r="Z337" s="1"/>
      <c r="AA337" s="1"/>
      <c r="AB337" s="1"/>
      <c r="AC337" s="1"/>
    </row>
    <row r="338" spans="1:29" ht="12.75">
      <c r="A338" s="1"/>
      <c r="B338" s="16"/>
      <c r="C338" s="3"/>
      <c r="D338" s="137"/>
      <c r="E338" s="137"/>
      <c r="F338" s="137"/>
      <c r="G338" s="137"/>
      <c r="H338" s="137"/>
      <c r="I338" s="137"/>
      <c r="J338" s="137"/>
      <c r="K338" s="137"/>
      <c r="L338" s="137"/>
      <c r="M338" s="137"/>
      <c r="N338" s="137"/>
      <c r="O338" s="137"/>
      <c r="P338" s="137"/>
      <c r="Q338" s="137"/>
      <c r="R338" s="137"/>
      <c r="S338" s="1"/>
      <c r="T338" s="1"/>
      <c r="U338" s="1"/>
      <c r="V338" s="1"/>
      <c r="W338" s="1"/>
      <c r="X338" s="1"/>
      <c r="Y338" s="1"/>
      <c r="Z338" s="1"/>
      <c r="AA338" s="1"/>
      <c r="AB338" s="1"/>
      <c r="AC338" s="1"/>
    </row>
    <row r="339" spans="1:29" ht="12.75">
      <c r="A339" s="1"/>
      <c r="B339" s="16"/>
      <c r="C339" s="3"/>
      <c r="D339" s="137"/>
      <c r="E339" s="137"/>
      <c r="F339" s="137"/>
      <c r="G339" s="137"/>
      <c r="H339" s="137"/>
      <c r="I339" s="137"/>
      <c r="J339" s="137"/>
      <c r="K339" s="137"/>
      <c r="L339" s="137"/>
      <c r="M339" s="137"/>
      <c r="N339" s="137"/>
      <c r="O339" s="137"/>
      <c r="P339" s="137"/>
      <c r="Q339" s="137"/>
      <c r="R339" s="137"/>
      <c r="S339" s="1"/>
      <c r="T339" s="1"/>
      <c r="U339" s="1"/>
      <c r="V339" s="1"/>
      <c r="W339" s="1"/>
      <c r="X339" s="1"/>
      <c r="Y339" s="1"/>
      <c r="Z339" s="1"/>
      <c r="AA339" s="1"/>
      <c r="AB339" s="1"/>
      <c r="AC339" s="1"/>
    </row>
    <row r="340" spans="1:29" ht="12.75">
      <c r="A340" s="1"/>
      <c r="B340" s="16"/>
      <c r="C340" s="3"/>
      <c r="D340" s="137"/>
      <c r="E340" s="137"/>
      <c r="F340" s="137"/>
      <c r="G340" s="137"/>
      <c r="H340" s="137"/>
      <c r="I340" s="137"/>
      <c r="J340" s="137"/>
      <c r="K340" s="137"/>
      <c r="L340" s="137"/>
      <c r="M340" s="137"/>
      <c r="N340" s="137"/>
      <c r="O340" s="137"/>
      <c r="P340" s="137"/>
      <c r="Q340" s="137"/>
      <c r="R340" s="137"/>
      <c r="S340" s="1"/>
      <c r="T340" s="1"/>
      <c r="U340" s="1"/>
      <c r="V340" s="1"/>
      <c r="W340" s="1"/>
      <c r="X340" s="1"/>
      <c r="Y340" s="1"/>
      <c r="Z340" s="1"/>
      <c r="AA340" s="1"/>
      <c r="AB340" s="1"/>
      <c r="AC340" s="1"/>
    </row>
    <row r="341" spans="1:29" ht="12.75">
      <c r="A341" s="1"/>
      <c r="B341" s="16"/>
      <c r="C341" s="3"/>
      <c r="D341" s="137"/>
      <c r="E341" s="137"/>
      <c r="F341" s="137"/>
      <c r="G341" s="137"/>
      <c r="H341" s="137"/>
      <c r="I341" s="137"/>
      <c r="J341" s="137"/>
      <c r="K341" s="137"/>
      <c r="L341" s="137"/>
      <c r="M341" s="137"/>
      <c r="N341" s="137"/>
      <c r="O341" s="137"/>
      <c r="P341" s="137"/>
      <c r="Q341" s="137"/>
      <c r="R341" s="137"/>
      <c r="S341" s="1"/>
      <c r="T341" s="1"/>
      <c r="U341" s="1"/>
      <c r="V341" s="1"/>
      <c r="W341" s="1"/>
      <c r="X341" s="1"/>
      <c r="Y341" s="1"/>
      <c r="Z341" s="1"/>
      <c r="AA341" s="1"/>
      <c r="AB341" s="1"/>
      <c r="AC341" s="1"/>
    </row>
    <row r="342" spans="1:29" ht="12.75">
      <c r="A342" s="1"/>
      <c r="B342" s="16"/>
      <c r="C342" s="3"/>
      <c r="D342" s="137"/>
      <c r="E342" s="137"/>
      <c r="F342" s="137"/>
      <c r="G342" s="137"/>
      <c r="H342" s="137"/>
      <c r="I342" s="137"/>
      <c r="J342" s="137"/>
      <c r="K342" s="137"/>
      <c r="L342" s="137"/>
      <c r="M342" s="137"/>
      <c r="N342" s="137"/>
      <c r="O342" s="137"/>
      <c r="P342" s="137"/>
      <c r="Q342" s="137"/>
      <c r="R342" s="137"/>
      <c r="S342" s="1"/>
      <c r="T342" s="1"/>
      <c r="U342" s="1"/>
      <c r="V342" s="1"/>
      <c r="W342" s="1"/>
      <c r="X342" s="1"/>
      <c r="Y342" s="1"/>
      <c r="Z342" s="1"/>
      <c r="AA342" s="1"/>
      <c r="AB342" s="1"/>
      <c r="AC342" s="1"/>
    </row>
  </sheetData>
  <mergeCells count="557">
    <mergeCell ref="S136:S147"/>
    <mergeCell ref="T136:T139"/>
    <mergeCell ref="U136:U139"/>
    <mergeCell ref="V136:V139"/>
    <mergeCell ref="T140:T143"/>
    <mergeCell ref="U140:U143"/>
    <mergeCell ref="V140:V143"/>
    <mergeCell ref="T144:T147"/>
    <mergeCell ref="U144:U147"/>
    <mergeCell ref="V144:V147"/>
    <mergeCell ref="T124:T127"/>
    <mergeCell ref="U124:U127"/>
    <mergeCell ref="V124:V127"/>
    <mergeCell ref="T128:T131"/>
    <mergeCell ref="U128:U131"/>
    <mergeCell ref="V128:V131"/>
    <mergeCell ref="T132:T135"/>
    <mergeCell ref="U132:U135"/>
    <mergeCell ref="V132:V135"/>
    <mergeCell ref="T112:T115"/>
    <mergeCell ref="U112:U115"/>
    <mergeCell ref="V112:V115"/>
    <mergeCell ref="T116:T119"/>
    <mergeCell ref="U116:U119"/>
    <mergeCell ref="V116:V119"/>
    <mergeCell ref="T120:T123"/>
    <mergeCell ref="U120:U123"/>
    <mergeCell ref="V120:V123"/>
    <mergeCell ref="T100:T103"/>
    <mergeCell ref="U100:U103"/>
    <mergeCell ref="V100:V103"/>
    <mergeCell ref="T104:T107"/>
    <mergeCell ref="U104:U107"/>
    <mergeCell ref="V104:V107"/>
    <mergeCell ref="T108:T111"/>
    <mergeCell ref="U108:U111"/>
    <mergeCell ref="V108:V111"/>
    <mergeCell ref="T88:T91"/>
    <mergeCell ref="U88:U91"/>
    <mergeCell ref="V88:V91"/>
    <mergeCell ref="T92:T95"/>
    <mergeCell ref="U92:U95"/>
    <mergeCell ref="V92:V95"/>
    <mergeCell ref="T96:T99"/>
    <mergeCell ref="U96:U99"/>
    <mergeCell ref="V96:V99"/>
    <mergeCell ref="T76:T79"/>
    <mergeCell ref="U76:U79"/>
    <mergeCell ref="V76:V79"/>
    <mergeCell ref="T80:T83"/>
    <mergeCell ref="U80:U83"/>
    <mergeCell ref="V80:V83"/>
    <mergeCell ref="T84:T87"/>
    <mergeCell ref="U84:U87"/>
    <mergeCell ref="V84:V87"/>
    <mergeCell ref="T64:T67"/>
    <mergeCell ref="U64:U67"/>
    <mergeCell ref="V64:V67"/>
    <mergeCell ref="T68:T71"/>
    <mergeCell ref="U68:U71"/>
    <mergeCell ref="V68:V71"/>
    <mergeCell ref="T72:T75"/>
    <mergeCell ref="U72:U75"/>
    <mergeCell ref="V72:V75"/>
    <mergeCell ref="T52:T55"/>
    <mergeCell ref="U52:U55"/>
    <mergeCell ref="V52:V55"/>
    <mergeCell ref="T56:T59"/>
    <mergeCell ref="U56:U59"/>
    <mergeCell ref="V56:V59"/>
    <mergeCell ref="T60:T63"/>
    <mergeCell ref="U60:U63"/>
    <mergeCell ref="V60:V63"/>
    <mergeCell ref="T40:T43"/>
    <mergeCell ref="U40:U43"/>
    <mergeCell ref="V40:V43"/>
    <mergeCell ref="T44:T47"/>
    <mergeCell ref="U44:U47"/>
    <mergeCell ref="V44:V47"/>
    <mergeCell ref="T48:T51"/>
    <mergeCell ref="U48:U51"/>
    <mergeCell ref="V48:V51"/>
    <mergeCell ref="T28:T31"/>
    <mergeCell ref="U28:U31"/>
    <mergeCell ref="V28:V31"/>
    <mergeCell ref="T32:T35"/>
    <mergeCell ref="U32:U35"/>
    <mergeCell ref="V32:V35"/>
    <mergeCell ref="T36:T39"/>
    <mergeCell ref="U36:U39"/>
    <mergeCell ref="V36:V39"/>
    <mergeCell ref="T16:T19"/>
    <mergeCell ref="U16:U19"/>
    <mergeCell ref="V16:V19"/>
    <mergeCell ref="T20:T23"/>
    <mergeCell ref="U20:U23"/>
    <mergeCell ref="V20:V23"/>
    <mergeCell ref="T24:T27"/>
    <mergeCell ref="U24:U27"/>
    <mergeCell ref="V24:V27"/>
    <mergeCell ref="T4:T7"/>
    <mergeCell ref="U4:U7"/>
    <mergeCell ref="V4:V7"/>
    <mergeCell ref="T8:T11"/>
    <mergeCell ref="U8:U11"/>
    <mergeCell ref="V8:V11"/>
    <mergeCell ref="T12:T15"/>
    <mergeCell ref="U12:U15"/>
    <mergeCell ref="V12:V15"/>
    <mergeCell ref="R4:R7"/>
    <mergeCell ref="Q8:Q11"/>
    <mergeCell ref="R8:R11"/>
    <mergeCell ref="Q12:Q15"/>
    <mergeCell ref="R12:R15"/>
    <mergeCell ref="M4:M15"/>
    <mergeCell ref="N4:N7"/>
    <mergeCell ref="O4:O7"/>
    <mergeCell ref="N8:N11"/>
    <mergeCell ref="O8:O11"/>
    <mergeCell ref="N12:N15"/>
    <mergeCell ref="O12:O15"/>
    <mergeCell ref="P4:P15"/>
    <mergeCell ref="Q4:Q7"/>
    <mergeCell ref="G88:G99"/>
    <mergeCell ref="G100:G111"/>
    <mergeCell ref="G112:G123"/>
    <mergeCell ref="G124:G135"/>
    <mergeCell ref="G136:G147"/>
    <mergeCell ref="J16:J27"/>
    <mergeCell ref="J28:J39"/>
    <mergeCell ref="J40:J51"/>
    <mergeCell ref="J52:J63"/>
    <mergeCell ref="J64:J75"/>
    <mergeCell ref="J76:J87"/>
    <mergeCell ref="J88:J99"/>
    <mergeCell ref="J100:J111"/>
    <mergeCell ref="J112:J123"/>
    <mergeCell ref="J124:J135"/>
    <mergeCell ref="J136:J147"/>
    <mergeCell ref="H16:H19"/>
    <mergeCell ref="I16:I19"/>
    <mergeCell ref="H20:H23"/>
    <mergeCell ref="I20:I23"/>
    <mergeCell ref="H24:H27"/>
    <mergeCell ref="I24:I27"/>
    <mergeCell ref="H28:H31"/>
    <mergeCell ref="I28:I31"/>
    <mergeCell ref="E4:E7"/>
    <mergeCell ref="E8:E11"/>
    <mergeCell ref="E12:E15"/>
    <mergeCell ref="G16:G27"/>
    <mergeCell ref="G28:G39"/>
    <mergeCell ref="G40:G51"/>
    <mergeCell ref="G52:G63"/>
    <mergeCell ref="G64:G75"/>
    <mergeCell ref="G76:G87"/>
    <mergeCell ref="G4:G15"/>
    <mergeCell ref="E16:E19"/>
    <mergeCell ref="E20:E23"/>
    <mergeCell ref="E24:E27"/>
    <mergeCell ref="E28:E31"/>
    <mergeCell ref="F28:F31"/>
    <mergeCell ref="E32:E35"/>
    <mergeCell ref="F32:F35"/>
    <mergeCell ref="E36:E39"/>
    <mergeCell ref="F36:F39"/>
    <mergeCell ref="E40:E43"/>
    <mergeCell ref="F40:F43"/>
    <mergeCell ref="E44:E47"/>
    <mergeCell ref="F44:F47"/>
    <mergeCell ref="E48:E51"/>
    <mergeCell ref="F24:F27"/>
    <mergeCell ref="J4:J15"/>
    <mergeCell ref="F4:F7"/>
    <mergeCell ref="F8:F11"/>
    <mergeCell ref="F12:F15"/>
    <mergeCell ref="H4:H7"/>
    <mergeCell ref="I4:I7"/>
    <mergeCell ref="H8:H11"/>
    <mergeCell ref="I8:I11"/>
    <mergeCell ref="H12:H15"/>
    <mergeCell ref="I12:I15"/>
    <mergeCell ref="C4:C15"/>
    <mergeCell ref="B4:B51"/>
    <mergeCell ref="C16:C27"/>
    <mergeCell ref="B52:B87"/>
    <mergeCell ref="C64:C75"/>
    <mergeCell ref="B2:D2"/>
    <mergeCell ref="K4:K7"/>
    <mergeCell ref="L4:L7"/>
    <mergeCell ref="K8:K11"/>
    <mergeCell ref="L8:L11"/>
    <mergeCell ref="K12:K15"/>
    <mergeCell ref="L12:L15"/>
    <mergeCell ref="D40:D51"/>
    <mergeCell ref="F16:F19"/>
    <mergeCell ref="F20:F23"/>
    <mergeCell ref="D4:D15"/>
    <mergeCell ref="C52:C63"/>
    <mergeCell ref="D52:D63"/>
    <mergeCell ref="D64:D75"/>
    <mergeCell ref="D16:D27"/>
    <mergeCell ref="D28:D39"/>
    <mergeCell ref="C28:C39"/>
    <mergeCell ref="C40:C51"/>
    <mergeCell ref="F48:F51"/>
    <mergeCell ref="D112:D123"/>
    <mergeCell ref="D124:D135"/>
    <mergeCell ref="C124:C135"/>
    <mergeCell ref="C112:C123"/>
    <mergeCell ref="D100:D111"/>
    <mergeCell ref="D88:D99"/>
    <mergeCell ref="D76:D87"/>
    <mergeCell ref="B124:B147"/>
    <mergeCell ref="B88:B123"/>
    <mergeCell ref="C76:C87"/>
    <mergeCell ref="C100:C111"/>
    <mergeCell ref="C88:C99"/>
    <mergeCell ref="D136:D147"/>
    <mergeCell ref="C136:C147"/>
    <mergeCell ref="E52:E55"/>
    <mergeCell ref="F52:F55"/>
    <mergeCell ref="E56:E59"/>
    <mergeCell ref="F56:F59"/>
    <mergeCell ref="E60:E63"/>
    <mergeCell ref="F60:F63"/>
    <mergeCell ref="E64:E67"/>
    <mergeCell ref="F64:F67"/>
    <mergeCell ref="E68:E71"/>
    <mergeCell ref="F68:F71"/>
    <mergeCell ref="E96:E99"/>
    <mergeCell ref="F96:F99"/>
    <mergeCell ref="E100:E103"/>
    <mergeCell ref="F100:F103"/>
    <mergeCell ref="E104:E107"/>
    <mergeCell ref="F104:F107"/>
    <mergeCell ref="E108:E111"/>
    <mergeCell ref="F108:F111"/>
    <mergeCell ref="E72:E75"/>
    <mergeCell ref="F72:F75"/>
    <mergeCell ref="E76:E79"/>
    <mergeCell ref="F76:F79"/>
    <mergeCell ref="E80:E83"/>
    <mergeCell ref="F80:F83"/>
    <mergeCell ref="E84:E87"/>
    <mergeCell ref="F84:F87"/>
    <mergeCell ref="E88:E91"/>
    <mergeCell ref="F88:F91"/>
    <mergeCell ref="E132:E135"/>
    <mergeCell ref="F132:F135"/>
    <mergeCell ref="E136:E139"/>
    <mergeCell ref="F136:F139"/>
    <mergeCell ref="E140:E143"/>
    <mergeCell ref="F140:F143"/>
    <mergeCell ref="E144:E147"/>
    <mergeCell ref="F144:F147"/>
    <mergeCell ref="H32:H35"/>
    <mergeCell ref="H52:H55"/>
    <mergeCell ref="H72:H75"/>
    <mergeCell ref="H132:H135"/>
    <mergeCell ref="E112:E115"/>
    <mergeCell ref="F112:F115"/>
    <mergeCell ref="E116:E119"/>
    <mergeCell ref="F116:F119"/>
    <mergeCell ref="E120:E123"/>
    <mergeCell ref="F120:F123"/>
    <mergeCell ref="E124:E127"/>
    <mergeCell ref="F124:F127"/>
    <mergeCell ref="E128:E131"/>
    <mergeCell ref="F128:F131"/>
    <mergeCell ref="E92:E95"/>
    <mergeCell ref="F92:F95"/>
    <mergeCell ref="I32:I35"/>
    <mergeCell ref="H36:H39"/>
    <mergeCell ref="I36:I39"/>
    <mergeCell ref="H40:H43"/>
    <mergeCell ref="I40:I43"/>
    <mergeCell ref="H44:H47"/>
    <mergeCell ref="I44:I47"/>
    <mergeCell ref="H48:H51"/>
    <mergeCell ref="I48:I51"/>
    <mergeCell ref="I52:I55"/>
    <mergeCell ref="H56:H59"/>
    <mergeCell ref="I56:I59"/>
    <mergeCell ref="H60:H63"/>
    <mergeCell ref="I60:I63"/>
    <mergeCell ref="H64:H67"/>
    <mergeCell ref="I64:I67"/>
    <mergeCell ref="H68:H71"/>
    <mergeCell ref="I68:I71"/>
    <mergeCell ref="I72:I75"/>
    <mergeCell ref="H76:H79"/>
    <mergeCell ref="I76:I79"/>
    <mergeCell ref="H80:H83"/>
    <mergeCell ref="I80:I83"/>
    <mergeCell ref="H84:H87"/>
    <mergeCell ref="I84:I87"/>
    <mergeCell ref="H88:H91"/>
    <mergeCell ref="I88:I91"/>
    <mergeCell ref="H92:H95"/>
    <mergeCell ref="I92:I95"/>
    <mergeCell ref="H96:H99"/>
    <mergeCell ref="I96:I99"/>
    <mergeCell ref="H100:H103"/>
    <mergeCell ref="I100:I103"/>
    <mergeCell ref="H104:H107"/>
    <mergeCell ref="I104:I107"/>
    <mergeCell ref="H108:H111"/>
    <mergeCell ref="I108:I111"/>
    <mergeCell ref="I132:I135"/>
    <mergeCell ref="H136:H139"/>
    <mergeCell ref="I136:I139"/>
    <mergeCell ref="H140:H143"/>
    <mergeCell ref="I140:I143"/>
    <mergeCell ref="H144:H147"/>
    <mergeCell ref="I144:I147"/>
    <mergeCell ref="K16:K19"/>
    <mergeCell ref="K36:K39"/>
    <mergeCell ref="K56:K59"/>
    <mergeCell ref="K76:K79"/>
    <mergeCell ref="K96:K99"/>
    <mergeCell ref="K116:K119"/>
    <mergeCell ref="K136:K139"/>
    <mergeCell ref="H112:H115"/>
    <mergeCell ref="I112:I115"/>
    <mergeCell ref="H116:H119"/>
    <mergeCell ref="I116:I119"/>
    <mergeCell ref="H120:H123"/>
    <mergeCell ref="I120:I123"/>
    <mergeCell ref="H124:H127"/>
    <mergeCell ref="I124:I127"/>
    <mergeCell ref="H128:H131"/>
    <mergeCell ref="I128:I131"/>
    <mergeCell ref="L16:L19"/>
    <mergeCell ref="K20:K23"/>
    <mergeCell ref="L20:L23"/>
    <mergeCell ref="K24:K27"/>
    <mergeCell ref="L24:L27"/>
    <mergeCell ref="K28:K31"/>
    <mergeCell ref="L28:L31"/>
    <mergeCell ref="K32:K35"/>
    <mergeCell ref="L32:L35"/>
    <mergeCell ref="L36:L39"/>
    <mergeCell ref="K40:K43"/>
    <mergeCell ref="L40:L43"/>
    <mergeCell ref="K44:K47"/>
    <mergeCell ref="L44:L47"/>
    <mergeCell ref="K48:K51"/>
    <mergeCell ref="L48:L51"/>
    <mergeCell ref="K52:K55"/>
    <mergeCell ref="L52:L55"/>
    <mergeCell ref="L56:L59"/>
    <mergeCell ref="K60:K63"/>
    <mergeCell ref="L60:L63"/>
    <mergeCell ref="K64:K67"/>
    <mergeCell ref="L64:L67"/>
    <mergeCell ref="K68:K71"/>
    <mergeCell ref="L68:L71"/>
    <mergeCell ref="K72:K75"/>
    <mergeCell ref="L72:L75"/>
    <mergeCell ref="L76:L79"/>
    <mergeCell ref="K80:K83"/>
    <mergeCell ref="L80:L83"/>
    <mergeCell ref="K84:K87"/>
    <mergeCell ref="L84:L87"/>
    <mergeCell ref="K88:K91"/>
    <mergeCell ref="L88:L91"/>
    <mergeCell ref="K92:K95"/>
    <mergeCell ref="L92:L95"/>
    <mergeCell ref="L96:L99"/>
    <mergeCell ref="K100:K103"/>
    <mergeCell ref="L100:L103"/>
    <mergeCell ref="K104:K107"/>
    <mergeCell ref="L104:L107"/>
    <mergeCell ref="K108:K111"/>
    <mergeCell ref="L108:L111"/>
    <mergeCell ref="K112:K115"/>
    <mergeCell ref="L112:L115"/>
    <mergeCell ref="L116:L119"/>
    <mergeCell ref="K120:K123"/>
    <mergeCell ref="L120:L123"/>
    <mergeCell ref="K124:K127"/>
    <mergeCell ref="L124:L127"/>
    <mergeCell ref="K128:K131"/>
    <mergeCell ref="L128:L131"/>
    <mergeCell ref="K132:K135"/>
    <mergeCell ref="L132:L135"/>
    <mergeCell ref="L136:L139"/>
    <mergeCell ref="K140:K143"/>
    <mergeCell ref="L140:L143"/>
    <mergeCell ref="K144:K147"/>
    <mergeCell ref="L144:L147"/>
    <mergeCell ref="N16:N19"/>
    <mergeCell ref="O16:O19"/>
    <mergeCell ref="N20:N23"/>
    <mergeCell ref="O20:O23"/>
    <mergeCell ref="N24:N27"/>
    <mergeCell ref="O24:O27"/>
    <mergeCell ref="N28:N31"/>
    <mergeCell ref="O28:O31"/>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0:N63"/>
    <mergeCell ref="O60:O63"/>
    <mergeCell ref="N64:N67"/>
    <mergeCell ref="O64:O67"/>
    <mergeCell ref="N68:N71"/>
    <mergeCell ref="O68:O71"/>
    <mergeCell ref="N72:N75"/>
    <mergeCell ref="O72:O75"/>
    <mergeCell ref="N76:N79"/>
    <mergeCell ref="O76:O79"/>
    <mergeCell ref="N80:N83"/>
    <mergeCell ref="O80:O83"/>
    <mergeCell ref="N84:N87"/>
    <mergeCell ref="O84:O87"/>
    <mergeCell ref="N88:N91"/>
    <mergeCell ref="O88:O91"/>
    <mergeCell ref="O120:O123"/>
    <mergeCell ref="N124:N127"/>
    <mergeCell ref="O124:O127"/>
    <mergeCell ref="N128:N131"/>
    <mergeCell ref="O128:O131"/>
    <mergeCell ref="N92:N95"/>
    <mergeCell ref="O92:O95"/>
    <mergeCell ref="N96:N99"/>
    <mergeCell ref="O96:O99"/>
    <mergeCell ref="N100:N103"/>
    <mergeCell ref="O100:O103"/>
    <mergeCell ref="N104:N107"/>
    <mergeCell ref="O104:O107"/>
    <mergeCell ref="N108:N111"/>
    <mergeCell ref="O108:O111"/>
    <mergeCell ref="N132:N135"/>
    <mergeCell ref="O132:O135"/>
    <mergeCell ref="N136:N139"/>
    <mergeCell ref="O136:O139"/>
    <mergeCell ref="N140:N143"/>
    <mergeCell ref="O140:O143"/>
    <mergeCell ref="N144:N147"/>
    <mergeCell ref="O144:O147"/>
    <mergeCell ref="Q16:Q19"/>
    <mergeCell ref="Q36:Q39"/>
    <mergeCell ref="Q56:Q59"/>
    <mergeCell ref="Q76:Q79"/>
    <mergeCell ref="Q96:Q99"/>
    <mergeCell ref="Q116:Q119"/>
    <mergeCell ref="Q136:Q139"/>
    <mergeCell ref="P100:P111"/>
    <mergeCell ref="P112:P123"/>
    <mergeCell ref="P124:P135"/>
    <mergeCell ref="P136:P147"/>
    <mergeCell ref="N112:N115"/>
    <mergeCell ref="O112:O115"/>
    <mergeCell ref="N116:N119"/>
    <mergeCell ref="O116:O119"/>
    <mergeCell ref="N120:N123"/>
    <mergeCell ref="R16:R19"/>
    <mergeCell ref="Q20:Q23"/>
    <mergeCell ref="R20:R23"/>
    <mergeCell ref="Q24:Q27"/>
    <mergeCell ref="R24:R27"/>
    <mergeCell ref="Q28:Q31"/>
    <mergeCell ref="R28:R31"/>
    <mergeCell ref="Q32:Q35"/>
    <mergeCell ref="R32:R35"/>
    <mergeCell ref="R36:R39"/>
    <mergeCell ref="Q40:Q43"/>
    <mergeCell ref="R40:R43"/>
    <mergeCell ref="Q44:Q47"/>
    <mergeCell ref="R44:R47"/>
    <mergeCell ref="Q48:Q51"/>
    <mergeCell ref="R48:R51"/>
    <mergeCell ref="Q52:Q55"/>
    <mergeCell ref="R52:R55"/>
    <mergeCell ref="R56:R59"/>
    <mergeCell ref="Q60:Q63"/>
    <mergeCell ref="R60:R63"/>
    <mergeCell ref="Q64:Q67"/>
    <mergeCell ref="R64:R67"/>
    <mergeCell ref="Q68:Q71"/>
    <mergeCell ref="R68:R71"/>
    <mergeCell ref="Q72:Q75"/>
    <mergeCell ref="R72:R75"/>
    <mergeCell ref="R76:R79"/>
    <mergeCell ref="Q80:Q83"/>
    <mergeCell ref="R80:R83"/>
    <mergeCell ref="Q84:Q87"/>
    <mergeCell ref="R84:R87"/>
    <mergeCell ref="Q88:Q91"/>
    <mergeCell ref="R88:R91"/>
    <mergeCell ref="Q92:Q95"/>
    <mergeCell ref="R92:R95"/>
    <mergeCell ref="Q120:Q123"/>
    <mergeCell ref="R120:R123"/>
    <mergeCell ref="Q124:Q127"/>
    <mergeCell ref="R124:R127"/>
    <mergeCell ref="Q128:Q131"/>
    <mergeCell ref="R128:R131"/>
    <mergeCell ref="Q132:Q135"/>
    <mergeCell ref="R132:R135"/>
    <mergeCell ref="R96:R99"/>
    <mergeCell ref="Q100:Q103"/>
    <mergeCell ref="R100:R103"/>
    <mergeCell ref="Q104:Q107"/>
    <mergeCell ref="R104:R107"/>
    <mergeCell ref="Q108:Q111"/>
    <mergeCell ref="R108:R111"/>
    <mergeCell ref="Q112:Q115"/>
    <mergeCell ref="R112:R115"/>
    <mergeCell ref="R136:R139"/>
    <mergeCell ref="Q140:Q143"/>
    <mergeCell ref="R140:R143"/>
    <mergeCell ref="Q144:Q147"/>
    <mergeCell ref="R144:R147"/>
    <mergeCell ref="M16:M27"/>
    <mergeCell ref="M28:M39"/>
    <mergeCell ref="M40:M51"/>
    <mergeCell ref="M52:M63"/>
    <mergeCell ref="M64:M75"/>
    <mergeCell ref="M76:M87"/>
    <mergeCell ref="M88:M99"/>
    <mergeCell ref="M100:M111"/>
    <mergeCell ref="M112:M123"/>
    <mergeCell ref="M124:M135"/>
    <mergeCell ref="M136:M147"/>
    <mergeCell ref="P16:P27"/>
    <mergeCell ref="P28:P39"/>
    <mergeCell ref="P40:P51"/>
    <mergeCell ref="P52:P63"/>
    <mergeCell ref="P64:P75"/>
    <mergeCell ref="P76:P87"/>
    <mergeCell ref="P88:P99"/>
    <mergeCell ref="R116:R119"/>
    <mergeCell ref="S4:S15"/>
    <mergeCell ref="S16:S27"/>
    <mergeCell ref="S28:S39"/>
    <mergeCell ref="S64:S75"/>
    <mergeCell ref="S76:S87"/>
    <mergeCell ref="S88:S99"/>
    <mergeCell ref="S100:S111"/>
    <mergeCell ref="S112:S123"/>
    <mergeCell ref="S124:S135"/>
    <mergeCell ref="S40:S51"/>
    <mergeCell ref="S52:S63"/>
  </mergeCells>
  <dataValidations count="2">
    <dataValidation type="custom" allowBlank="1" showInputMessage="1" showErrorMessage="1" sqref="G4:G147 J4:J147 M4:M147 P4:P147 S4:S147">
      <formula1>""</formula1>
    </dataValidation>
    <dataValidation type="custom" allowBlank="1" showInputMessage="1" showErrorMessage="1" sqref="D4:D147">
      <formula1>" "</formula1>
    </dataValidation>
  </dataValidations>
  <hyperlinks>
    <hyperlink ref="V4" r:id="rId1" display="www.google.com"/>
  </hyperlinks>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C342"/>
  <sheetViews>
    <sheetView zoomScaleNormal="100" zoomScalePageLayoutView="130" workbookViewId="0">
      <pane xSplit="3" ySplit="2" topLeftCell="N3" activePane="bottomRight" state="frozen"/>
      <selection pane="topRight" activeCell="D1" sqref="D1"/>
      <selection pane="bottomLeft" activeCell="A3" sqref="A3"/>
      <selection pane="bottomRight" activeCell="U4" sqref="U4:U7"/>
    </sheetView>
  </sheetViews>
  <sheetFormatPr defaultColWidth="14.42578125" defaultRowHeight="15.75" customHeight="1"/>
  <cols>
    <col min="1" max="1" width="1.7109375" style="136" customWidth="1"/>
    <col min="2" max="2" width="11.7109375" style="136" customWidth="1"/>
    <col min="3" max="3" width="16.42578125" style="136" customWidth="1"/>
    <col min="4" max="4" width="33.85546875" style="136" customWidth="1"/>
    <col min="5" max="5" width="6.85546875" style="136" customWidth="1"/>
    <col min="6" max="7" width="33.85546875" style="136" customWidth="1"/>
    <col min="8" max="8" width="5.85546875" style="136" customWidth="1"/>
    <col min="9" max="10" width="33.85546875" style="136" customWidth="1"/>
    <col min="11" max="11" width="6.140625" style="136" customWidth="1"/>
    <col min="12" max="13" width="33.85546875" style="136" customWidth="1"/>
    <col min="14" max="14" width="6" style="136" customWidth="1"/>
    <col min="15" max="16" width="33.85546875" style="136" customWidth="1"/>
    <col min="17" max="17" width="6.5703125" style="136" customWidth="1"/>
    <col min="18" max="18" width="33.85546875" style="136" customWidth="1"/>
    <col min="19" max="19" width="39.5703125" style="136" customWidth="1"/>
    <col min="20" max="20" width="14.42578125" style="136"/>
    <col min="21" max="21" width="36.85546875" style="136" customWidth="1"/>
    <col min="22" max="16384" width="14.42578125" style="136"/>
  </cols>
  <sheetData>
    <row r="1" spans="1:29" ht="6" customHeight="1">
      <c r="A1" s="1"/>
      <c r="B1" s="16"/>
      <c r="C1" s="3"/>
      <c r="D1" s="137"/>
      <c r="E1" s="137"/>
      <c r="F1" s="137"/>
      <c r="G1" s="137"/>
      <c r="H1" s="137"/>
      <c r="I1" s="137"/>
      <c r="J1" s="137"/>
      <c r="K1" s="137"/>
      <c r="L1" s="137"/>
      <c r="M1" s="137"/>
      <c r="N1" s="137"/>
      <c r="O1" s="137"/>
      <c r="P1" s="137"/>
      <c r="Q1" s="137"/>
      <c r="R1" s="137"/>
      <c r="S1" s="1"/>
      <c r="T1" s="1"/>
      <c r="U1" s="1"/>
      <c r="V1" s="1"/>
      <c r="W1" s="1"/>
      <c r="X1" s="1"/>
      <c r="Y1" s="1"/>
      <c r="Z1" s="1"/>
      <c r="AA1" s="1"/>
      <c r="AB1" s="1"/>
      <c r="AC1" s="1"/>
    </row>
    <row r="2" spans="1:29" ht="18">
      <c r="A2" s="5"/>
      <c r="B2" s="296" t="str">
        <f>Refs!A10</f>
        <v>Design Technology</v>
      </c>
      <c r="C2" s="293"/>
      <c r="D2" s="178"/>
      <c r="E2" s="139"/>
      <c r="F2" s="139"/>
      <c r="G2" s="139"/>
      <c r="H2" s="139"/>
      <c r="I2" s="139"/>
      <c r="J2" s="139"/>
      <c r="K2" s="139"/>
      <c r="L2" s="139"/>
      <c r="M2" s="139"/>
      <c r="N2" s="139"/>
      <c r="O2" s="139"/>
      <c r="P2" s="139"/>
      <c r="Q2" s="139"/>
      <c r="R2" s="139"/>
      <c r="S2" s="1"/>
      <c r="T2" s="1"/>
      <c r="U2" s="1"/>
      <c r="V2" s="1"/>
      <c r="W2" s="1"/>
      <c r="X2" s="1"/>
      <c r="Y2" s="1"/>
      <c r="Z2" s="1"/>
      <c r="AA2" s="1"/>
      <c r="AB2" s="1"/>
      <c r="AC2" s="1"/>
    </row>
    <row r="3" spans="1:29" ht="14.25" customHeight="1">
      <c r="A3" s="1"/>
      <c r="B3" s="16"/>
      <c r="C3" s="3"/>
      <c r="D3" s="160" t="str">
        <f>IF(Refs!$B$29=1,"Datganiadau Blwyddyn 6", "Year 6 Descriptors")</f>
        <v>Year 6 Descriptors</v>
      </c>
      <c r="E3" s="160" t="str">
        <f>IF(Refs!$B$29=1,"Tymor", "Term")</f>
        <v>Term</v>
      </c>
      <c r="F3" s="176"/>
      <c r="G3" s="160" t="str">
        <f>IF(Refs!$B$29=1,"Blwyddyn 7", "Year 7")</f>
        <v>Year 7</v>
      </c>
      <c r="H3" s="160" t="str">
        <f>IF(Refs!$B$29=1,"Tymor", "Term")</f>
        <v>Term</v>
      </c>
      <c r="I3" s="176"/>
      <c r="J3" s="160" t="str">
        <f>IF(Refs!$B$29=1,"Blwyddyn 8", "Year 8")</f>
        <v>Year 8</v>
      </c>
      <c r="K3" s="160" t="str">
        <f>IF(Refs!$B$29=1,"Tymor", "Term")</f>
        <v>Term</v>
      </c>
      <c r="L3" s="176"/>
      <c r="M3" s="160" t="str">
        <f>IF(Refs!$B$29=1,"Blwyddyn 9", "Year 9")</f>
        <v>Year 9</v>
      </c>
      <c r="N3" s="160" t="str">
        <f>IF(Refs!$B$29=1,"Tymor", "Term")</f>
        <v>Term</v>
      </c>
      <c r="O3" s="176"/>
      <c r="P3" s="160" t="str">
        <f>IF(Refs!$B$29=1,"Blwyddyn 10", "Year 10")</f>
        <v>Year 10</v>
      </c>
      <c r="Q3" s="160" t="str">
        <f>IF(Refs!$B$29=1,"Tymor", "Term")</f>
        <v>Term</v>
      </c>
      <c r="R3" s="176"/>
      <c r="S3" s="160" t="str">
        <f>IF(Refs!$B$29=1,"Blwyddyn 11", "Year 11")</f>
        <v>Year 11</v>
      </c>
      <c r="T3" s="160" t="str">
        <f>IF(Refs!$B$29=1,"Tymor", "Term")</f>
        <v>Term</v>
      </c>
      <c r="U3" s="176"/>
      <c r="V3" s="177" t="s">
        <v>708</v>
      </c>
      <c r="W3" s="1"/>
      <c r="X3" s="1"/>
      <c r="Y3" s="1"/>
      <c r="Z3" s="1"/>
      <c r="AA3" s="1"/>
      <c r="AB3" s="1"/>
      <c r="AC3" s="1"/>
    </row>
    <row r="4" spans="1:29" ht="15" customHeight="1">
      <c r="A4" s="8"/>
      <c r="B4" s="288" t="str">
        <f ca="1">OFFSET(INDIRECT($B200),3,0)</f>
        <v>1. Citizenship</v>
      </c>
      <c r="C4" s="278" t="str">
        <f ca="1">OFFSET(INDIRECT($B200),4,2)</f>
        <v>Identity, image and reputation</v>
      </c>
      <c r="D4" s="289" t="str">
        <f ca="1">OFFSET(INDIRECT($B200),4,14)</f>
        <v xml:space="preserve">explain what metadata of a photograph can include, e.g. date, time and location
identify benefits and risks of mobile devices broadcasting the location of the user/device, e.g. apps accessing location 
identify secure sites by looking for privacy seals of approval, e.g. https, padlock icon
identify the benefits and risks of giving personal information and device access to different software
understand how and why people use their information and online presence to create a virtual image of themselves as a user.    
</v>
      </c>
      <c r="E4" s="241">
        <v>1</v>
      </c>
      <c r="F4" s="237"/>
      <c r="G4" s="268" t="str">
        <f ca="1">OFFSET(INDIRECT($B200),4,15)</f>
        <v>explain how their digital usage is tracked, e.g. know basic data protection laws and how organisations are responsible for the security of collected data
use strategies for guarding against identity theft and scams that try to access their private information online, e.g. safely manage browser history and cookies.</v>
      </c>
      <c r="H4" s="241">
        <v>1</v>
      </c>
      <c r="I4" s="237"/>
      <c r="J4" s="268" t="str">
        <f ca="1">OFFSET(INDIRECT($B200),4,16)</f>
        <v xml:space="preserve">discuss the benefits and risks of presenting themselves in different ways online, e.g. professionally and personally. 
</v>
      </c>
      <c r="K4" s="241">
        <v>1</v>
      </c>
      <c r="L4" s="237"/>
      <c r="M4" s="270" t="str">
        <f ca="1">OFFSET(INDIRECT($B200),4,17)</f>
        <v xml:space="preserve">understand that they have a digital footprint and that this information can be searched, copied and passed on, e.g. know how to check the security configurations of their devices and/or the software they use. 
</v>
      </c>
      <c r="N4" s="241">
        <v>1</v>
      </c>
      <c r="O4" s="267"/>
      <c r="P4" s="273" t="str">
        <f ca="1">OFFSET(INDIRECT($B200),4,18)</f>
        <v xml:space="preserve">build a positive reputation in the context of their employment prospects, e.g. use social media responsibly
understand the ways websites and companies collect data online and utilise it to personalise content for their users, e.g. personal data being shared
recognise the risks and the uses of data/services on personal devices within the terms and conditions of a range of software and web services.
</v>
      </c>
      <c r="Q4" s="241">
        <v>1</v>
      </c>
      <c r="R4" s="267"/>
      <c r="S4" s="276" t="str">
        <f ca="1">OFFSET(INDIRECT($B200),4,19)</f>
        <v xml:space="preserve">explain the ethical issues of corporate encryption, e.g building in a bypass system
identify and describe the data protection policies of a variety of organisations located in different countries, and how this affects the way that they work
identify how organisations become data compliant when using multi-national products.
</v>
      </c>
      <c r="T4" s="241">
        <v>1</v>
      </c>
      <c r="U4" s="267"/>
      <c r="V4" s="237"/>
      <c r="W4" s="1"/>
      <c r="X4" s="1"/>
      <c r="Y4" s="1"/>
      <c r="Z4" s="1"/>
      <c r="AA4" s="1"/>
      <c r="AB4" s="1"/>
      <c r="AC4" s="1"/>
    </row>
    <row r="5" spans="1:29" ht="15" customHeight="1">
      <c r="A5" s="8"/>
      <c r="B5" s="282"/>
      <c r="C5" s="222"/>
      <c r="D5" s="290"/>
      <c r="E5" s="242"/>
      <c r="F5" s="247"/>
      <c r="G5" s="269"/>
      <c r="H5" s="242"/>
      <c r="I5" s="247"/>
      <c r="J5" s="269"/>
      <c r="K5" s="242"/>
      <c r="L5" s="247"/>
      <c r="M5" s="271"/>
      <c r="N5" s="242"/>
      <c r="O5" s="240"/>
      <c r="P5" s="274"/>
      <c r="Q5" s="242"/>
      <c r="R5" s="240"/>
      <c r="S5" s="277"/>
      <c r="T5" s="242"/>
      <c r="U5" s="240"/>
      <c r="V5" s="238"/>
      <c r="W5" s="1"/>
      <c r="X5" s="1"/>
      <c r="Y5" s="1"/>
      <c r="Z5" s="1"/>
      <c r="AA5" s="1"/>
      <c r="AB5" s="1"/>
      <c r="AC5" s="1"/>
    </row>
    <row r="6" spans="1:29" ht="15" customHeight="1">
      <c r="A6" s="8"/>
      <c r="B6" s="282"/>
      <c r="C6" s="222"/>
      <c r="D6" s="290"/>
      <c r="E6" s="242"/>
      <c r="F6" s="247"/>
      <c r="G6" s="269"/>
      <c r="H6" s="242"/>
      <c r="I6" s="247"/>
      <c r="J6" s="269"/>
      <c r="K6" s="242"/>
      <c r="L6" s="247"/>
      <c r="M6" s="271"/>
      <c r="N6" s="242"/>
      <c r="O6" s="240"/>
      <c r="P6" s="274"/>
      <c r="Q6" s="242"/>
      <c r="R6" s="240"/>
      <c r="S6" s="277"/>
      <c r="T6" s="242"/>
      <c r="U6" s="240"/>
      <c r="V6" s="238"/>
      <c r="W6" s="1"/>
      <c r="X6" s="1"/>
      <c r="Y6" s="1"/>
      <c r="Z6" s="1"/>
      <c r="AA6" s="1"/>
      <c r="AB6" s="1"/>
      <c r="AC6" s="1"/>
    </row>
    <row r="7" spans="1:29" ht="15" customHeight="1">
      <c r="A7" s="8"/>
      <c r="B7" s="282"/>
      <c r="C7" s="222"/>
      <c r="D7" s="290"/>
      <c r="E7" s="243"/>
      <c r="F7" s="247"/>
      <c r="G7" s="269"/>
      <c r="H7" s="243"/>
      <c r="I7" s="247"/>
      <c r="J7" s="269"/>
      <c r="K7" s="243"/>
      <c r="L7" s="247"/>
      <c r="M7" s="271"/>
      <c r="N7" s="243"/>
      <c r="O7" s="240"/>
      <c r="P7" s="274"/>
      <c r="Q7" s="243"/>
      <c r="R7" s="240"/>
      <c r="S7" s="277"/>
      <c r="T7" s="243"/>
      <c r="U7" s="240"/>
      <c r="V7" s="238"/>
      <c r="W7" s="1"/>
      <c r="X7" s="1"/>
      <c r="Y7" s="1"/>
      <c r="Z7" s="1"/>
      <c r="AA7" s="1"/>
      <c r="AB7" s="1"/>
      <c r="AC7" s="1"/>
    </row>
    <row r="8" spans="1:29" ht="15" customHeight="1">
      <c r="A8" s="8"/>
      <c r="B8" s="282"/>
      <c r="C8" s="222"/>
      <c r="D8" s="290"/>
      <c r="E8" s="241">
        <v>2</v>
      </c>
      <c r="F8" s="266"/>
      <c r="G8" s="269"/>
      <c r="H8" s="241">
        <v>2</v>
      </c>
      <c r="I8" s="266"/>
      <c r="J8" s="269"/>
      <c r="K8" s="241">
        <v>2</v>
      </c>
      <c r="L8" s="247"/>
      <c r="M8" s="271"/>
      <c r="N8" s="241">
        <v>2</v>
      </c>
      <c r="O8" s="240"/>
      <c r="P8" s="274"/>
      <c r="Q8" s="241">
        <v>2</v>
      </c>
      <c r="R8" s="240"/>
      <c r="S8" s="277"/>
      <c r="T8" s="241">
        <v>2</v>
      </c>
      <c r="U8" s="240"/>
      <c r="V8" s="237"/>
      <c r="W8" s="1"/>
      <c r="X8" s="1"/>
      <c r="Y8" s="1"/>
      <c r="Z8" s="1"/>
      <c r="AA8" s="1"/>
      <c r="AB8" s="1"/>
      <c r="AC8" s="1"/>
    </row>
    <row r="9" spans="1:29" ht="15" customHeight="1">
      <c r="A9" s="8"/>
      <c r="B9" s="282"/>
      <c r="C9" s="222"/>
      <c r="D9" s="290"/>
      <c r="E9" s="242"/>
      <c r="F9" s="247"/>
      <c r="G9" s="269"/>
      <c r="H9" s="242"/>
      <c r="I9" s="247"/>
      <c r="J9" s="269"/>
      <c r="K9" s="242"/>
      <c r="L9" s="247"/>
      <c r="M9" s="271"/>
      <c r="N9" s="242"/>
      <c r="O9" s="240"/>
      <c r="P9" s="274"/>
      <c r="Q9" s="242"/>
      <c r="R9" s="240"/>
      <c r="S9" s="277"/>
      <c r="T9" s="242"/>
      <c r="U9" s="240"/>
      <c r="V9" s="238"/>
      <c r="W9" s="1"/>
      <c r="X9" s="1"/>
      <c r="Y9" s="1"/>
      <c r="Z9" s="1"/>
      <c r="AA9" s="1"/>
      <c r="AB9" s="1"/>
      <c r="AC9" s="1"/>
    </row>
    <row r="10" spans="1:29" ht="15" customHeight="1">
      <c r="A10" s="8"/>
      <c r="B10" s="282"/>
      <c r="C10" s="222"/>
      <c r="D10" s="290"/>
      <c r="E10" s="242"/>
      <c r="F10" s="247"/>
      <c r="G10" s="269"/>
      <c r="H10" s="242"/>
      <c r="I10" s="247"/>
      <c r="J10" s="269"/>
      <c r="K10" s="242"/>
      <c r="L10" s="247"/>
      <c r="M10" s="271"/>
      <c r="N10" s="242"/>
      <c r="O10" s="240"/>
      <c r="P10" s="274"/>
      <c r="Q10" s="242"/>
      <c r="R10" s="240"/>
      <c r="S10" s="277"/>
      <c r="T10" s="242"/>
      <c r="U10" s="240"/>
      <c r="V10" s="238"/>
      <c r="W10" s="1"/>
      <c r="X10" s="1"/>
      <c r="Y10" s="1"/>
      <c r="Z10" s="1"/>
      <c r="AA10" s="1"/>
      <c r="AB10" s="1"/>
      <c r="AC10" s="1"/>
    </row>
    <row r="11" spans="1:29" ht="15" customHeight="1">
      <c r="A11" s="8"/>
      <c r="B11" s="282"/>
      <c r="C11" s="222"/>
      <c r="D11" s="290"/>
      <c r="E11" s="243"/>
      <c r="F11" s="247"/>
      <c r="G11" s="269"/>
      <c r="H11" s="243"/>
      <c r="I11" s="247"/>
      <c r="J11" s="269"/>
      <c r="K11" s="243"/>
      <c r="L11" s="247"/>
      <c r="M11" s="271"/>
      <c r="N11" s="243"/>
      <c r="O11" s="240"/>
      <c r="P11" s="274"/>
      <c r="Q11" s="243"/>
      <c r="R11" s="240"/>
      <c r="S11" s="277"/>
      <c r="T11" s="243"/>
      <c r="U11" s="240"/>
      <c r="V11" s="238"/>
      <c r="W11" s="1"/>
      <c r="X11" s="1"/>
      <c r="Y11" s="1"/>
      <c r="Z11" s="1"/>
      <c r="AA11" s="1"/>
      <c r="AB11" s="1"/>
      <c r="AC11" s="1"/>
    </row>
    <row r="12" spans="1:29" ht="15" customHeight="1">
      <c r="A12" s="8"/>
      <c r="B12" s="282"/>
      <c r="C12" s="222"/>
      <c r="D12" s="290"/>
      <c r="E12" s="241">
        <v>3</v>
      </c>
      <c r="F12" s="266"/>
      <c r="G12" s="269"/>
      <c r="H12" s="241">
        <v>3</v>
      </c>
      <c r="I12" s="266"/>
      <c r="J12" s="269"/>
      <c r="K12" s="241">
        <v>3</v>
      </c>
      <c r="L12" s="247"/>
      <c r="M12" s="271"/>
      <c r="N12" s="241">
        <v>3</v>
      </c>
      <c r="O12" s="240"/>
      <c r="P12" s="274"/>
      <c r="Q12" s="241">
        <v>3</v>
      </c>
      <c r="R12" s="240"/>
      <c r="S12" s="277"/>
      <c r="T12" s="241">
        <v>3</v>
      </c>
      <c r="U12" s="240"/>
      <c r="V12" s="237"/>
      <c r="W12" s="1"/>
      <c r="X12" s="1"/>
      <c r="Y12" s="1"/>
      <c r="Z12" s="1"/>
      <c r="AA12" s="1"/>
      <c r="AB12" s="1"/>
      <c r="AC12" s="1"/>
    </row>
    <row r="13" spans="1:29" ht="15" customHeight="1">
      <c r="A13" s="8"/>
      <c r="B13" s="282"/>
      <c r="C13" s="222"/>
      <c r="D13" s="290"/>
      <c r="E13" s="242"/>
      <c r="F13" s="247"/>
      <c r="G13" s="269"/>
      <c r="H13" s="242"/>
      <c r="I13" s="247"/>
      <c r="J13" s="269"/>
      <c r="K13" s="242"/>
      <c r="L13" s="247"/>
      <c r="M13" s="271"/>
      <c r="N13" s="242"/>
      <c r="O13" s="240"/>
      <c r="P13" s="274"/>
      <c r="Q13" s="242"/>
      <c r="R13" s="240"/>
      <c r="S13" s="277"/>
      <c r="T13" s="242"/>
      <c r="U13" s="240"/>
      <c r="V13" s="238"/>
      <c r="W13" s="1"/>
      <c r="X13" s="1"/>
      <c r="Y13" s="1"/>
      <c r="Z13" s="1"/>
      <c r="AA13" s="1"/>
      <c r="AB13" s="1"/>
      <c r="AC13" s="1"/>
    </row>
    <row r="14" spans="1:29" ht="15" customHeight="1">
      <c r="A14" s="8"/>
      <c r="B14" s="282"/>
      <c r="C14" s="222"/>
      <c r="D14" s="290"/>
      <c r="E14" s="242"/>
      <c r="F14" s="247"/>
      <c r="G14" s="269"/>
      <c r="H14" s="242"/>
      <c r="I14" s="247"/>
      <c r="J14" s="269"/>
      <c r="K14" s="242"/>
      <c r="L14" s="247"/>
      <c r="M14" s="271"/>
      <c r="N14" s="242"/>
      <c r="O14" s="240"/>
      <c r="P14" s="274"/>
      <c r="Q14" s="242"/>
      <c r="R14" s="240"/>
      <c r="S14" s="277"/>
      <c r="T14" s="242"/>
      <c r="U14" s="240"/>
      <c r="V14" s="238"/>
      <c r="W14" s="1"/>
      <c r="X14" s="1"/>
      <c r="Y14" s="1"/>
      <c r="Z14" s="1"/>
      <c r="AA14" s="1"/>
      <c r="AB14" s="1"/>
      <c r="AC14" s="1"/>
    </row>
    <row r="15" spans="1:29" ht="15" customHeight="1">
      <c r="A15" s="8"/>
      <c r="B15" s="282"/>
      <c r="C15" s="220"/>
      <c r="D15" s="290"/>
      <c r="E15" s="243"/>
      <c r="F15" s="247"/>
      <c r="G15" s="269"/>
      <c r="H15" s="243"/>
      <c r="I15" s="247"/>
      <c r="J15" s="269"/>
      <c r="K15" s="243"/>
      <c r="L15" s="247"/>
      <c r="M15" s="272"/>
      <c r="N15" s="243"/>
      <c r="O15" s="240"/>
      <c r="P15" s="275"/>
      <c r="Q15" s="243"/>
      <c r="R15" s="240"/>
      <c r="S15" s="277"/>
      <c r="T15" s="243"/>
      <c r="U15" s="240"/>
      <c r="V15" s="238"/>
      <c r="W15" s="1"/>
      <c r="X15" s="1"/>
      <c r="Y15" s="1"/>
      <c r="Z15" s="1"/>
      <c r="AA15" s="1"/>
      <c r="AB15" s="1"/>
      <c r="AC15" s="1"/>
    </row>
    <row r="16" spans="1:29" ht="15" customHeight="1">
      <c r="A16" s="8"/>
      <c r="B16" s="282"/>
      <c r="C16" s="278" t="str">
        <f ca="1">OFFSET(INDIRECT($B200),6,2)</f>
        <v>Health and well-being</v>
      </c>
      <c r="D16" s="268" t="str">
        <f ca="1">OFFSET(INDIRECT($B200),6,14)</f>
        <v>understand the importance of balancing game and screen time with other parts of their lives, e.g. explore the reasons why they may be tempted to spend more time playing games or find it difficult to stop playing and the effect this has on their health.</v>
      </c>
      <c r="E16" s="241">
        <v>1</v>
      </c>
      <c r="F16" s="237"/>
      <c r="G16" s="244" t="str">
        <f ca="1">OFFSET(INDIRECT($B200),6,15)</f>
        <v>reflect on the role of digital media in their lives and their media habits, e.g. explore how the media can play a powerful role in shaping our ideas about stereotypes.</v>
      </c>
      <c r="H16" s="241">
        <v>1</v>
      </c>
      <c r="I16" s="246"/>
      <c r="J16" s="263" t="str">
        <f ca="1">OFFSET(INDIRECT($B200),6,16)</f>
        <v>demonstrate healthy online behaviours (physical and psychological) and identify unacceptable behaviour, e.g. in relation to cyberstalking, harassment, abuse of trust and radicalisation.</v>
      </c>
      <c r="K16" s="241">
        <v>1</v>
      </c>
      <c r="L16" s="246"/>
      <c r="M16" s="260" t="str">
        <f ca="1">OFFSET(INDIRECT($B200),6,17)</f>
        <v>identify stereotypes and their impact in a range of media forms, e.g. critically reflect upon stereotypes in mass media, social media and gaming.</v>
      </c>
      <c r="N16" s="241">
        <v>1</v>
      </c>
      <c r="O16" s="244"/>
      <c r="P16" s="244" t="str">
        <f ca="1">OFFSET(INDIRECT($B200),6,18)</f>
        <v>think critically about the different purposes and contexts of digital image editing, e.g. explore the benefits and negative points of photograph manipulation; evaluate digitally edited images in terms of context and purpose
take reasonable steps to avoid health problems (physical and psychological) caused by the use of technology
understand the legal responsibilities for disposal of technology and the environmental impact of doing so.</v>
      </c>
      <c r="Q16" s="241">
        <v>1</v>
      </c>
      <c r="R16" s="244"/>
      <c r="S16" s="244" t="str">
        <f ca="1">OFFSET(INDIRECT($B200),6,19)</f>
        <v>think critically about the different purposes and contexts of digital image editing
take reasonable steps to avoid health problems caused by the use of technology and suggest strategies to prevent or reduce the problems (physical and psychological) 
explain how to access support from professionals and organisations
understand the legal responsibilities for disposal of technology and the environmental impact of doing so.</v>
      </c>
      <c r="T16" s="241">
        <v>1</v>
      </c>
      <c r="U16" s="244"/>
      <c r="V16" s="237"/>
      <c r="W16" s="1"/>
      <c r="X16" s="1"/>
      <c r="Y16" s="1"/>
      <c r="Z16" s="1"/>
      <c r="AA16" s="1"/>
      <c r="AB16" s="1"/>
      <c r="AC16" s="1"/>
    </row>
    <row r="17" spans="1:29" ht="15" customHeight="1">
      <c r="A17" s="8"/>
      <c r="B17" s="282"/>
      <c r="C17" s="222"/>
      <c r="D17" s="291"/>
      <c r="E17" s="242"/>
      <c r="F17" s="247"/>
      <c r="G17" s="239"/>
      <c r="H17" s="242"/>
      <c r="I17" s="247"/>
      <c r="J17" s="264"/>
      <c r="K17" s="242"/>
      <c r="L17" s="247"/>
      <c r="M17" s="261"/>
      <c r="N17" s="242"/>
      <c r="O17" s="240"/>
      <c r="P17" s="240"/>
      <c r="Q17" s="242"/>
      <c r="R17" s="240"/>
      <c r="S17" s="240"/>
      <c r="T17" s="242"/>
      <c r="U17" s="240"/>
      <c r="V17" s="238"/>
      <c r="W17" s="1"/>
      <c r="X17" s="1"/>
      <c r="Y17" s="1"/>
      <c r="Z17" s="1"/>
      <c r="AA17" s="1"/>
      <c r="AB17" s="1"/>
      <c r="AC17" s="1"/>
    </row>
    <row r="18" spans="1:29" ht="15" customHeight="1">
      <c r="A18" s="8"/>
      <c r="B18" s="282"/>
      <c r="C18" s="222"/>
      <c r="D18" s="291"/>
      <c r="E18" s="242"/>
      <c r="F18" s="247"/>
      <c r="G18" s="239"/>
      <c r="H18" s="242"/>
      <c r="I18" s="247"/>
      <c r="J18" s="264"/>
      <c r="K18" s="242"/>
      <c r="L18" s="247"/>
      <c r="M18" s="261"/>
      <c r="N18" s="242"/>
      <c r="O18" s="240"/>
      <c r="P18" s="240"/>
      <c r="Q18" s="242"/>
      <c r="R18" s="240"/>
      <c r="S18" s="240"/>
      <c r="T18" s="242"/>
      <c r="U18" s="240"/>
      <c r="V18" s="238"/>
      <c r="W18" s="1"/>
      <c r="X18" s="1"/>
      <c r="Y18" s="1"/>
      <c r="Z18" s="1"/>
      <c r="AA18" s="1"/>
      <c r="AB18" s="1"/>
      <c r="AC18" s="1"/>
    </row>
    <row r="19" spans="1:29" ht="15" customHeight="1">
      <c r="A19" s="8"/>
      <c r="B19" s="282"/>
      <c r="C19" s="222"/>
      <c r="D19" s="291"/>
      <c r="E19" s="243"/>
      <c r="F19" s="247"/>
      <c r="G19" s="239"/>
      <c r="H19" s="243"/>
      <c r="I19" s="247"/>
      <c r="J19" s="264"/>
      <c r="K19" s="243"/>
      <c r="L19" s="247"/>
      <c r="M19" s="261"/>
      <c r="N19" s="243"/>
      <c r="O19" s="240"/>
      <c r="P19" s="240"/>
      <c r="Q19" s="243"/>
      <c r="R19" s="240"/>
      <c r="S19" s="240"/>
      <c r="T19" s="243"/>
      <c r="U19" s="240"/>
      <c r="V19" s="238"/>
      <c r="W19" s="1"/>
      <c r="X19" s="1"/>
      <c r="Y19" s="1"/>
      <c r="Z19" s="1"/>
      <c r="AA19" s="1"/>
      <c r="AB19" s="1"/>
      <c r="AC19" s="1"/>
    </row>
    <row r="20" spans="1:29" ht="15" customHeight="1">
      <c r="A20" s="8"/>
      <c r="B20" s="282"/>
      <c r="C20" s="222"/>
      <c r="D20" s="291"/>
      <c r="E20" s="241">
        <v>2</v>
      </c>
      <c r="F20" s="266"/>
      <c r="G20" s="239"/>
      <c r="H20" s="241">
        <v>2</v>
      </c>
      <c r="I20" s="248"/>
      <c r="J20" s="264"/>
      <c r="K20" s="241">
        <v>2</v>
      </c>
      <c r="L20" s="248"/>
      <c r="M20" s="261"/>
      <c r="N20" s="241">
        <v>2</v>
      </c>
      <c r="O20" s="239"/>
      <c r="P20" s="240"/>
      <c r="Q20" s="241">
        <v>2</v>
      </c>
      <c r="R20" s="239"/>
      <c r="S20" s="240"/>
      <c r="T20" s="241">
        <v>2</v>
      </c>
      <c r="U20" s="239"/>
      <c r="V20" s="237"/>
      <c r="W20" s="1"/>
      <c r="X20" s="1"/>
      <c r="Y20" s="1"/>
      <c r="Z20" s="1"/>
      <c r="AA20" s="1"/>
      <c r="AB20" s="1"/>
      <c r="AC20" s="1"/>
    </row>
    <row r="21" spans="1:29" ht="15" customHeight="1">
      <c r="A21" s="8"/>
      <c r="B21" s="282"/>
      <c r="C21" s="222"/>
      <c r="D21" s="291"/>
      <c r="E21" s="242"/>
      <c r="F21" s="247"/>
      <c r="G21" s="239"/>
      <c r="H21" s="242"/>
      <c r="I21" s="247"/>
      <c r="J21" s="264"/>
      <c r="K21" s="242"/>
      <c r="L21" s="247"/>
      <c r="M21" s="261"/>
      <c r="N21" s="242"/>
      <c r="O21" s="240"/>
      <c r="P21" s="240"/>
      <c r="Q21" s="242"/>
      <c r="R21" s="240"/>
      <c r="S21" s="240"/>
      <c r="T21" s="242"/>
      <c r="U21" s="240"/>
      <c r="V21" s="238"/>
      <c r="W21" s="1"/>
      <c r="X21" s="1"/>
      <c r="Y21" s="1"/>
      <c r="Z21" s="1"/>
      <c r="AA21" s="1"/>
      <c r="AB21" s="1"/>
      <c r="AC21" s="1"/>
    </row>
    <row r="22" spans="1:29" ht="15" customHeight="1">
      <c r="A22" s="8"/>
      <c r="B22" s="282"/>
      <c r="C22" s="222"/>
      <c r="D22" s="291"/>
      <c r="E22" s="242"/>
      <c r="F22" s="247"/>
      <c r="G22" s="239"/>
      <c r="H22" s="242"/>
      <c r="I22" s="247"/>
      <c r="J22" s="264"/>
      <c r="K22" s="242"/>
      <c r="L22" s="247"/>
      <c r="M22" s="261"/>
      <c r="N22" s="242"/>
      <c r="O22" s="240"/>
      <c r="P22" s="240"/>
      <c r="Q22" s="242"/>
      <c r="R22" s="240"/>
      <c r="S22" s="240"/>
      <c r="T22" s="242"/>
      <c r="U22" s="240"/>
      <c r="V22" s="238"/>
      <c r="W22" s="1"/>
      <c r="X22" s="1"/>
      <c r="Y22" s="1"/>
      <c r="Z22" s="1"/>
      <c r="AA22" s="1"/>
      <c r="AB22" s="1"/>
      <c r="AC22" s="1"/>
    </row>
    <row r="23" spans="1:29" ht="15" customHeight="1">
      <c r="A23" s="8"/>
      <c r="B23" s="282"/>
      <c r="C23" s="222"/>
      <c r="D23" s="291"/>
      <c r="E23" s="243"/>
      <c r="F23" s="247"/>
      <c r="G23" s="239"/>
      <c r="H23" s="243"/>
      <c r="I23" s="247"/>
      <c r="J23" s="264"/>
      <c r="K23" s="243"/>
      <c r="L23" s="247"/>
      <c r="M23" s="261"/>
      <c r="N23" s="243"/>
      <c r="O23" s="240"/>
      <c r="P23" s="240"/>
      <c r="Q23" s="243"/>
      <c r="R23" s="240"/>
      <c r="S23" s="240"/>
      <c r="T23" s="243"/>
      <c r="U23" s="240"/>
      <c r="V23" s="238"/>
      <c r="W23" s="1"/>
      <c r="X23" s="1"/>
      <c r="Y23" s="1"/>
      <c r="Z23" s="1"/>
      <c r="AA23" s="1"/>
      <c r="AB23" s="1"/>
      <c r="AC23" s="1"/>
    </row>
    <row r="24" spans="1:29" ht="15" customHeight="1">
      <c r="A24" s="8"/>
      <c r="B24" s="282"/>
      <c r="C24" s="222"/>
      <c r="D24" s="291"/>
      <c r="E24" s="241">
        <v>3</v>
      </c>
      <c r="F24" s="266"/>
      <c r="G24" s="239"/>
      <c r="H24" s="241">
        <v>3</v>
      </c>
      <c r="I24" s="248"/>
      <c r="J24" s="264"/>
      <c r="K24" s="241">
        <v>3</v>
      </c>
      <c r="L24" s="248"/>
      <c r="M24" s="261"/>
      <c r="N24" s="241">
        <v>3</v>
      </c>
      <c r="O24" s="239"/>
      <c r="P24" s="240"/>
      <c r="Q24" s="241">
        <v>3</v>
      </c>
      <c r="R24" s="239"/>
      <c r="S24" s="240"/>
      <c r="T24" s="241">
        <v>3</v>
      </c>
      <c r="U24" s="239"/>
      <c r="V24" s="237"/>
      <c r="W24" s="1"/>
      <c r="X24" s="1"/>
      <c r="Y24" s="1"/>
      <c r="Z24" s="1"/>
      <c r="AA24" s="1"/>
      <c r="AB24" s="1"/>
      <c r="AC24" s="1"/>
    </row>
    <row r="25" spans="1:29" ht="15" customHeight="1">
      <c r="A25" s="8"/>
      <c r="B25" s="282"/>
      <c r="C25" s="222"/>
      <c r="D25" s="291"/>
      <c r="E25" s="242"/>
      <c r="F25" s="247"/>
      <c r="G25" s="239"/>
      <c r="H25" s="242"/>
      <c r="I25" s="247"/>
      <c r="J25" s="264"/>
      <c r="K25" s="242"/>
      <c r="L25" s="247"/>
      <c r="M25" s="261"/>
      <c r="N25" s="242"/>
      <c r="O25" s="240"/>
      <c r="P25" s="240"/>
      <c r="Q25" s="242"/>
      <c r="R25" s="240"/>
      <c r="S25" s="240"/>
      <c r="T25" s="242"/>
      <c r="U25" s="240"/>
      <c r="V25" s="238"/>
      <c r="W25" s="1"/>
      <c r="X25" s="1"/>
      <c r="Y25" s="1"/>
      <c r="Z25" s="1"/>
      <c r="AA25" s="1"/>
      <c r="AB25" s="1"/>
      <c r="AC25" s="1"/>
    </row>
    <row r="26" spans="1:29" ht="15" customHeight="1">
      <c r="A26" s="8"/>
      <c r="B26" s="282"/>
      <c r="C26" s="222"/>
      <c r="D26" s="291"/>
      <c r="E26" s="242"/>
      <c r="F26" s="247"/>
      <c r="G26" s="239"/>
      <c r="H26" s="242"/>
      <c r="I26" s="247"/>
      <c r="J26" s="264"/>
      <c r="K26" s="242"/>
      <c r="L26" s="247"/>
      <c r="M26" s="261"/>
      <c r="N26" s="242"/>
      <c r="O26" s="240"/>
      <c r="P26" s="240"/>
      <c r="Q26" s="242"/>
      <c r="R26" s="240"/>
      <c r="S26" s="240"/>
      <c r="T26" s="242"/>
      <c r="U26" s="240"/>
      <c r="V26" s="238"/>
      <c r="W26" s="1"/>
      <c r="X26" s="1"/>
      <c r="Y26" s="1"/>
      <c r="Z26" s="1"/>
      <c r="AA26" s="1"/>
      <c r="AB26" s="1"/>
      <c r="AC26" s="1"/>
    </row>
    <row r="27" spans="1:29" ht="15" customHeight="1">
      <c r="A27" s="8"/>
      <c r="B27" s="282"/>
      <c r="C27" s="220"/>
      <c r="D27" s="291"/>
      <c r="E27" s="243"/>
      <c r="F27" s="247"/>
      <c r="G27" s="239"/>
      <c r="H27" s="243"/>
      <c r="I27" s="247"/>
      <c r="J27" s="265"/>
      <c r="K27" s="243"/>
      <c r="L27" s="247"/>
      <c r="M27" s="262"/>
      <c r="N27" s="243"/>
      <c r="O27" s="240"/>
      <c r="P27" s="240"/>
      <c r="Q27" s="243"/>
      <c r="R27" s="240"/>
      <c r="S27" s="240"/>
      <c r="T27" s="243"/>
      <c r="U27" s="240"/>
      <c r="V27" s="238"/>
      <c r="W27" s="1"/>
      <c r="X27" s="1"/>
      <c r="Y27" s="1"/>
      <c r="Z27" s="1"/>
      <c r="AA27" s="1"/>
      <c r="AB27" s="1"/>
      <c r="AC27" s="1"/>
    </row>
    <row r="28" spans="1:29" ht="15" customHeight="1">
      <c r="A28" s="8"/>
      <c r="B28" s="282"/>
      <c r="C28" s="233" t="str">
        <f ca="1">OFFSET(INDIRECT($B200),8,2)</f>
        <v>Digital rights, licensing and ownership</v>
      </c>
      <c r="D28" s="268" t="str">
        <f ca="1">OFFSET(INDIRECT($B200),8,14)</f>
        <v>cite all sources when researching and explain the importance of this, e.g. create simple lists for the referencing of digital and offline sources; discuss the rights and permissions associated with this
understand that photographs can be edited digitally and discuss rights and permissions associated with this.</v>
      </c>
      <c r="E28" s="241">
        <v>1</v>
      </c>
      <c r="F28" s="237"/>
      <c r="G28" s="257" t="str">
        <f ca="1">OFFSET(INDIRECT($B200),8,15)</f>
        <v xml:space="preserve">understand copyright, licensing, fair use, and the rights they have as creators, e.g. consider different ways people license their copyrighted work
explain basic copyright laws, e.g. learn that copyright is a legal system that protects their rights to creative work.
</v>
      </c>
      <c r="H28" s="241">
        <v>1</v>
      </c>
      <c r="I28" s="246"/>
      <c r="J28" s="249" t="str">
        <f ca="1">OFFSET(INDIRECT($B200),8,16)</f>
        <v>understand copyright, licensing, fair use, and the rights they have as creators
explain basic copyright laws, e.g. explore the ethical and legal ramifications of piracy and plagiarism, and know that they are irresponsible and disrespectful
act responsibly as creators and users of creative work, e.g. explore decisions that creators make when exercising their creative rights and responsibilities, giving consideration to ethical, real-life issues.  </v>
      </c>
      <c r="K28" s="241">
        <v>1</v>
      </c>
      <c r="L28" s="246"/>
      <c r="M28" s="245" t="str">
        <f ca="1">OFFSET(INDIRECT($B200),8,17)</f>
        <v xml:space="preserve">explain the legal and ethical dimensions of respecting creative work, e.g. explore the ethical and legal ramifications of piracy and plagiarism, and know that they are irresponsible and disrespectful; apply understanding of the rules to different scenarios.
</v>
      </c>
      <c r="N28" s="241">
        <v>1</v>
      </c>
      <c r="O28" s="244"/>
      <c r="P28" s="257" t="str">
        <f ca="1">OFFSET(INDIRECT($B200),8,18)</f>
        <v>identify the key points required for creative work to be considered fair use and comply with data protection laws, e.g. explore the legal and ethical considerations involved in using the creative work of others; understand individuals' rights and responsibilities as creators and consumers of content; think critically and make ethical decisions about the use of creative works in relation to fair use; reference using formal citation conventions, such as Harvard and Oxford.</v>
      </c>
      <c r="Q28" s="241">
        <v>1</v>
      </c>
      <c r="R28" s="244"/>
      <c r="S28" s="257" t="str">
        <f ca="1">OFFSET(INDIRECT($B200),8,19)</f>
        <v>understand and reflect on the differences between taking inspiration from the creative work of others and appropriating that work without permission, e.g. appreciate the key concepts of inspiration, appropriation, copyright and fair use, and examine how they apply to creative work; understand the legal and ethical debates that surround using other people’s creative work; consider the points of view of the original creator, potential audiences, and the broader community when using materials belonging to others.</v>
      </c>
      <c r="T28" s="241">
        <v>1</v>
      </c>
      <c r="U28" s="244"/>
      <c r="V28" s="237"/>
      <c r="W28" s="1"/>
      <c r="X28" s="1"/>
      <c r="Y28" s="1"/>
      <c r="Z28" s="1"/>
      <c r="AA28" s="1"/>
      <c r="AB28" s="1"/>
      <c r="AC28" s="1"/>
    </row>
    <row r="29" spans="1:29" ht="15" customHeight="1">
      <c r="A29" s="8"/>
      <c r="B29" s="282"/>
      <c r="C29" s="224"/>
      <c r="D29" s="291"/>
      <c r="E29" s="242"/>
      <c r="F29" s="247"/>
      <c r="G29" s="224"/>
      <c r="H29" s="242"/>
      <c r="I29" s="247"/>
      <c r="J29" s="250"/>
      <c r="K29" s="242"/>
      <c r="L29" s="247"/>
      <c r="M29" s="224"/>
      <c r="N29" s="242"/>
      <c r="O29" s="240"/>
      <c r="P29" s="224"/>
      <c r="Q29" s="242"/>
      <c r="R29" s="240"/>
      <c r="S29" s="258"/>
      <c r="T29" s="242"/>
      <c r="U29" s="240"/>
      <c r="V29" s="238"/>
      <c r="W29" s="1"/>
      <c r="X29" s="1"/>
      <c r="Y29" s="1"/>
      <c r="Z29" s="1"/>
      <c r="AA29" s="1"/>
      <c r="AB29" s="1"/>
      <c r="AC29" s="1"/>
    </row>
    <row r="30" spans="1:29" ht="15" customHeight="1">
      <c r="A30" s="8"/>
      <c r="B30" s="282"/>
      <c r="C30" s="224"/>
      <c r="D30" s="291"/>
      <c r="E30" s="242"/>
      <c r="F30" s="247"/>
      <c r="G30" s="224"/>
      <c r="H30" s="242"/>
      <c r="I30" s="247"/>
      <c r="J30" s="250"/>
      <c r="K30" s="242"/>
      <c r="L30" s="247"/>
      <c r="M30" s="224"/>
      <c r="N30" s="242"/>
      <c r="O30" s="240"/>
      <c r="P30" s="224"/>
      <c r="Q30" s="242"/>
      <c r="R30" s="240"/>
      <c r="S30" s="258"/>
      <c r="T30" s="242"/>
      <c r="U30" s="240"/>
      <c r="V30" s="238"/>
      <c r="W30" s="1"/>
      <c r="X30" s="1"/>
      <c r="Y30" s="1"/>
      <c r="Z30" s="1"/>
      <c r="AA30" s="1"/>
      <c r="AB30" s="1"/>
      <c r="AC30" s="1"/>
    </row>
    <row r="31" spans="1:29" ht="15" customHeight="1">
      <c r="A31" s="8"/>
      <c r="B31" s="282"/>
      <c r="C31" s="224"/>
      <c r="D31" s="291"/>
      <c r="E31" s="243"/>
      <c r="F31" s="247"/>
      <c r="G31" s="224"/>
      <c r="H31" s="243"/>
      <c r="I31" s="247"/>
      <c r="J31" s="250"/>
      <c r="K31" s="243"/>
      <c r="L31" s="247"/>
      <c r="M31" s="224"/>
      <c r="N31" s="243"/>
      <c r="O31" s="240"/>
      <c r="P31" s="224"/>
      <c r="Q31" s="243"/>
      <c r="R31" s="240"/>
      <c r="S31" s="258"/>
      <c r="T31" s="243"/>
      <c r="U31" s="240"/>
      <c r="V31" s="238"/>
      <c r="W31" s="1"/>
      <c r="X31" s="1"/>
      <c r="Y31" s="1"/>
      <c r="Z31" s="1"/>
      <c r="AA31" s="1"/>
      <c r="AB31" s="1"/>
      <c r="AC31" s="1"/>
    </row>
    <row r="32" spans="1:29" ht="15" customHeight="1">
      <c r="A32" s="8"/>
      <c r="B32" s="282"/>
      <c r="C32" s="224"/>
      <c r="D32" s="291"/>
      <c r="E32" s="241">
        <v>2</v>
      </c>
      <c r="F32" s="266"/>
      <c r="G32" s="224"/>
      <c r="H32" s="241">
        <v>2</v>
      </c>
      <c r="I32" s="248"/>
      <c r="J32" s="250"/>
      <c r="K32" s="241">
        <v>2</v>
      </c>
      <c r="L32" s="248"/>
      <c r="M32" s="224"/>
      <c r="N32" s="241">
        <v>2</v>
      </c>
      <c r="O32" s="239"/>
      <c r="P32" s="224"/>
      <c r="Q32" s="241">
        <v>2</v>
      </c>
      <c r="R32" s="239"/>
      <c r="S32" s="258"/>
      <c r="T32" s="241">
        <v>2</v>
      </c>
      <c r="U32" s="239"/>
      <c r="V32" s="237"/>
      <c r="W32" s="1"/>
      <c r="X32" s="1"/>
      <c r="Y32" s="1"/>
      <c r="Z32" s="1"/>
      <c r="AA32" s="1"/>
      <c r="AB32" s="1"/>
      <c r="AC32" s="1"/>
    </row>
    <row r="33" spans="1:29" ht="15" customHeight="1">
      <c r="A33" s="8"/>
      <c r="B33" s="282"/>
      <c r="C33" s="224"/>
      <c r="D33" s="291"/>
      <c r="E33" s="242"/>
      <c r="F33" s="247"/>
      <c r="G33" s="224"/>
      <c r="H33" s="242"/>
      <c r="I33" s="247"/>
      <c r="J33" s="250"/>
      <c r="K33" s="242"/>
      <c r="L33" s="247"/>
      <c r="M33" s="224"/>
      <c r="N33" s="242"/>
      <c r="O33" s="240"/>
      <c r="P33" s="224"/>
      <c r="Q33" s="242"/>
      <c r="R33" s="240"/>
      <c r="S33" s="258"/>
      <c r="T33" s="242"/>
      <c r="U33" s="240"/>
      <c r="V33" s="238"/>
      <c r="W33" s="1"/>
      <c r="X33" s="1"/>
      <c r="Y33" s="1"/>
      <c r="Z33" s="1"/>
      <c r="AA33" s="1"/>
      <c r="AB33" s="1"/>
      <c r="AC33" s="1"/>
    </row>
    <row r="34" spans="1:29" ht="15" customHeight="1">
      <c r="A34" s="8"/>
      <c r="B34" s="282"/>
      <c r="C34" s="224"/>
      <c r="D34" s="291"/>
      <c r="E34" s="242"/>
      <c r="F34" s="247"/>
      <c r="G34" s="224"/>
      <c r="H34" s="242"/>
      <c r="I34" s="247"/>
      <c r="J34" s="250"/>
      <c r="K34" s="242"/>
      <c r="L34" s="247"/>
      <c r="M34" s="224"/>
      <c r="N34" s="242"/>
      <c r="O34" s="240"/>
      <c r="P34" s="224"/>
      <c r="Q34" s="242"/>
      <c r="R34" s="240"/>
      <c r="S34" s="258"/>
      <c r="T34" s="242"/>
      <c r="U34" s="240"/>
      <c r="V34" s="238"/>
      <c r="W34" s="1"/>
      <c r="X34" s="1"/>
      <c r="Y34" s="1"/>
      <c r="Z34" s="1"/>
      <c r="AA34" s="1"/>
      <c r="AB34" s="1"/>
      <c r="AC34" s="1"/>
    </row>
    <row r="35" spans="1:29" ht="15" customHeight="1">
      <c r="A35" s="8"/>
      <c r="B35" s="282"/>
      <c r="C35" s="224"/>
      <c r="D35" s="291"/>
      <c r="E35" s="243"/>
      <c r="F35" s="247"/>
      <c r="G35" s="224"/>
      <c r="H35" s="243"/>
      <c r="I35" s="247"/>
      <c r="J35" s="250"/>
      <c r="K35" s="243"/>
      <c r="L35" s="247"/>
      <c r="M35" s="224"/>
      <c r="N35" s="243"/>
      <c r="O35" s="240"/>
      <c r="P35" s="224"/>
      <c r="Q35" s="243"/>
      <c r="R35" s="240"/>
      <c r="S35" s="258"/>
      <c r="T35" s="243"/>
      <c r="U35" s="240"/>
      <c r="V35" s="238"/>
      <c r="W35" s="1"/>
      <c r="X35" s="1"/>
      <c r="Y35" s="1"/>
      <c r="Z35" s="1"/>
      <c r="AA35" s="1"/>
      <c r="AB35" s="1"/>
      <c r="AC35" s="1"/>
    </row>
    <row r="36" spans="1:29" ht="15" customHeight="1">
      <c r="A36" s="8"/>
      <c r="B36" s="282"/>
      <c r="C36" s="224"/>
      <c r="D36" s="291"/>
      <c r="E36" s="241">
        <v>3</v>
      </c>
      <c r="F36" s="266"/>
      <c r="G36" s="224"/>
      <c r="H36" s="241">
        <v>3</v>
      </c>
      <c r="I36" s="248"/>
      <c r="J36" s="250"/>
      <c r="K36" s="241">
        <v>3</v>
      </c>
      <c r="L36" s="248"/>
      <c r="M36" s="224"/>
      <c r="N36" s="241">
        <v>3</v>
      </c>
      <c r="O36" s="239"/>
      <c r="P36" s="224"/>
      <c r="Q36" s="241">
        <v>3</v>
      </c>
      <c r="R36" s="239"/>
      <c r="S36" s="258"/>
      <c r="T36" s="241">
        <v>3</v>
      </c>
      <c r="U36" s="239"/>
      <c r="V36" s="237"/>
      <c r="W36" s="1"/>
      <c r="X36" s="1"/>
      <c r="Y36" s="1"/>
      <c r="Z36" s="1"/>
      <c r="AA36" s="1"/>
      <c r="AB36" s="1"/>
      <c r="AC36" s="1"/>
    </row>
    <row r="37" spans="1:29" ht="15" customHeight="1">
      <c r="A37" s="8"/>
      <c r="B37" s="282"/>
      <c r="C37" s="224"/>
      <c r="D37" s="291"/>
      <c r="E37" s="242"/>
      <c r="F37" s="247"/>
      <c r="G37" s="224"/>
      <c r="H37" s="242"/>
      <c r="I37" s="247"/>
      <c r="J37" s="250"/>
      <c r="K37" s="242"/>
      <c r="L37" s="247"/>
      <c r="M37" s="224"/>
      <c r="N37" s="242"/>
      <c r="O37" s="240"/>
      <c r="P37" s="224"/>
      <c r="Q37" s="242"/>
      <c r="R37" s="240"/>
      <c r="S37" s="258"/>
      <c r="T37" s="242"/>
      <c r="U37" s="240"/>
      <c r="V37" s="238"/>
      <c r="W37" s="1"/>
      <c r="X37" s="1"/>
      <c r="Y37" s="1"/>
      <c r="Z37" s="1"/>
      <c r="AA37" s="1"/>
      <c r="AB37" s="1"/>
      <c r="AC37" s="1"/>
    </row>
    <row r="38" spans="1:29" ht="15" customHeight="1">
      <c r="A38" s="8"/>
      <c r="B38" s="282"/>
      <c r="C38" s="224"/>
      <c r="D38" s="291"/>
      <c r="E38" s="242"/>
      <c r="F38" s="247"/>
      <c r="G38" s="224"/>
      <c r="H38" s="242"/>
      <c r="I38" s="247"/>
      <c r="J38" s="250"/>
      <c r="K38" s="242"/>
      <c r="L38" s="247"/>
      <c r="M38" s="224"/>
      <c r="N38" s="242"/>
      <c r="O38" s="240"/>
      <c r="P38" s="224"/>
      <c r="Q38" s="242"/>
      <c r="R38" s="240"/>
      <c r="S38" s="258"/>
      <c r="T38" s="242"/>
      <c r="U38" s="240"/>
      <c r="V38" s="238"/>
      <c r="W38" s="1"/>
      <c r="X38" s="1"/>
      <c r="Y38" s="1"/>
      <c r="Z38" s="1"/>
      <c r="AA38" s="1"/>
      <c r="AB38" s="1"/>
      <c r="AC38" s="1"/>
    </row>
    <row r="39" spans="1:29" ht="15" customHeight="1">
      <c r="A39" s="8"/>
      <c r="B39" s="282"/>
      <c r="C39" s="225"/>
      <c r="D39" s="291"/>
      <c r="E39" s="243"/>
      <c r="F39" s="247"/>
      <c r="G39" s="225"/>
      <c r="H39" s="243"/>
      <c r="I39" s="247"/>
      <c r="J39" s="251"/>
      <c r="K39" s="243"/>
      <c r="L39" s="247"/>
      <c r="M39" s="225"/>
      <c r="N39" s="243"/>
      <c r="O39" s="240"/>
      <c r="P39" s="225"/>
      <c r="Q39" s="243"/>
      <c r="R39" s="240"/>
      <c r="S39" s="259"/>
      <c r="T39" s="243"/>
      <c r="U39" s="240"/>
      <c r="V39" s="238"/>
      <c r="W39" s="1"/>
      <c r="X39" s="1"/>
      <c r="Y39" s="1"/>
      <c r="Z39" s="1"/>
      <c r="AA39" s="1"/>
      <c r="AB39" s="1"/>
      <c r="AC39" s="1"/>
    </row>
    <row r="40" spans="1:29" ht="15" customHeight="1">
      <c r="A40" s="8"/>
      <c r="B40" s="282"/>
      <c r="C40" s="233" t="str">
        <f ca="1">OFFSET(INDIRECT($B200),10,2)</f>
        <v>Online behaviour and cyberbullying</v>
      </c>
      <c r="D40" s="268" t="str">
        <f ca="1">OFFSET(INDIRECT($B200),10,14)</f>
        <v xml:space="preserve">demonstrate appropriate online behaviour and apply a range of strategies to protect themselves and others from possible online dangers, bullying and inappropriate behaviour, e.g. turn off comments on digital media, block users; identify the risks and legal consequences of sending intimate images and content/sexting; recognise language that could be deemed to be offensive (including racist, sexist, homophobic, transphobic) in online activities.  
</v>
      </c>
      <c r="E40" s="241">
        <v>1</v>
      </c>
      <c r="F40" s="237"/>
      <c r="G40" s="255" t="str">
        <f ca="1">OFFSET(INDIRECT($B200),10,15)</f>
        <v>refine strategies to protect themselves and others from possible online dangers, e.g. when communicating online show an active ability to deal with inappropriate behaviour/misuse while actively minimising risks
filter the communication received, e.g. sorting out e-mails, deciding whom to follow on social media, etc.; responsibly use digital tools to interact with others using more advanced features
demonstrate a basic knowledge of the legal aspects linked to online behaviour, e.g. cyberbullying, harassment, false statements and publishing inappropriate content/images without consent.</v>
      </c>
      <c r="H40" s="241">
        <v>1</v>
      </c>
      <c r="I40" s="246"/>
      <c r="J40" s="256" t="str">
        <f ca="1">OFFSET(INDIRECT($B200),10,16)</f>
        <v>identify high-risk situations and active strategies to avoid them, e.g. critically evaluate behaviour to limit exposure to high-risk situations         
define and identify advanced forms of cyberbullying, how to avoid it and the consequences of such actions  
critically evaluate the behaviours of others online and identify how they could be beneficial or damaging.</v>
      </c>
      <c r="K40" s="241">
        <v>1</v>
      </c>
      <c r="L40" s="246"/>
      <c r="M40" s="255" t="str">
        <f ca="1">OFFSET(INDIRECT($B200),10,17)</f>
        <v xml:space="preserve">adapt online behaviour and interactions for different audiences, considering global cultural values, e.g. critically evaluate behaviour and interactions taking into account global cultural values; consider how behaviour is perceived by others. </v>
      </c>
      <c r="N40" s="241">
        <v>1</v>
      </c>
      <c r="O40" s="244"/>
      <c r="P40" s="255" t="str">
        <f ca="1">OFFSET(INDIRECT($B200),10,18)</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Q40" s="241">
        <v>1</v>
      </c>
      <c r="R40" s="244"/>
      <c r="S40" s="255" t="str">
        <f ca="1">OFFSET(INDIRECT($B200),10,19)</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T40" s="241">
        <v>1</v>
      </c>
      <c r="U40" s="244"/>
      <c r="V40" s="237"/>
      <c r="W40" s="1"/>
      <c r="X40" s="1"/>
      <c r="Y40" s="1"/>
      <c r="Z40" s="1"/>
      <c r="AA40" s="1"/>
      <c r="AB40" s="1"/>
      <c r="AC40" s="1"/>
    </row>
    <row r="41" spans="1:29" ht="15" customHeight="1">
      <c r="A41" s="8"/>
      <c r="B41" s="282"/>
      <c r="C41" s="224"/>
      <c r="D41" s="291"/>
      <c r="E41" s="242"/>
      <c r="F41" s="247"/>
      <c r="G41" s="224"/>
      <c r="H41" s="242"/>
      <c r="I41" s="247"/>
      <c r="J41" s="250"/>
      <c r="K41" s="242"/>
      <c r="L41" s="247"/>
      <c r="M41" s="224"/>
      <c r="N41" s="242"/>
      <c r="O41" s="240"/>
      <c r="P41" s="224"/>
      <c r="Q41" s="242"/>
      <c r="R41" s="240"/>
      <c r="S41" s="224"/>
      <c r="T41" s="242"/>
      <c r="U41" s="240"/>
      <c r="V41" s="238"/>
      <c r="W41" s="1"/>
      <c r="X41" s="1"/>
      <c r="Y41" s="1"/>
      <c r="Z41" s="1"/>
      <c r="AA41" s="1"/>
      <c r="AB41" s="1"/>
      <c r="AC41" s="1"/>
    </row>
    <row r="42" spans="1:29" ht="15" customHeight="1">
      <c r="A42" s="8"/>
      <c r="B42" s="282"/>
      <c r="C42" s="224"/>
      <c r="D42" s="291"/>
      <c r="E42" s="242"/>
      <c r="F42" s="247"/>
      <c r="G42" s="224"/>
      <c r="H42" s="242"/>
      <c r="I42" s="247"/>
      <c r="J42" s="250"/>
      <c r="K42" s="242"/>
      <c r="L42" s="247"/>
      <c r="M42" s="224"/>
      <c r="N42" s="242"/>
      <c r="O42" s="240"/>
      <c r="P42" s="224"/>
      <c r="Q42" s="242"/>
      <c r="R42" s="240"/>
      <c r="S42" s="224"/>
      <c r="T42" s="242"/>
      <c r="U42" s="240"/>
      <c r="V42" s="238"/>
      <c r="W42" s="1"/>
      <c r="X42" s="1"/>
      <c r="Y42" s="1"/>
      <c r="Z42" s="1"/>
      <c r="AA42" s="1"/>
      <c r="AB42" s="1"/>
      <c r="AC42" s="1"/>
    </row>
    <row r="43" spans="1:29" ht="15" customHeight="1">
      <c r="A43" s="8"/>
      <c r="B43" s="282"/>
      <c r="C43" s="224"/>
      <c r="D43" s="291"/>
      <c r="E43" s="243"/>
      <c r="F43" s="247"/>
      <c r="G43" s="224"/>
      <c r="H43" s="243"/>
      <c r="I43" s="247"/>
      <c r="J43" s="250"/>
      <c r="K43" s="243"/>
      <c r="L43" s="247"/>
      <c r="M43" s="224"/>
      <c r="N43" s="243"/>
      <c r="O43" s="240"/>
      <c r="P43" s="224"/>
      <c r="Q43" s="243"/>
      <c r="R43" s="240"/>
      <c r="S43" s="224"/>
      <c r="T43" s="243"/>
      <c r="U43" s="240"/>
      <c r="V43" s="238"/>
      <c r="W43" s="1"/>
      <c r="X43" s="1"/>
      <c r="Y43" s="1"/>
      <c r="Z43" s="1"/>
      <c r="AA43" s="1"/>
      <c r="AB43" s="1"/>
      <c r="AC43" s="1"/>
    </row>
    <row r="44" spans="1:29" ht="15" customHeight="1">
      <c r="A44" s="8"/>
      <c r="B44" s="282"/>
      <c r="C44" s="224"/>
      <c r="D44" s="291"/>
      <c r="E44" s="241">
        <v>2</v>
      </c>
      <c r="F44" s="266"/>
      <c r="G44" s="224"/>
      <c r="H44" s="241">
        <v>2</v>
      </c>
      <c r="I44" s="248"/>
      <c r="J44" s="250"/>
      <c r="K44" s="241">
        <v>2</v>
      </c>
      <c r="L44" s="248"/>
      <c r="M44" s="224"/>
      <c r="N44" s="241">
        <v>2</v>
      </c>
      <c r="O44" s="239"/>
      <c r="P44" s="224"/>
      <c r="Q44" s="241">
        <v>2</v>
      </c>
      <c r="R44" s="239"/>
      <c r="S44" s="224"/>
      <c r="T44" s="241">
        <v>2</v>
      </c>
      <c r="U44" s="239"/>
      <c r="V44" s="237"/>
      <c r="W44" s="1"/>
      <c r="X44" s="1"/>
      <c r="Y44" s="1"/>
      <c r="Z44" s="1"/>
      <c r="AA44" s="1"/>
      <c r="AB44" s="1"/>
      <c r="AC44" s="1"/>
    </row>
    <row r="45" spans="1:29" ht="15" customHeight="1">
      <c r="A45" s="8"/>
      <c r="B45" s="282"/>
      <c r="C45" s="224"/>
      <c r="D45" s="291"/>
      <c r="E45" s="242"/>
      <c r="F45" s="247"/>
      <c r="G45" s="224"/>
      <c r="H45" s="242"/>
      <c r="I45" s="247"/>
      <c r="J45" s="250"/>
      <c r="K45" s="242"/>
      <c r="L45" s="247"/>
      <c r="M45" s="224"/>
      <c r="N45" s="242"/>
      <c r="O45" s="240"/>
      <c r="P45" s="224"/>
      <c r="Q45" s="242"/>
      <c r="R45" s="240"/>
      <c r="S45" s="224"/>
      <c r="T45" s="242"/>
      <c r="U45" s="240"/>
      <c r="V45" s="238"/>
      <c r="W45" s="1"/>
      <c r="X45" s="1"/>
      <c r="Y45" s="1"/>
      <c r="Z45" s="1"/>
      <c r="AA45" s="1"/>
      <c r="AB45" s="1"/>
      <c r="AC45" s="1"/>
    </row>
    <row r="46" spans="1:29" ht="15" customHeight="1">
      <c r="A46" s="8"/>
      <c r="B46" s="282"/>
      <c r="C46" s="224"/>
      <c r="D46" s="291"/>
      <c r="E46" s="242"/>
      <c r="F46" s="247"/>
      <c r="G46" s="224"/>
      <c r="H46" s="242"/>
      <c r="I46" s="247"/>
      <c r="J46" s="250"/>
      <c r="K46" s="242"/>
      <c r="L46" s="247"/>
      <c r="M46" s="224"/>
      <c r="N46" s="242"/>
      <c r="O46" s="240"/>
      <c r="P46" s="224"/>
      <c r="Q46" s="242"/>
      <c r="R46" s="240"/>
      <c r="S46" s="224"/>
      <c r="T46" s="242"/>
      <c r="U46" s="240"/>
      <c r="V46" s="238"/>
      <c r="W46" s="1"/>
      <c r="X46" s="1"/>
      <c r="Y46" s="1"/>
      <c r="Z46" s="1"/>
      <c r="AA46" s="1"/>
      <c r="AB46" s="1"/>
      <c r="AC46" s="1"/>
    </row>
    <row r="47" spans="1:29" ht="15" customHeight="1">
      <c r="A47" s="8"/>
      <c r="B47" s="282"/>
      <c r="C47" s="224"/>
      <c r="D47" s="291"/>
      <c r="E47" s="243"/>
      <c r="F47" s="247"/>
      <c r="G47" s="224"/>
      <c r="H47" s="243"/>
      <c r="I47" s="247"/>
      <c r="J47" s="250"/>
      <c r="K47" s="243"/>
      <c r="L47" s="247"/>
      <c r="M47" s="224"/>
      <c r="N47" s="243"/>
      <c r="O47" s="240"/>
      <c r="P47" s="224"/>
      <c r="Q47" s="243"/>
      <c r="R47" s="240"/>
      <c r="S47" s="224"/>
      <c r="T47" s="243"/>
      <c r="U47" s="240"/>
      <c r="V47" s="238"/>
      <c r="W47" s="1"/>
      <c r="X47" s="1"/>
      <c r="Y47" s="1"/>
      <c r="Z47" s="1"/>
      <c r="AA47" s="1"/>
      <c r="AB47" s="1"/>
      <c r="AC47" s="1"/>
    </row>
    <row r="48" spans="1:29" ht="15" customHeight="1">
      <c r="A48" s="8"/>
      <c r="B48" s="282"/>
      <c r="C48" s="224"/>
      <c r="D48" s="291"/>
      <c r="E48" s="241">
        <v>3</v>
      </c>
      <c r="F48" s="266"/>
      <c r="G48" s="224"/>
      <c r="H48" s="241">
        <v>3</v>
      </c>
      <c r="I48" s="248"/>
      <c r="J48" s="250"/>
      <c r="K48" s="241">
        <v>3</v>
      </c>
      <c r="L48" s="248"/>
      <c r="M48" s="224"/>
      <c r="N48" s="241">
        <v>3</v>
      </c>
      <c r="O48" s="239"/>
      <c r="P48" s="224"/>
      <c r="Q48" s="241">
        <v>3</v>
      </c>
      <c r="R48" s="239"/>
      <c r="S48" s="224"/>
      <c r="T48" s="241">
        <v>3</v>
      </c>
      <c r="U48" s="239"/>
      <c r="V48" s="237"/>
      <c r="W48" s="1"/>
      <c r="X48" s="1"/>
      <c r="Y48" s="1"/>
      <c r="Z48" s="1"/>
      <c r="AA48" s="1"/>
      <c r="AB48" s="1"/>
      <c r="AC48" s="1"/>
    </row>
    <row r="49" spans="1:29" ht="15" customHeight="1">
      <c r="A49" s="8"/>
      <c r="B49" s="282"/>
      <c r="C49" s="224"/>
      <c r="D49" s="291"/>
      <c r="E49" s="242"/>
      <c r="F49" s="247"/>
      <c r="G49" s="224"/>
      <c r="H49" s="242"/>
      <c r="I49" s="247"/>
      <c r="J49" s="250"/>
      <c r="K49" s="242"/>
      <c r="L49" s="247"/>
      <c r="M49" s="224"/>
      <c r="N49" s="242"/>
      <c r="O49" s="240"/>
      <c r="P49" s="224"/>
      <c r="Q49" s="242"/>
      <c r="R49" s="240"/>
      <c r="S49" s="224"/>
      <c r="T49" s="242"/>
      <c r="U49" s="240"/>
      <c r="V49" s="238"/>
      <c r="W49" s="1"/>
      <c r="X49" s="1"/>
      <c r="Y49" s="1"/>
      <c r="Z49" s="1"/>
      <c r="AA49" s="1"/>
      <c r="AB49" s="1"/>
      <c r="AC49" s="1"/>
    </row>
    <row r="50" spans="1:29" ht="15" customHeight="1">
      <c r="A50" s="8"/>
      <c r="B50" s="282"/>
      <c r="C50" s="224"/>
      <c r="D50" s="291"/>
      <c r="E50" s="242"/>
      <c r="F50" s="247"/>
      <c r="G50" s="224"/>
      <c r="H50" s="242"/>
      <c r="I50" s="247"/>
      <c r="J50" s="250"/>
      <c r="K50" s="242"/>
      <c r="L50" s="247"/>
      <c r="M50" s="224"/>
      <c r="N50" s="242"/>
      <c r="O50" s="240"/>
      <c r="P50" s="224"/>
      <c r="Q50" s="242"/>
      <c r="R50" s="240"/>
      <c r="S50" s="224"/>
      <c r="T50" s="242"/>
      <c r="U50" s="240"/>
      <c r="V50" s="238"/>
      <c r="W50" s="1"/>
      <c r="X50" s="1"/>
      <c r="Y50" s="1"/>
      <c r="Z50" s="1"/>
      <c r="AA50" s="1"/>
      <c r="AB50" s="1"/>
      <c r="AC50" s="1"/>
    </row>
    <row r="51" spans="1:29" ht="41.25" customHeight="1">
      <c r="A51" s="8"/>
      <c r="B51" s="283"/>
      <c r="C51" s="225"/>
      <c r="D51" s="291"/>
      <c r="E51" s="243"/>
      <c r="F51" s="247"/>
      <c r="G51" s="225"/>
      <c r="H51" s="243"/>
      <c r="I51" s="247"/>
      <c r="J51" s="251"/>
      <c r="K51" s="243"/>
      <c r="L51" s="247"/>
      <c r="M51" s="225"/>
      <c r="N51" s="243"/>
      <c r="O51" s="240"/>
      <c r="P51" s="225"/>
      <c r="Q51" s="243"/>
      <c r="R51" s="240"/>
      <c r="S51" s="225"/>
      <c r="T51" s="243"/>
      <c r="U51" s="240"/>
      <c r="V51" s="238"/>
      <c r="W51" s="1"/>
      <c r="X51" s="1"/>
      <c r="Y51" s="1"/>
      <c r="Z51" s="1"/>
      <c r="AA51" s="1"/>
      <c r="AB51" s="1"/>
      <c r="AC51" s="1"/>
    </row>
    <row r="52" spans="1:29" ht="15" customHeight="1">
      <c r="A52" s="8"/>
      <c r="B52" s="281" t="str">
        <f ca="1">OFFSET(INDIRECT($B200),11,0)</f>
        <v>2. Interacting and collaborating</v>
      </c>
      <c r="C52" s="229" t="str">
        <f ca="1">OFFSET(INDIRECT($B200),13,2)</f>
        <v>Communication</v>
      </c>
      <c r="D52" s="268" t="str">
        <f ca="1">OFFSET(INDIRECT($B200),13,14)</f>
        <v>exchange online communication, making use of a growing range of available features, e.g. manage folders within e-mail including using reporting features to filter spam and make use of webcams to facilitate video calls 
show an understanding of the advantages and disadvantages of different forms of communication and when it is appropriate to use each, e.g. explain when video conferencing may be more appropriate than e-mail, and vice versa; explain the pros and cons of using instant messaging in social contexts; talk about purpose and audience.</v>
      </c>
      <c r="E52" s="241">
        <v>1</v>
      </c>
      <c r="F52" s="237"/>
      <c r="G52" s="245" t="str">
        <f ca="1">OFFSET(INDIRECT($B200),13,15)</f>
        <v>manage and use a growing range of online communication accounts and the features offered within each, e.g. e-mail accounts, messaging accounts, etc.</v>
      </c>
      <c r="H52" s="241">
        <v>1</v>
      </c>
      <c r="I52" s="246"/>
      <c r="J52" s="249" t="str">
        <f ca="1">OFFSET(INDIRECT($B200),13,16)</f>
        <v>select and use different online communication tools for specific purposes with higher levels of competence, e.g. set up and manage an address book and organise contacts on appropriate mailing lists; independently carry out a video call for a specific purpose including screen sharing where appropriate.</v>
      </c>
      <c r="K52" s="241">
        <v>1</v>
      </c>
      <c r="L52" s="246"/>
      <c r="M52" s="245" t="str">
        <f ca="1">OFFSET(INDIRECT($B200),13,17)</f>
        <v>select and use different online communication tools for specific purposes with higher levels of competence, e.g. set up relevant mail merge using word processing and spreadsheet software; use advanced features of e-mail provider (signature, auto-reply, read receipt, widgets).</v>
      </c>
      <c r="N52" s="241">
        <v>1</v>
      </c>
      <c r="O52" s="244"/>
      <c r="P52" s="245" t="str">
        <f ca="1">OFFSET(INDIRECT($B200),13,18)</f>
        <v>make use of available online communication services for specific purposes, justifying selections made based on their appropriateness for delivery of information.</v>
      </c>
      <c r="Q52" s="241">
        <v>1</v>
      </c>
      <c r="R52" s="244"/>
      <c r="S52" s="245" t="str">
        <f ca="1">OFFSET(INDIRECT($B200),13,19)</f>
        <v>reflect on choices of online communication solution and comment on how this could be improved to meet aims of tasks.</v>
      </c>
      <c r="T52" s="241">
        <v>1</v>
      </c>
      <c r="U52" s="244"/>
      <c r="V52" s="237"/>
      <c r="W52" s="1"/>
      <c r="X52" s="1"/>
      <c r="Y52" s="1"/>
      <c r="Z52" s="1"/>
      <c r="AA52" s="1"/>
      <c r="AB52" s="1"/>
      <c r="AC52" s="1"/>
    </row>
    <row r="53" spans="1:29" ht="15" customHeight="1">
      <c r="A53" s="8"/>
      <c r="B53" s="282"/>
      <c r="C53" s="224"/>
      <c r="D53" s="291"/>
      <c r="E53" s="242"/>
      <c r="F53" s="247"/>
      <c r="G53" s="224"/>
      <c r="H53" s="242"/>
      <c r="I53" s="247"/>
      <c r="J53" s="250"/>
      <c r="K53" s="242"/>
      <c r="L53" s="247"/>
      <c r="M53" s="224"/>
      <c r="N53" s="242"/>
      <c r="O53" s="240"/>
      <c r="P53" s="224"/>
      <c r="Q53" s="242"/>
      <c r="R53" s="240"/>
      <c r="S53" s="224"/>
      <c r="T53" s="242"/>
      <c r="U53" s="240"/>
      <c r="V53" s="238"/>
      <c r="W53" s="1"/>
      <c r="X53" s="1"/>
      <c r="Y53" s="1"/>
      <c r="Z53" s="1"/>
      <c r="AA53" s="1"/>
      <c r="AB53" s="1"/>
      <c r="AC53" s="1"/>
    </row>
    <row r="54" spans="1:29" ht="15" customHeight="1">
      <c r="A54" s="8"/>
      <c r="B54" s="282"/>
      <c r="C54" s="224"/>
      <c r="D54" s="291"/>
      <c r="E54" s="242"/>
      <c r="F54" s="247"/>
      <c r="G54" s="224"/>
      <c r="H54" s="242"/>
      <c r="I54" s="247"/>
      <c r="J54" s="250"/>
      <c r="K54" s="242"/>
      <c r="L54" s="247"/>
      <c r="M54" s="224"/>
      <c r="N54" s="242"/>
      <c r="O54" s="240"/>
      <c r="P54" s="224"/>
      <c r="Q54" s="242"/>
      <c r="R54" s="240"/>
      <c r="S54" s="224"/>
      <c r="T54" s="242"/>
      <c r="U54" s="240"/>
      <c r="V54" s="238"/>
      <c r="W54" s="1"/>
      <c r="X54" s="1"/>
      <c r="Y54" s="1"/>
      <c r="Z54" s="1"/>
      <c r="AA54" s="1"/>
      <c r="AB54" s="1"/>
      <c r="AC54" s="1"/>
    </row>
    <row r="55" spans="1:29" ht="15" customHeight="1">
      <c r="A55" s="8"/>
      <c r="B55" s="282"/>
      <c r="C55" s="224"/>
      <c r="D55" s="291"/>
      <c r="E55" s="243"/>
      <c r="F55" s="247"/>
      <c r="G55" s="224"/>
      <c r="H55" s="243"/>
      <c r="I55" s="247"/>
      <c r="J55" s="250"/>
      <c r="K55" s="243"/>
      <c r="L55" s="247"/>
      <c r="M55" s="224"/>
      <c r="N55" s="243"/>
      <c r="O55" s="240"/>
      <c r="P55" s="224"/>
      <c r="Q55" s="243"/>
      <c r="R55" s="240"/>
      <c r="S55" s="224"/>
      <c r="T55" s="243"/>
      <c r="U55" s="240"/>
      <c r="V55" s="238"/>
      <c r="W55" s="1"/>
      <c r="X55" s="1"/>
      <c r="Y55" s="1"/>
      <c r="Z55" s="1"/>
      <c r="AA55" s="1"/>
      <c r="AB55" s="1"/>
      <c r="AC55" s="1"/>
    </row>
    <row r="56" spans="1:29" ht="15" customHeight="1">
      <c r="A56" s="8"/>
      <c r="B56" s="282"/>
      <c r="C56" s="224"/>
      <c r="D56" s="291"/>
      <c r="E56" s="241">
        <v>2</v>
      </c>
      <c r="F56" s="266"/>
      <c r="G56" s="224"/>
      <c r="H56" s="241">
        <v>2</v>
      </c>
      <c r="I56" s="248"/>
      <c r="J56" s="250"/>
      <c r="K56" s="241">
        <v>2</v>
      </c>
      <c r="L56" s="248"/>
      <c r="M56" s="224"/>
      <c r="N56" s="241">
        <v>2</v>
      </c>
      <c r="O56" s="239"/>
      <c r="P56" s="224"/>
      <c r="Q56" s="241">
        <v>2</v>
      </c>
      <c r="R56" s="239"/>
      <c r="S56" s="224"/>
      <c r="T56" s="241">
        <v>2</v>
      </c>
      <c r="U56" s="239"/>
      <c r="V56" s="237"/>
      <c r="W56" s="1"/>
      <c r="X56" s="1"/>
      <c r="Y56" s="1"/>
      <c r="Z56" s="1"/>
      <c r="AA56" s="1"/>
      <c r="AB56" s="1"/>
      <c r="AC56" s="1"/>
    </row>
    <row r="57" spans="1:29" ht="15" customHeight="1">
      <c r="A57" s="8"/>
      <c r="B57" s="282"/>
      <c r="C57" s="224"/>
      <c r="D57" s="291"/>
      <c r="E57" s="242"/>
      <c r="F57" s="247"/>
      <c r="G57" s="224"/>
      <c r="H57" s="242"/>
      <c r="I57" s="247"/>
      <c r="J57" s="250"/>
      <c r="K57" s="242"/>
      <c r="L57" s="247"/>
      <c r="M57" s="224"/>
      <c r="N57" s="242"/>
      <c r="O57" s="240"/>
      <c r="P57" s="224"/>
      <c r="Q57" s="242"/>
      <c r="R57" s="240"/>
      <c r="S57" s="224"/>
      <c r="T57" s="242"/>
      <c r="U57" s="240"/>
      <c r="V57" s="238"/>
      <c r="W57" s="1"/>
      <c r="X57" s="1"/>
      <c r="Y57" s="1"/>
      <c r="Z57" s="1"/>
      <c r="AA57" s="1"/>
      <c r="AB57" s="1"/>
      <c r="AC57" s="1"/>
    </row>
    <row r="58" spans="1:29" ht="15" customHeight="1">
      <c r="A58" s="8"/>
      <c r="B58" s="282"/>
      <c r="C58" s="224"/>
      <c r="D58" s="291"/>
      <c r="E58" s="242"/>
      <c r="F58" s="247"/>
      <c r="G58" s="224"/>
      <c r="H58" s="242"/>
      <c r="I58" s="247"/>
      <c r="J58" s="250"/>
      <c r="K58" s="242"/>
      <c r="L58" s="247"/>
      <c r="M58" s="224"/>
      <c r="N58" s="242"/>
      <c r="O58" s="240"/>
      <c r="P58" s="224"/>
      <c r="Q58" s="242"/>
      <c r="R58" s="240"/>
      <c r="S58" s="224"/>
      <c r="T58" s="242"/>
      <c r="U58" s="240"/>
      <c r="V58" s="238"/>
      <c r="W58" s="1"/>
      <c r="X58" s="1"/>
      <c r="Y58" s="1"/>
      <c r="Z58" s="1"/>
      <c r="AA58" s="1"/>
      <c r="AB58" s="1"/>
      <c r="AC58" s="1"/>
    </row>
    <row r="59" spans="1:29" ht="15" customHeight="1">
      <c r="A59" s="8"/>
      <c r="B59" s="282"/>
      <c r="C59" s="224"/>
      <c r="D59" s="291"/>
      <c r="E59" s="243"/>
      <c r="F59" s="247"/>
      <c r="G59" s="224"/>
      <c r="H59" s="243"/>
      <c r="I59" s="247"/>
      <c r="J59" s="250"/>
      <c r="K59" s="243"/>
      <c r="L59" s="247"/>
      <c r="M59" s="224"/>
      <c r="N59" s="243"/>
      <c r="O59" s="240"/>
      <c r="P59" s="224"/>
      <c r="Q59" s="243"/>
      <c r="R59" s="240"/>
      <c r="S59" s="224"/>
      <c r="T59" s="243"/>
      <c r="U59" s="240"/>
      <c r="V59" s="238"/>
      <c r="W59" s="1"/>
      <c r="X59" s="1"/>
      <c r="Y59" s="1"/>
      <c r="Z59" s="1"/>
      <c r="AA59" s="1"/>
      <c r="AB59" s="1"/>
      <c r="AC59" s="1"/>
    </row>
    <row r="60" spans="1:29" ht="15" customHeight="1">
      <c r="A60" s="8"/>
      <c r="B60" s="282"/>
      <c r="C60" s="224"/>
      <c r="D60" s="291"/>
      <c r="E60" s="241">
        <v>3</v>
      </c>
      <c r="F60" s="266"/>
      <c r="G60" s="224"/>
      <c r="H60" s="241">
        <v>3</v>
      </c>
      <c r="I60" s="248"/>
      <c r="J60" s="250"/>
      <c r="K60" s="241">
        <v>3</v>
      </c>
      <c r="L60" s="248"/>
      <c r="M60" s="224"/>
      <c r="N60" s="241">
        <v>3</v>
      </c>
      <c r="O60" s="239"/>
      <c r="P60" s="224"/>
      <c r="Q60" s="241">
        <v>3</v>
      </c>
      <c r="R60" s="239"/>
      <c r="S60" s="224"/>
      <c r="T60" s="241">
        <v>3</v>
      </c>
      <c r="U60" s="239"/>
      <c r="V60" s="237"/>
      <c r="W60" s="1"/>
      <c r="X60" s="1"/>
      <c r="Y60" s="1"/>
      <c r="Z60" s="1"/>
      <c r="AA60" s="1"/>
      <c r="AB60" s="1"/>
      <c r="AC60" s="1"/>
    </row>
    <row r="61" spans="1:29" ht="15" customHeight="1">
      <c r="A61" s="8"/>
      <c r="B61" s="282"/>
      <c r="C61" s="224"/>
      <c r="D61" s="291"/>
      <c r="E61" s="242"/>
      <c r="F61" s="247"/>
      <c r="G61" s="224"/>
      <c r="H61" s="242"/>
      <c r="I61" s="247"/>
      <c r="J61" s="250"/>
      <c r="K61" s="242"/>
      <c r="L61" s="247"/>
      <c r="M61" s="224"/>
      <c r="N61" s="242"/>
      <c r="O61" s="240"/>
      <c r="P61" s="224"/>
      <c r="Q61" s="242"/>
      <c r="R61" s="240"/>
      <c r="S61" s="224"/>
      <c r="T61" s="242"/>
      <c r="U61" s="240"/>
      <c r="V61" s="238"/>
      <c r="W61" s="1"/>
      <c r="X61" s="1"/>
      <c r="Y61" s="1"/>
      <c r="Z61" s="1"/>
      <c r="AA61" s="1"/>
      <c r="AB61" s="1"/>
      <c r="AC61" s="1"/>
    </row>
    <row r="62" spans="1:29" ht="15" customHeight="1">
      <c r="A62" s="8"/>
      <c r="B62" s="282"/>
      <c r="C62" s="224"/>
      <c r="D62" s="291"/>
      <c r="E62" s="242"/>
      <c r="F62" s="247"/>
      <c r="G62" s="224"/>
      <c r="H62" s="242"/>
      <c r="I62" s="247"/>
      <c r="J62" s="250"/>
      <c r="K62" s="242"/>
      <c r="L62" s="247"/>
      <c r="M62" s="224"/>
      <c r="N62" s="242"/>
      <c r="O62" s="240"/>
      <c r="P62" s="224"/>
      <c r="Q62" s="242"/>
      <c r="R62" s="240"/>
      <c r="S62" s="224"/>
      <c r="T62" s="242"/>
      <c r="U62" s="240"/>
      <c r="V62" s="238"/>
      <c r="W62" s="1"/>
      <c r="X62" s="1"/>
      <c r="Y62" s="1"/>
      <c r="Z62" s="1"/>
      <c r="AA62" s="1"/>
      <c r="AB62" s="1"/>
      <c r="AC62" s="1"/>
    </row>
    <row r="63" spans="1:29" ht="15" customHeight="1">
      <c r="A63" s="8"/>
      <c r="B63" s="282"/>
      <c r="C63" s="225"/>
      <c r="D63" s="291"/>
      <c r="E63" s="243"/>
      <c r="F63" s="247"/>
      <c r="G63" s="225"/>
      <c r="H63" s="243"/>
      <c r="I63" s="247"/>
      <c r="J63" s="251"/>
      <c r="K63" s="243"/>
      <c r="L63" s="247"/>
      <c r="M63" s="225"/>
      <c r="N63" s="243"/>
      <c r="O63" s="240"/>
      <c r="P63" s="225"/>
      <c r="Q63" s="243"/>
      <c r="R63" s="240"/>
      <c r="S63" s="225"/>
      <c r="T63" s="243"/>
      <c r="U63" s="240"/>
      <c r="V63" s="238"/>
      <c r="W63" s="1"/>
      <c r="X63" s="1"/>
      <c r="Y63" s="1"/>
      <c r="Z63" s="1"/>
      <c r="AA63" s="1"/>
      <c r="AB63" s="1"/>
      <c r="AC63" s="1"/>
    </row>
    <row r="64" spans="1:29" ht="15" customHeight="1">
      <c r="A64" s="8"/>
      <c r="B64" s="282"/>
      <c r="C64" s="229" t="str">
        <f ca="1">OFFSET(INDIRECT($B200),15,2)</f>
        <v>Collaboration</v>
      </c>
      <c r="D64" s="268" t="str">
        <f ca="1">OFFSET(INDIRECT($B200),15,14)</f>
        <v xml:space="preserve">work with others to create an online collaborative project for a specific purpose, sharing and appropriately setting permissions for other group members, e.g. editing, commenting, viewing.
</v>
      </c>
      <c r="E64" s="241">
        <v>1</v>
      </c>
      <c r="F64" s="237"/>
      <c r="G64" s="255" t="str">
        <f ca="1">OFFSET(INDIRECT($B200),15,15)</f>
        <v>take account of chronological changes made to a file and choose appropriate restore points if needed.</v>
      </c>
      <c r="H64" s="241">
        <v>1</v>
      </c>
      <c r="I64" s="246"/>
      <c r="J64" s="256" t="str">
        <f ca="1">OFFSET(INDIRECT($B200),15,16)</f>
        <v>independently select and use online collaboration tools to create a project with others.</v>
      </c>
      <c r="K64" s="241">
        <v>1</v>
      </c>
      <c r="L64" s="246"/>
      <c r="M64" s="255" t="str">
        <f ca="1">OFFSET(INDIRECT($B200),15,17)</f>
        <v xml:space="preserve">independently select and use a range of online collaboration tools to create a project with others, e.g. make use of online technology to share and present ideas to others.
</v>
      </c>
      <c r="N64" s="241">
        <v>1</v>
      </c>
      <c r="O64" s="244"/>
      <c r="P64" s="255" t="str">
        <f ca="1">OFFSET(INDIRECT($B200),15,18)</f>
        <v>reflect on choices of collaboration solutions and comment on how this could be improved to meet aims of tasks.</v>
      </c>
      <c r="Q64" s="241">
        <v>1</v>
      </c>
      <c r="R64" s="244"/>
      <c r="S64" s="255" t="str">
        <f ca="1">OFFSET(INDIRECT($B200),15,19)</f>
        <v xml:space="preserve">reflect on choices of collaboration solutions and comment on how this could be improved to meet aims of tasks.
</v>
      </c>
      <c r="T64" s="241">
        <v>1</v>
      </c>
      <c r="U64" s="244"/>
      <c r="V64" s="237"/>
      <c r="W64" s="1"/>
      <c r="X64" s="1"/>
      <c r="Y64" s="1"/>
      <c r="Z64" s="1"/>
      <c r="AA64" s="1"/>
      <c r="AB64" s="1"/>
      <c r="AC64" s="1"/>
    </row>
    <row r="65" spans="1:29" ht="15" customHeight="1">
      <c r="A65" s="8"/>
      <c r="B65" s="282"/>
      <c r="C65" s="224"/>
      <c r="D65" s="291"/>
      <c r="E65" s="242"/>
      <c r="F65" s="247"/>
      <c r="G65" s="224"/>
      <c r="H65" s="242"/>
      <c r="I65" s="247"/>
      <c r="J65" s="250"/>
      <c r="K65" s="242"/>
      <c r="L65" s="247"/>
      <c r="M65" s="224"/>
      <c r="N65" s="242"/>
      <c r="O65" s="240"/>
      <c r="P65" s="224"/>
      <c r="Q65" s="242"/>
      <c r="R65" s="240"/>
      <c r="S65" s="224"/>
      <c r="T65" s="242"/>
      <c r="U65" s="240"/>
      <c r="V65" s="238"/>
      <c r="W65" s="1"/>
      <c r="X65" s="1"/>
      <c r="Y65" s="1"/>
      <c r="Z65" s="1"/>
      <c r="AA65" s="1"/>
      <c r="AB65" s="1"/>
      <c r="AC65" s="1"/>
    </row>
    <row r="66" spans="1:29" ht="15" customHeight="1">
      <c r="A66" s="8"/>
      <c r="B66" s="282"/>
      <c r="C66" s="224"/>
      <c r="D66" s="291"/>
      <c r="E66" s="242"/>
      <c r="F66" s="247"/>
      <c r="G66" s="224"/>
      <c r="H66" s="242"/>
      <c r="I66" s="247"/>
      <c r="J66" s="250"/>
      <c r="K66" s="242"/>
      <c r="L66" s="247"/>
      <c r="M66" s="224"/>
      <c r="N66" s="242"/>
      <c r="O66" s="240"/>
      <c r="P66" s="224"/>
      <c r="Q66" s="242"/>
      <c r="R66" s="240"/>
      <c r="S66" s="224"/>
      <c r="T66" s="242"/>
      <c r="U66" s="240"/>
      <c r="V66" s="238"/>
      <c r="W66" s="1"/>
      <c r="X66" s="1"/>
      <c r="Y66" s="1"/>
      <c r="Z66" s="1"/>
      <c r="AA66" s="1"/>
      <c r="AB66" s="1"/>
      <c r="AC66" s="1"/>
    </row>
    <row r="67" spans="1:29" ht="15" customHeight="1">
      <c r="A67" s="8"/>
      <c r="B67" s="282"/>
      <c r="C67" s="224"/>
      <c r="D67" s="291"/>
      <c r="E67" s="243"/>
      <c r="F67" s="247"/>
      <c r="G67" s="224"/>
      <c r="H67" s="243"/>
      <c r="I67" s="247"/>
      <c r="J67" s="250"/>
      <c r="K67" s="243"/>
      <c r="L67" s="247"/>
      <c r="M67" s="224"/>
      <c r="N67" s="243"/>
      <c r="O67" s="240"/>
      <c r="P67" s="224"/>
      <c r="Q67" s="243"/>
      <c r="R67" s="240"/>
      <c r="S67" s="224"/>
      <c r="T67" s="243"/>
      <c r="U67" s="240"/>
      <c r="V67" s="238"/>
      <c r="W67" s="1"/>
      <c r="X67" s="1"/>
      <c r="Y67" s="1"/>
      <c r="Z67" s="1"/>
      <c r="AA67" s="1"/>
      <c r="AB67" s="1"/>
      <c r="AC67" s="1"/>
    </row>
    <row r="68" spans="1:29" ht="15" customHeight="1">
      <c r="A68" s="8"/>
      <c r="B68" s="282"/>
      <c r="C68" s="224"/>
      <c r="D68" s="291"/>
      <c r="E68" s="241">
        <v>2</v>
      </c>
      <c r="F68" s="266"/>
      <c r="G68" s="224"/>
      <c r="H68" s="241">
        <v>2</v>
      </c>
      <c r="I68" s="248"/>
      <c r="J68" s="250"/>
      <c r="K68" s="241">
        <v>2</v>
      </c>
      <c r="L68" s="248"/>
      <c r="M68" s="224"/>
      <c r="N68" s="241">
        <v>2</v>
      </c>
      <c r="O68" s="239"/>
      <c r="P68" s="224"/>
      <c r="Q68" s="241">
        <v>2</v>
      </c>
      <c r="R68" s="239"/>
      <c r="S68" s="224"/>
      <c r="T68" s="241">
        <v>2</v>
      </c>
      <c r="U68" s="239"/>
      <c r="V68" s="237"/>
      <c r="W68" s="1"/>
      <c r="X68" s="1"/>
      <c r="Y68" s="1"/>
      <c r="Z68" s="1"/>
      <c r="AA68" s="1"/>
      <c r="AB68" s="1"/>
      <c r="AC68" s="1"/>
    </row>
    <row r="69" spans="1:29" ht="15" customHeight="1">
      <c r="A69" s="8"/>
      <c r="B69" s="282"/>
      <c r="C69" s="224"/>
      <c r="D69" s="291"/>
      <c r="E69" s="242"/>
      <c r="F69" s="247"/>
      <c r="G69" s="224"/>
      <c r="H69" s="242"/>
      <c r="I69" s="247"/>
      <c r="J69" s="250"/>
      <c r="K69" s="242"/>
      <c r="L69" s="247"/>
      <c r="M69" s="224"/>
      <c r="N69" s="242"/>
      <c r="O69" s="240"/>
      <c r="P69" s="224"/>
      <c r="Q69" s="242"/>
      <c r="R69" s="240"/>
      <c r="S69" s="224"/>
      <c r="T69" s="242"/>
      <c r="U69" s="240"/>
      <c r="V69" s="238"/>
      <c r="W69" s="1"/>
      <c r="X69" s="1"/>
      <c r="Y69" s="1"/>
      <c r="Z69" s="1"/>
      <c r="AA69" s="1"/>
      <c r="AB69" s="1"/>
      <c r="AC69" s="1"/>
    </row>
    <row r="70" spans="1:29" ht="15" customHeight="1">
      <c r="A70" s="8"/>
      <c r="B70" s="282"/>
      <c r="C70" s="224"/>
      <c r="D70" s="291"/>
      <c r="E70" s="242"/>
      <c r="F70" s="247"/>
      <c r="G70" s="224"/>
      <c r="H70" s="242"/>
      <c r="I70" s="247"/>
      <c r="J70" s="250"/>
      <c r="K70" s="242"/>
      <c r="L70" s="247"/>
      <c r="M70" s="224"/>
      <c r="N70" s="242"/>
      <c r="O70" s="240"/>
      <c r="P70" s="224"/>
      <c r="Q70" s="242"/>
      <c r="R70" s="240"/>
      <c r="S70" s="224"/>
      <c r="T70" s="242"/>
      <c r="U70" s="240"/>
      <c r="V70" s="238"/>
      <c r="W70" s="1"/>
      <c r="X70" s="1"/>
      <c r="Y70" s="1"/>
      <c r="Z70" s="1"/>
      <c r="AA70" s="1"/>
      <c r="AB70" s="1"/>
      <c r="AC70" s="1"/>
    </row>
    <row r="71" spans="1:29" ht="15" customHeight="1">
      <c r="A71" s="8"/>
      <c r="B71" s="282"/>
      <c r="C71" s="224"/>
      <c r="D71" s="291"/>
      <c r="E71" s="243"/>
      <c r="F71" s="247"/>
      <c r="G71" s="224"/>
      <c r="H71" s="243"/>
      <c r="I71" s="247"/>
      <c r="J71" s="250"/>
      <c r="K71" s="243"/>
      <c r="L71" s="247"/>
      <c r="M71" s="224"/>
      <c r="N71" s="243"/>
      <c r="O71" s="240"/>
      <c r="P71" s="224"/>
      <c r="Q71" s="243"/>
      <c r="R71" s="240"/>
      <c r="S71" s="224"/>
      <c r="T71" s="243"/>
      <c r="U71" s="240"/>
      <c r="V71" s="238"/>
      <c r="W71" s="1"/>
      <c r="X71" s="1"/>
      <c r="Y71" s="1"/>
      <c r="Z71" s="1"/>
      <c r="AA71" s="1"/>
      <c r="AB71" s="1"/>
      <c r="AC71" s="1"/>
    </row>
    <row r="72" spans="1:29" ht="15" customHeight="1">
      <c r="A72" s="8"/>
      <c r="B72" s="282"/>
      <c r="C72" s="224"/>
      <c r="D72" s="291"/>
      <c r="E72" s="241">
        <v>3</v>
      </c>
      <c r="F72" s="266"/>
      <c r="G72" s="224"/>
      <c r="H72" s="241">
        <v>3</v>
      </c>
      <c r="I72" s="248"/>
      <c r="J72" s="250"/>
      <c r="K72" s="241">
        <v>3</v>
      </c>
      <c r="L72" s="248"/>
      <c r="M72" s="224"/>
      <c r="N72" s="241">
        <v>3</v>
      </c>
      <c r="O72" s="239"/>
      <c r="P72" s="224"/>
      <c r="Q72" s="241">
        <v>3</v>
      </c>
      <c r="R72" s="239"/>
      <c r="S72" s="224"/>
      <c r="T72" s="241">
        <v>3</v>
      </c>
      <c r="U72" s="239"/>
      <c r="V72" s="237"/>
      <c r="W72" s="1"/>
      <c r="X72" s="1"/>
      <c r="Y72" s="1"/>
      <c r="Z72" s="1"/>
      <c r="AA72" s="1"/>
      <c r="AB72" s="1"/>
      <c r="AC72" s="1"/>
    </row>
    <row r="73" spans="1:29" ht="15" customHeight="1">
      <c r="A73" s="8"/>
      <c r="B73" s="282"/>
      <c r="C73" s="224"/>
      <c r="D73" s="291"/>
      <c r="E73" s="242"/>
      <c r="F73" s="247"/>
      <c r="G73" s="224"/>
      <c r="H73" s="242"/>
      <c r="I73" s="247"/>
      <c r="J73" s="250"/>
      <c r="K73" s="242"/>
      <c r="L73" s="247"/>
      <c r="M73" s="224"/>
      <c r="N73" s="242"/>
      <c r="O73" s="240"/>
      <c r="P73" s="224"/>
      <c r="Q73" s="242"/>
      <c r="R73" s="240"/>
      <c r="S73" s="224"/>
      <c r="T73" s="242"/>
      <c r="U73" s="240"/>
      <c r="V73" s="238"/>
      <c r="W73" s="1"/>
      <c r="X73" s="1"/>
      <c r="Y73" s="1"/>
      <c r="Z73" s="1"/>
      <c r="AA73" s="1"/>
      <c r="AB73" s="1"/>
      <c r="AC73" s="1"/>
    </row>
    <row r="74" spans="1:29" ht="15" customHeight="1">
      <c r="A74" s="8"/>
      <c r="B74" s="282"/>
      <c r="C74" s="224"/>
      <c r="D74" s="291"/>
      <c r="E74" s="242"/>
      <c r="F74" s="247"/>
      <c r="G74" s="224"/>
      <c r="H74" s="242"/>
      <c r="I74" s="247"/>
      <c r="J74" s="250"/>
      <c r="K74" s="242"/>
      <c r="L74" s="247"/>
      <c r="M74" s="224"/>
      <c r="N74" s="242"/>
      <c r="O74" s="240"/>
      <c r="P74" s="224"/>
      <c r="Q74" s="242"/>
      <c r="R74" s="240"/>
      <c r="S74" s="224"/>
      <c r="T74" s="242"/>
      <c r="U74" s="240"/>
      <c r="V74" s="238"/>
      <c r="W74" s="1"/>
      <c r="X74" s="1"/>
      <c r="Y74" s="1"/>
      <c r="Z74" s="1"/>
      <c r="AA74" s="1"/>
      <c r="AB74" s="1"/>
      <c r="AC74" s="1"/>
    </row>
    <row r="75" spans="1:29" ht="15" customHeight="1">
      <c r="A75" s="8"/>
      <c r="B75" s="282"/>
      <c r="C75" s="225"/>
      <c r="D75" s="291"/>
      <c r="E75" s="243"/>
      <c r="F75" s="247"/>
      <c r="G75" s="225"/>
      <c r="H75" s="243"/>
      <c r="I75" s="247"/>
      <c r="J75" s="251"/>
      <c r="K75" s="243"/>
      <c r="L75" s="247"/>
      <c r="M75" s="225"/>
      <c r="N75" s="243"/>
      <c r="O75" s="240"/>
      <c r="P75" s="225"/>
      <c r="Q75" s="243"/>
      <c r="R75" s="240"/>
      <c r="S75" s="225"/>
      <c r="T75" s="243"/>
      <c r="U75" s="240"/>
      <c r="V75" s="238"/>
      <c r="W75" s="1"/>
      <c r="X75" s="1"/>
      <c r="Y75" s="1"/>
      <c r="Z75" s="1"/>
      <c r="AA75" s="1"/>
      <c r="AB75" s="1"/>
      <c r="AC75" s="1"/>
    </row>
    <row r="76" spans="1:29" ht="15" customHeight="1">
      <c r="A76" s="8"/>
      <c r="B76" s="282"/>
      <c r="C76" s="229" t="str">
        <f ca="1">OFFSET(INDIRECT($B200),17,2)</f>
        <v>Storing and sharing</v>
      </c>
      <c r="D76" s="268" t="str">
        <f ca="1">OFFSET(INDIRECT($B$200),17,14)</f>
        <v>create and share hyperlinks to local, network and online files
password-protect a file.</v>
      </c>
      <c r="E76" s="241">
        <v>1</v>
      </c>
      <c r="F76" s="237"/>
      <c r="G76" s="255" t="str">
        <f ca="1">OFFSET(INDIRECT($B200),17,15)</f>
        <v xml:space="preserve">track the changes of a document/view the revision history and restore a previous version where appropriate
take account of file size and type, and understand that storage drives may have a limited storage space.
</v>
      </c>
      <c r="H76" s="241">
        <v>1</v>
      </c>
      <c r="I76" s="246"/>
      <c r="J76" s="256" t="str">
        <f ca="1">OFFSET(INDIRECT($B200),17,16)</f>
        <v>use appropriate advanced file-management techniques, e.g. tagging, compression.</v>
      </c>
      <c r="K76" s="241">
        <v>1</v>
      </c>
      <c r="L76" s="246"/>
      <c r="M76" s="255" t="str">
        <f ca="1">OFFSET(INDIRECT($B200),17,17)</f>
        <v>understand simple encryption and the purpose of encryption, e.g. to send sensitive data more securely
use relevant hyperlinks and account for the appropriate file management technique, e.g. some file storage systems will utilise dynamic hyperlinks so that if a file location is changed, the link remains intact, whereas changing file location in other systems could result in a broken hyperlink.</v>
      </c>
      <c r="N76" s="241">
        <v>1</v>
      </c>
      <c r="O76" s="244"/>
      <c r="P76" s="245" t="str">
        <f ca="1">OFFSET(INDIRECT($B200),17,18)</f>
        <v>use online services to share appropriate content with a global audience, e.g. uploading content to public websites to share with specific audiences.</v>
      </c>
      <c r="Q76" s="241">
        <v>1</v>
      </c>
      <c r="R76" s="244"/>
      <c r="S76" s="255" t="str">
        <f ca="1">OFFSET(INDIRECT($B200),17,19)</f>
        <v>use online services to share appropriate content with a global audience, e.g. uploading content to public websites to share with specific audiences.</v>
      </c>
      <c r="T76" s="241">
        <v>1</v>
      </c>
      <c r="U76" s="244"/>
      <c r="V76" s="237"/>
      <c r="W76" s="1"/>
      <c r="X76" s="1"/>
      <c r="Y76" s="1"/>
      <c r="Z76" s="1"/>
      <c r="AA76" s="1"/>
      <c r="AB76" s="1"/>
      <c r="AC76" s="1"/>
    </row>
    <row r="77" spans="1:29" ht="15" customHeight="1">
      <c r="A77" s="8"/>
      <c r="B77" s="282"/>
      <c r="C77" s="224"/>
      <c r="D77" s="291"/>
      <c r="E77" s="242"/>
      <c r="F77" s="247"/>
      <c r="G77" s="224"/>
      <c r="H77" s="242"/>
      <c r="I77" s="247"/>
      <c r="J77" s="250"/>
      <c r="K77" s="242"/>
      <c r="L77" s="247"/>
      <c r="M77" s="224"/>
      <c r="N77" s="242"/>
      <c r="O77" s="240"/>
      <c r="P77" s="224"/>
      <c r="Q77" s="242"/>
      <c r="R77" s="240"/>
      <c r="S77" s="224"/>
      <c r="T77" s="242"/>
      <c r="U77" s="240"/>
      <c r="V77" s="238"/>
      <c r="W77" s="1"/>
      <c r="X77" s="1"/>
      <c r="Y77" s="1"/>
      <c r="Z77" s="1"/>
      <c r="AA77" s="1"/>
      <c r="AB77" s="1"/>
      <c r="AC77" s="1"/>
    </row>
    <row r="78" spans="1:29" ht="15" customHeight="1">
      <c r="A78" s="8"/>
      <c r="B78" s="282"/>
      <c r="C78" s="224"/>
      <c r="D78" s="291"/>
      <c r="E78" s="242"/>
      <c r="F78" s="247"/>
      <c r="G78" s="224"/>
      <c r="H78" s="242"/>
      <c r="I78" s="247"/>
      <c r="J78" s="250"/>
      <c r="K78" s="242"/>
      <c r="L78" s="247"/>
      <c r="M78" s="224"/>
      <c r="N78" s="242"/>
      <c r="O78" s="240"/>
      <c r="P78" s="224"/>
      <c r="Q78" s="242"/>
      <c r="R78" s="240"/>
      <c r="S78" s="224"/>
      <c r="T78" s="242"/>
      <c r="U78" s="240"/>
      <c r="V78" s="238"/>
      <c r="W78" s="1"/>
      <c r="X78" s="1"/>
      <c r="Y78" s="1"/>
      <c r="Z78" s="1"/>
      <c r="AA78" s="1"/>
      <c r="AB78" s="1"/>
      <c r="AC78" s="1"/>
    </row>
    <row r="79" spans="1:29" ht="15" customHeight="1">
      <c r="A79" s="8"/>
      <c r="B79" s="282"/>
      <c r="C79" s="224"/>
      <c r="D79" s="291"/>
      <c r="E79" s="243"/>
      <c r="F79" s="247"/>
      <c r="G79" s="224"/>
      <c r="H79" s="243"/>
      <c r="I79" s="247"/>
      <c r="J79" s="250"/>
      <c r="K79" s="243"/>
      <c r="L79" s="247"/>
      <c r="M79" s="224"/>
      <c r="N79" s="243"/>
      <c r="O79" s="240"/>
      <c r="P79" s="224"/>
      <c r="Q79" s="243"/>
      <c r="R79" s="240"/>
      <c r="S79" s="224"/>
      <c r="T79" s="243"/>
      <c r="U79" s="240"/>
      <c r="V79" s="238"/>
      <c r="W79" s="1"/>
      <c r="X79" s="1"/>
      <c r="Y79" s="1"/>
      <c r="Z79" s="1"/>
      <c r="AA79" s="1"/>
      <c r="AB79" s="1"/>
      <c r="AC79" s="1"/>
    </row>
    <row r="80" spans="1:29" ht="15" customHeight="1">
      <c r="A80" s="8"/>
      <c r="B80" s="282"/>
      <c r="C80" s="224"/>
      <c r="D80" s="291"/>
      <c r="E80" s="241">
        <v>2</v>
      </c>
      <c r="F80" s="266"/>
      <c r="G80" s="224"/>
      <c r="H80" s="241">
        <v>2</v>
      </c>
      <c r="I80" s="248"/>
      <c r="J80" s="250"/>
      <c r="K80" s="241">
        <v>2</v>
      </c>
      <c r="L80" s="248"/>
      <c r="M80" s="224"/>
      <c r="N80" s="241">
        <v>2</v>
      </c>
      <c r="O80" s="239"/>
      <c r="P80" s="224"/>
      <c r="Q80" s="241">
        <v>2</v>
      </c>
      <c r="R80" s="239"/>
      <c r="S80" s="224"/>
      <c r="T80" s="241">
        <v>2</v>
      </c>
      <c r="U80" s="239"/>
      <c r="V80" s="237"/>
      <c r="W80" s="1"/>
      <c r="X80" s="1"/>
      <c r="Y80" s="1"/>
      <c r="Z80" s="1"/>
      <c r="AA80" s="1"/>
      <c r="AB80" s="1"/>
      <c r="AC80" s="1"/>
    </row>
    <row r="81" spans="1:29" ht="15" customHeight="1">
      <c r="A81" s="8"/>
      <c r="B81" s="282"/>
      <c r="C81" s="224"/>
      <c r="D81" s="291"/>
      <c r="E81" s="242"/>
      <c r="F81" s="247"/>
      <c r="G81" s="224"/>
      <c r="H81" s="242"/>
      <c r="I81" s="247"/>
      <c r="J81" s="250"/>
      <c r="K81" s="242"/>
      <c r="L81" s="247"/>
      <c r="M81" s="224"/>
      <c r="N81" s="242"/>
      <c r="O81" s="240"/>
      <c r="P81" s="224"/>
      <c r="Q81" s="242"/>
      <c r="R81" s="240"/>
      <c r="S81" s="224"/>
      <c r="T81" s="242"/>
      <c r="U81" s="240"/>
      <c r="V81" s="238"/>
      <c r="W81" s="1"/>
      <c r="X81" s="1"/>
      <c r="Y81" s="1"/>
      <c r="Z81" s="1"/>
      <c r="AA81" s="1"/>
      <c r="AB81" s="1"/>
      <c r="AC81" s="1"/>
    </row>
    <row r="82" spans="1:29" ht="15" customHeight="1">
      <c r="A82" s="8"/>
      <c r="B82" s="282"/>
      <c r="C82" s="224"/>
      <c r="D82" s="291"/>
      <c r="E82" s="242"/>
      <c r="F82" s="247"/>
      <c r="G82" s="224"/>
      <c r="H82" s="242"/>
      <c r="I82" s="247"/>
      <c r="J82" s="250"/>
      <c r="K82" s="242"/>
      <c r="L82" s="247"/>
      <c r="M82" s="224"/>
      <c r="N82" s="242"/>
      <c r="O82" s="240"/>
      <c r="P82" s="224"/>
      <c r="Q82" s="242"/>
      <c r="R82" s="240"/>
      <c r="S82" s="224"/>
      <c r="T82" s="242"/>
      <c r="U82" s="240"/>
      <c r="V82" s="238"/>
      <c r="W82" s="1"/>
      <c r="X82" s="1"/>
      <c r="Y82" s="1"/>
      <c r="Z82" s="1"/>
      <c r="AA82" s="1"/>
      <c r="AB82" s="1"/>
      <c r="AC82" s="1"/>
    </row>
    <row r="83" spans="1:29" ht="15" customHeight="1">
      <c r="A83" s="8"/>
      <c r="B83" s="282"/>
      <c r="C83" s="224"/>
      <c r="D83" s="291"/>
      <c r="E83" s="243"/>
      <c r="F83" s="247"/>
      <c r="G83" s="224"/>
      <c r="H83" s="243"/>
      <c r="I83" s="247"/>
      <c r="J83" s="250"/>
      <c r="K83" s="243"/>
      <c r="L83" s="247"/>
      <c r="M83" s="224"/>
      <c r="N83" s="243"/>
      <c r="O83" s="240"/>
      <c r="P83" s="224"/>
      <c r="Q83" s="243"/>
      <c r="R83" s="240"/>
      <c r="S83" s="224"/>
      <c r="T83" s="243"/>
      <c r="U83" s="240"/>
      <c r="V83" s="238"/>
      <c r="W83" s="1"/>
      <c r="X83" s="1"/>
      <c r="Y83" s="1"/>
      <c r="Z83" s="1"/>
      <c r="AA83" s="1"/>
      <c r="AB83" s="1"/>
      <c r="AC83" s="1"/>
    </row>
    <row r="84" spans="1:29" ht="15" customHeight="1">
      <c r="A84" s="8"/>
      <c r="B84" s="282"/>
      <c r="C84" s="224"/>
      <c r="D84" s="291"/>
      <c r="E84" s="241">
        <v>3</v>
      </c>
      <c r="F84" s="266"/>
      <c r="G84" s="224"/>
      <c r="H84" s="241">
        <v>3</v>
      </c>
      <c r="I84" s="248"/>
      <c r="J84" s="250"/>
      <c r="K84" s="241">
        <v>3</v>
      </c>
      <c r="L84" s="248"/>
      <c r="M84" s="224"/>
      <c r="N84" s="241">
        <v>3</v>
      </c>
      <c r="O84" s="239"/>
      <c r="P84" s="224"/>
      <c r="Q84" s="241">
        <v>3</v>
      </c>
      <c r="R84" s="239"/>
      <c r="S84" s="224"/>
      <c r="T84" s="241">
        <v>3</v>
      </c>
      <c r="U84" s="239"/>
      <c r="V84" s="237"/>
      <c r="W84" s="1"/>
      <c r="X84" s="1"/>
      <c r="Y84" s="1"/>
      <c r="Z84" s="1"/>
      <c r="AA84" s="1"/>
      <c r="AB84" s="1"/>
      <c r="AC84" s="1"/>
    </row>
    <row r="85" spans="1:29" ht="15" customHeight="1">
      <c r="A85" s="8"/>
      <c r="B85" s="282"/>
      <c r="C85" s="224"/>
      <c r="D85" s="291"/>
      <c r="E85" s="242"/>
      <c r="F85" s="247"/>
      <c r="G85" s="224"/>
      <c r="H85" s="242"/>
      <c r="I85" s="247"/>
      <c r="J85" s="250"/>
      <c r="K85" s="242"/>
      <c r="L85" s="247"/>
      <c r="M85" s="224"/>
      <c r="N85" s="242"/>
      <c r="O85" s="240"/>
      <c r="P85" s="224"/>
      <c r="Q85" s="242"/>
      <c r="R85" s="240"/>
      <c r="S85" s="224"/>
      <c r="T85" s="242"/>
      <c r="U85" s="240"/>
      <c r="V85" s="238"/>
      <c r="W85" s="1"/>
      <c r="X85" s="1"/>
      <c r="Y85" s="1"/>
      <c r="Z85" s="1"/>
      <c r="AA85" s="1"/>
      <c r="AB85" s="1"/>
      <c r="AC85" s="1"/>
    </row>
    <row r="86" spans="1:29" ht="15" customHeight="1">
      <c r="A86" s="8"/>
      <c r="B86" s="282"/>
      <c r="C86" s="224"/>
      <c r="D86" s="291"/>
      <c r="E86" s="242"/>
      <c r="F86" s="247"/>
      <c r="G86" s="224"/>
      <c r="H86" s="242"/>
      <c r="I86" s="247"/>
      <c r="J86" s="250"/>
      <c r="K86" s="242"/>
      <c r="L86" s="247"/>
      <c r="M86" s="224"/>
      <c r="N86" s="242"/>
      <c r="O86" s="240"/>
      <c r="P86" s="224"/>
      <c r="Q86" s="242"/>
      <c r="R86" s="240"/>
      <c r="S86" s="224"/>
      <c r="T86" s="242"/>
      <c r="U86" s="240"/>
      <c r="V86" s="238"/>
      <c r="W86" s="1"/>
      <c r="X86" s="1"/>
      <c r="Y86" s="1"/>
      <c r="Z86" s="1"/>
      <c r="AA86" s="1"/>
      <c r="AB86" s="1"/>
      <c r="AC86" s="1"/>
    </row>
    <row r="87" spans="1:29" ht="15" customHeight="1">
      <c r="A87" s="8"/>
      <c r="B87" s="283"/>
      <c r="C87" s="225"/>
      <c r="D87" s="291"/>
      <c r="E87" s="243"/>
      <c r="F87" s="247"/>
      <c r="G87" s="225"/>
      <c r="H87" s="243"/>
      <c r="I87" s="247"/>
      <c r="J87" s="251"/>
      <c r="K87" s="243"/>
      <c r="L87" s="247"/>
      <c r="M87" s="225"/>
      <c r="N87" s="243"/>
      <c r="O87" s="240"/>
      <c r="P87" s="225"/>
      <c r="Q87" s="243"/>
      <c r="R87" s="240"/>
      <c r="S87" s="225"/>
      <c r="T87" s="243"/>
      <c r="U87" s="240"/>
      <c r="V87" s="238"/>
      <c r="W87" s="1"/>
      <c r="X87" s="1"/>
      <c r="Y87" s="1"/>
      <c r="Z87" s="1"/>
      <c r="AA87" s="1"/>
      <c r="AB87" s="1"/>
      <c r="AC87" s="1"/>
    </row>
    <row r="88" spans="1:29" ht="15" customHeight="1">
      <c r="A88" s="8"/>
      <c r="B88" s="284" t="str">
        <f ca="1">OFFSET(INDIRECT($B200),18,0)</f>
        <v>3. Producing</v>
      </c>
      <c r="C88" s="230" t="str">
        <f ca="1">OFFSET(INDIRECT($B200),20,2)</f>
        <v>Planning, sourcing and searching</v>
      </c>
      <c r="D88" s="268" t="str">
        <f ca="1">OFFSET(INDIRECT($B$200),20,14)</f>
        <v>plan work independently before beginning the digital task
extend strategies for finding information; store previous searches and results for future use, e.g. reference through hyperlinks and bookmark a website.</v>
      </c>
      <c r="E88" s="241">
        <v>1</v>
      </c>
      <c r="F88" s="237"/>
      <c r="G88" s="245" t="str">
        <f ca="1">OFFSET(INDIRECT($B200),20,15)</f>
        <v xml:space="preserve">select and use effective planning techniques
search for necessary information and assess the quality of the information found; assess sources of information to determine if they are reliable and reference valid sources, e.g. search a range of sources and critically evaluate search findings. 
</v>
      </c>
      <c r="H88" s="241">
        <v>1</v>
      </c>
      <c r="I88" s="246"/>
      <c r="J88" s="249" t="str">
        <f ca="1">OFFSET(INDIRECT($B200),20,16)</f>
        <v xml:space="preserve">select and use a variety of effective planning techniques
search a variety of sources using relevant search techniques with increased complexity; organise previous searches and information for improved functionality and reference using appropriate methods, e.g. begin to categorise and group searches to make information handling more efficient; ensure that information sources are current, reliable and valid.
</v>
      </c>
      <c r="K88" s="241">
        <v>1</v>
      </c>
      <c r="L88" s="246"/>
      <c r="M88" s="245" t="str">
        <f ca="1">OFFSET(INDIRECT($B200),20,17)</f>
        <v>select and use a variety of effective planning techniques
evaluate the reliability of sources of information, justify opinions and reasons for choices and reference using appropriate methods
use a range of complex searches independently, e.g. and/or/+/-/not.</v>
      </c>
      <c r="N88" s="241">
        <v>1</v>
      </c>
      <c r="O88" s="244"/>
      <c r="P88" s="245" t="str">
        <f ca="1">OFFSET(INDIRECT($B200),20,18)</f>
        <v>effectively plan with increasing complexity
search efficiently for information and evaluate the reliability of sources of information, justifying opinions and reasons for choices; reference work using appropriate methods.</v>
      </c>
      <c r="Q88" s="241">
        <v>1</v>
      </c>
      <c r="R88" s="244"/>
      <c r="S88" s="245" t="str">
        <f ca="1">OFFSET(INDIRECT($B200),20,19)</f>
        <v>effectively plan with increasing complexity
consider the benefits and limitations of digital tools and information sources, and of the results they produce, and use these results to inform future judgements about the quality of their work
search efficiently for information and evaluate the reliability of sources of information, justifying opinions and reasons for choices; reference work using appropriate methods.</v>
      </c>
      <c r="T88" s="241">
        <v>1</v>
      </c>
      <c r="U88" s="244"/>
      <c r="V88" s="237"/>
      <c r="W88" s="1"/>
      <c r="X88" s="1"/>
      <c r="Y88" s="1"/>
      <c r="Z88" s="1"/>
      <c r="AA88" s="1"/>
      <c r="AB88" s="1"/>
      <c r="AC88" s="1"/>
    </row>
    <row r="89" spans="1:29" ht="15" customHeight="1">
      <c r="A89" s="8"/>
      <c r="B89" s="282"/>
      <c r="C89" s="224"/>
      <c r="D89" s="291"/>
      <c r="E89" s="242"/>
      <c r="F89" s="247"/>
      <c r="G89" s="224"/>
      <c r="H89" s="242"/>
      <c r="I89" s="247"/>
      <c r="J89" s="250"/>
      <c r="K89" s="242"/>
      <c r="L89" s="247"/>
      <c r="M89" s="224"/>
      <c r="N89" s="242"/>
      <c r="O89" s="240"/>
      <c r="P89" s="224"/>
      <c r="Q89" s="242"/>
      <c r="R89" s="240"/>
      <c r="S89" s="224"/>
      <c r="T89" s="242"/>
      <c r="U89" s="240"/>
      <c r="V89" s="238"/>
      <c r="W89" s="1"/>
      <c r="X89" s="1"/>
      <c r="Y89" s="1"/>
      <c r="Z89" s="1"/>
      <c r="AA89" s="1"/>
      <c r="AB89" s="1"/>
      <c r="AC89" s="1"/>
    </row>
    <row r="90" spans="1:29" ht="15" customHeight="1">
      <c r="A90" s="8"/>
      <c r="B90" s="282"/>
      <c r="C90" s="224"/>
      <c r="D90" s="291"/>
      <c r="E90" s="242"/>
      <c r="F90" s="247"/>
      <c r="G90" s="224"/>
      <c r="H90" s="242"/>
      <c r="I90" s="247"/>
      <c r="J90" s="250"/>
      <c r="K90" s="242"/>
      <c r="L90" s="247"/>
      <c r="M90" s="224"/>
      <c r="N90" s="242"/>
      <c r="O90" s="240"/>
      <c r="P90" s="224"/>
      <c r="Q90" s="242"/>
      <c r="R90" s="240"/>
      <c r="S90" s="224"/>
      <c r="T90" s="242"/>
      <c r="U90" s="240"/>
      <c r="V90" s="238"/>
      <c r="W90" s="1"/>
      <c r="X90" s="1"/>
      <c r="Y90" s="1"/>
      <c r="Z90" s="1"/>
      <c r="AA90" s="1"/>
      <c r="AB90" s="1"/>
      <c r="AC90" s="1"/>
    </row>
    <row r="91" spans="1:29" ht="15" customHeight="1">
      <c r="A91" s="8"/>
      <c r="B91" s="282"/>
      <c r="C91" s="224"/>
      <c r="D91" s="291"/>
      <c r="E91" s="243"/>
      <c r="F91" s="247"/>
      <c r="G91" s="224"/>
      <c r="H91" s="243"/>
      <c r="I91" s="247"/>
      <c r="J91" s="250"/>
      <c r="K91" s="243"/>
      <c r="L91" s="247"/>
      <c r="M91" s="224"/>
      <c r="N91" s="243"/>
      <c r="O91" s="240"/>
      <c r="P91" s="224"/>
      <c r="Q91" s="243"/>
      <c r="R91" s="240"/>
      <c r="S91" s="224"/>
      <c r="T91" s="243"/>
      <c r="U91" s="240"/>
      <c r="V91" s="238"/>
      <c r="W91" s="1"/>
      <c r="X91" s="1"/>
      <c r="Y91" s="1"/>
      <c r="Z91" s="1"/>
      <c r="AA91" s="1"/>
      <c r="AB91" s="1"/>
      <c r="AC91" s="1"/>
    </row>
    <row r="92" spans="1:29" ht="15" customHeight="1">
      <c r="A92" s="8"/>
      <c r="B92" s="282"/>
      <c r="C92" s="224"/>
      <c r="D92" s="291"/>
      <c r="E92" s="241">
        <v>2</v>
      </c>
      <c r="F92" s="266"/>
      <c r="G92" s="224"/>
      <c r="H92" s="241">
        <v>2</v>
      </c>
      <c r="I92" s="248"/>
      <c r="J92" s="250"/>
      <c r="K92" s="241">
        <v>2</v>
      </c>
      <c r="L92" s="248"/>
      <c r="M92" s="224"/>
      <c r="N92" s="241">
        <v>2</v>
      </c>
      <c r="O92" s="239"/>
      <c r="P92" s="224"/>
      <c r="Q92" s="241">
        <v>2</v>
      </c>
      <c r="R92" s="239"/>
      <c r="S92" s="224"/>
      <c r="T92" s="241">
        <v>2</v>
      </c>
      <c r="U92" s="239"/>
      <c r="V92" s="237"/>
      <c r="W92" s="1"/>
      <c r="X92" s="1"/>
      <c r="Y92" s="1"/>
      <c r="Z92" s="1"/>
      <c r="AA92" s="1"/>
      <c r="AB92" s="1"/>
      <c r="AC92" s="1"/>
    </row>
    <row r="93" spans="1:29" ht="15" customHeight="1">
      <c r="A93" s="8"/>
      <c r="B93" s="282"/>
      <c r="C93" s="224"/>
      <c r="D93" s="291"/>
      <c r="E93" s="242"/>
      <c r="F93" s="247"/>
      <c r="G93" s="224"/>
      <c r="H93" s="242"/>
      <c r="I93" s="247"/>
      <c r="J93" s="250"/>
      <c r="K93" s="242"/>
      <c r="L93" s="247"/>
      <c r="M93" s="224"/>
      <c r="N93" s="242"/>
      <c r="O93" s="240"/>
      <c r="P93" s="224"/>
      <c r="Q93" s="242"/>
      <c r="R93" s="240"/>
      <c r="S93" s="224"/>
      <c r="T93" s="242"/>
      <c r="U93" s="240"/>
      <c r="V93" s="238"/>
      <c r="W93" s="1"/>
      <c r="X93" s="1"/>
      <c r="Y93" s="1"/>
      <c r="Z93" s="1"/>
      <c r="AA93" s="1"/>
      <c r="AB93" s="1"/>
      <c r="AC93" s="1"/>
    </row>
    <row r="94" spans="1:29" ht="15" customHeight="1">
      <c r="A94" s="8"/>
      <c r="B94" s="282"/>
      <c r="C94" s="224"/>
      <c r="D94" s="291"/>
      <c r="E94" s="242"/>
      <c r="F94" s="247"/>
      <c r="G94" s="224"/>
      <c r="H94" s="242"/>
      <c r="I94" s="247"/>
      <c r="J94" s="250"/>
      <c r="K94" s="242"/>
      <c r="L94" s="247"/>
      <c r="M94" s="224"/>
      <c r="N94" s="242"/>
      <c r="O94" s="240"/>
      <c r="P94" s="224"/>
      <c r="Q94" s="242"/>
      <c r="R94" s="240"/>
      <c r="S94" s="224"/>
      <c r="T94" s="242"/>
      <c r="U94" s="240"/>
      <c r="V94" s="238"/>
      <c r="W94" s="1"/>
      <c r="X94" s="1"/>
      <c r="Y94" s="1"/>
      <c r="Z94" s="1"/>
      <c r="AA94" s="1"/>
      <c r="AB94" s="1"/>
      <c r="AC94" s="1"/>
    </row>
    <row r="95" spans="1:29" ht="15" customHeight="1">
      <c r="A95" s="8"/>
      <c r="B95" s="282"/>
      <c r="C95" s="224"/>
      <c r="D95" s="291"/>
      <c r="E95" s="243"/>
      <c r="F95" s="247"/>
      <c r="G95" s="224"/>
      <c r="H95" s="243"/>
      <c r="I95" s="247"/>
      <c r="J95" s="250"/>
      <c r="K95" s="243"/>
      <c r="L95" s="247"/>
      <c r="M95" s="224"/>
      <c r="N95" s="243"/>
      <c r="O95" s="240"/>
      <c r="P95" s="224"/>
      <c r="Q95" s="243"/>
      <c r="R95" s="240"/>
      <c r="S95" s="224"/>
      <c r="T95" s="243"/>
      <c r="U95" s="240"/>
      <c r="V95" s="238"/>
      <c r="W95" s="1"/>
      <c r="X95" s="1"/>
      <c r="Y95" s="1"/>
      <c r="Z95" s="1"/>
      <c r="AA95" s="1"/>
      <c r="AB95" s="1"/>
      <c r="AC95" s="1"/>
    </row>
    <row r="96" spans="1:29" ht="15" customHeight="1">
      <c r="A96" s="8"/>
      <c r="B96" s="282"/>
      <c r="C96" s="224"/>
      <c r="D96" s="291"/>
      <c r="E96" s="241">
        <v>3</v>
      </c>
      <c r="F96" s="266"/>
      <c r="G96" s="224"/>
      <c r="H96" s="241">
        <v>3</v>
      </c>
      <c r="I96" s="248"/>
      <c r="J96" s="250"/>
      <c r="K96" s="241">
        <v>3</v>
      </c>
      <c r="L96" s="248"/>
      <c r="M96" s="224"/>
      <c r="N96" s="241">
        <v>3</v>
      </c>
      <c r="O96" s="239"/>
      <c r="P96" s="224"/>
      <c r="Q96" s="241">
        <v>3</v>
      </c>
      <c r="R96" s="239"/>
      <c r="S96" s="224"/>
      <c r="T96" s="241">
        <v>3</v>
      </c>
      <c r="U96" s="239"/>
      <c r="V96" s="237"/>
      <c r="W96" s="1"/>
      <c r="X96" s="1"/>
      <c r="Y96" s="1"/>
      <c r="Z96" s="1"/>
      <c r="AA96" s="1"/>
      <c r="AB96" s="1"/>
      <c r="AC96" s="1"/>
    </row>
    <row r="97" spans="1:29" ht="15" customHeight="1">
      <c r="A97" s="8"/>
      <c r="B97" s="282"/>
      <c r="C97" s="224"/>
      <c r="D97" s="291"/>
      <c r="E97" s="242"/>
      <c r="F97" s="247"/>
      <c r="G97" s="224"/>
      <c r="H97" s="242"/>
      <c r="I97" s="247"/>
      <c r="J97" s="250"/>
      <c r="K97" s="242"/>
      <c r="L97" s="247"/>
      <c r="M97" s="224"/>
      <c r="N97" s="242"/>
      <c r="O97" s="240"/>
      <c r="P97" s="224"/>
      <c r="Q97" s="242"/>
      <c r="R97" s="240"/>
      <c r="S97" s="224"/>
      <c r="T97" s="242"/>
      <c r="U97" s="240"/>
      <c r="V97" s="238"/>
      <c r="W97" s="1"/>
      <c r="X97" s="1"/>
      <c r="Y97" s="1"/>
      <c r="Z97" s="1"/>
      <c r="AA97" s="1"/>
      <c r="AB97" s="1"/>
      <c r="AC97" s="1"/>
    </row>
    <row r="98" spans="1:29" ht="15" customHeight="1">
      <c r="A98" s="8"/>
      <c r="B98" s="282"/>
      <c r="C98" s="224"/>
      <c r="D98" s="291"/>
      <c r="E98" s="242"/>
      <c r="F98" s="247"/>
      <c r="G98" s="224"/>
      <c r="H98" s="242"/>
      <c r="I98" s="247"/>
      <c r="J98" s="250"/>
      <c r="K98" s="242"/>
      <c r="L98" s="247"/>
      <c r="M98" s="224"/>
      <c r="N98" s="242"/>
      <c r="O98" s="240"/>
      <c r="P98" s="224"/>
      <c r="Q98" s="242"/>
      <c r="R98" s="240"/>
      <c r="S98" s="224"/>
      <c r="T98" s="242"/>
      <c r="U98" s="240"/>
      <c r="V98" s="238"/>
      <c r="W98" s="1"/>
      <c r="X98" s="1"/>
      <c r="Y98" s="1"/>
      <c r="Z98" s="1"/>
      <c r="AA98" s="1"/>
      <c r="AB98" s="1"/>
      <c r="AC98" s="1"/>
    </row>
    <row r="99" spans="1:29" ht="15" customHeight="1">
      <c r="A99" s="8"/>
      <c r="B99" s="282"/>
      <c r="C99" s="225"/>
      <c r="D99" s="291"/>
      <c r="E99" s="243"/>
      <c r="F99" s="247"/>
      <c r="G99" s="225"/>
      <c r="H99" s="243"/>
      <c r="I99" s="247"/>
      <c r="J99" s="251"/>
      <c r="K99" s="243"/>
      <c r="L99" s="247"/>
      <c r="M99" s="225"/>
      <c r="N99" s="243"/>
      <c r="O99" s="240"/>
      <c r="P99" s="225"/>
      <c r="Q99" s="243"/>
      <c r="R99" s="240"/>
      <c r="S99" s="225"/>
      <c r="T99" s="243"/>
      <c r="U99" s="240"/>
      <c r="V99" s="238"/>
      <c r="W99" s="1"/>
      <c r="X99" s="1"/>
      <c r="Y99" s="1"/>
      <c r="Z99" s="1"/>
      <c r="AA99" s="1"/>
      <c r="AB99" s="1"/>
      <c r="AC99" s="1"/>
    </row>
    <row r="100" spans="1:29" ht="15" customHeight="1">
      <c r="A100" s="8"/>
      <c r="B100" s="282"/>
      <c r="C100" s="230" t="str">
        <f ca="1">OFFSET(INDIRECT($B200),22,2)</f>
        <v>Creating</v>
      </c>
      <c r="D100" s="268" t="str">
        <f ca="1">OFFSET(INDIRECT($B$200),22,14)</f>
        <v>use a range of software to produce and refine multimedia components
select and combine a range of text, image, sound, animation and video to produce an outcome for a selected purpose; use software tools to enhance the outcomes for specific audiences.</v>
      </c>
      <c r="E100" s="241">
        <v>1</v>
      </c>
      <c r="F100" s="237"/>
      <c r="G100" s="255" t="str">
        <f ca="1">OFFSET(INDIRECT($B200),22,15)</f>
        <v>use many features of a range of software to produce and refine multimedia components
use software tools to create and enhance text, image, sound, animation and video components; combine the components to produce appropriate outcomes for a range of audiences and purposes.</v>
      </c>
      <c r="H100" s="241">
        <v>1</v>
      </c>
      <c r="I100" s="246"/>
      <c r="J100" s="256" t="str">
        <f ca="1">OFFSET(INDIRECT($B200),22,16)</f>
        <v>use many features of a range of software to produce and refine multimedia components
use software tools to create and enhance text, image, sound, animation and video components; combine the components to produce appropriate outcomes for a range of audiences and purposes
explore and develop formal text document structures for given purposes.</v>
      </c>
      <c r="K100" s="241">
        <v>1</v>
      </c>
      <c r="L100" s="246"/>
      <c r="M100" s="255" t="str">
        <f ca="1">OFFSET(INDIRECT($B200),22,17)</f>
        <v>select and use a variety of appropriate software, tools and techniques to create, modify and combine multimedia components
use software tools to create, enhance and combine text, images, sound, animation and video for a range of audiences and purposes 
develop a range of formal text document structures for different audiences and purposes.</v>
      </c>
      <c r="N100" s="241">
        <v>1</v>
      </c>
      <c r="O100" s="244"/>
      <c r="P100" s="255" t="str">
        <f ca="1">OFFSET(INDIRECT($B200),22,18)</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Q100" s="241">
        <v>1</v>
      </c>
      <c r="R100" s="244"/>
      <c r="S100" s="255" t="str">
        <f ca="1">OFFSET(INDIRECT($B200),22,19)</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T100" s="241">
        <v>1</v>
      </c>
      <c r="U100" s="244"/>
      <c r="V100" s="237"/>
      <c r="W100" s="1"/>
      <c r="X100" s="1"/>
      <c r="Y100" s="1"/>
      <c r="Z100" s="1"/>
      <c r="AA100" s="1"/>
      <c r="AB100" s="1"/>
      <c r="AC100" s="1"/>
    </row>
    <row r="101" spans="1:29" ht="15" customHeight="1">
      <c r="A101" s="8"/>
      <c r="B101" s="282"/>
      <c r="C101" s="224"/>
      <c r="D101" s="291"/>
      <c r="E101" s="242"/>
      <c r="F101" s="247"/>
      <c r="G101" s="224"/>
      <c r="H101" s="242"/>
      <c r="I101" s="247"/>
      <c r="J101" s="250"/>
      <c r="K101" s="242"/>
      <c r="L101" s="247"/>
      <c r="M101" s="224"/>
      <c r="N101" s="242"/>
      <c r="O101" s="240"/>
      <c r="P101" s="224"/>
      <c r="Q101" s="242"/>
      <c r="R101" s="240"/>
      <c r="S101" s="224"/>
      <c r="T101" s="242"/>
      <c r="U101" s="240"/>
      <c r="V101" s="238"/>
      <c r="W101" s="1"/>
      <c r="X101" s="1"/>
      <c r="Y101" s="1"/>
      <c r="Z101" s="1"/>
      <c r="AA101" s="1"/>
      <c r="AB101" s="1"/>
      <c r="AC101" s="1"/>
    </row>
    <row r="102" spans="1:29" ht="15" customHeight="1">
      <c r="A102" s="8"/>
      <c r="B102" s="282"/>
      <c r="C102" s="224"/>
      <c r="D102" s="291"/>
      <c r="E102" s="242"/>
      <c r="F102" s="247"/>
      <c r="G102" s="224"/>
      <c r="H102" s="242"/>
      <c r="I102" s="247"/>
      <c r="J102" s="250"/>
      <c r="K102" s="242"/>
      <c r="L102" s="247"/>
      <c r="M102" s="224"/>
      <c r="N102" s="242"/>
      <c r="O102" s="240"/>
      <c r="P102" s="224"/>
      <c r="Q102" s="242"/>
      <c r="R102" s="240"/>
      <c r="S102" s="224"/>
      <c r="T102" s="242"/>
      <c r="U102" s="240"/>
      <c r="V102" s="238"/>
      <c r="W102" s="1"/>
      <c r="X102" s="1"/>
      <c r="Y102" s="1"/>
      <c r="Z102" s="1"/>
      <c r="AA102" s="1"/>
      <c r="AB102" s="1"/>
      <c r="AC102" s="1"/>
    </row>
    <row r="103" spans="1:29" ht="15" customHeight="1">
      <c r="A103" s="8"/>
      <c r="B103" s="282"/>
      <c r="C103" s="224"/>
      <c r="D103" s="291"/>
      <c r="E103" s="243"/>
      <c r="F103" s="247"/>
      <c r="G103" s="224"/>
      <c r="H103" s="243"/>
      <c r="I103" s="247"/>
      <c r="J103" s="250"/>
      <c r="K103" s="243"/>
      <c r="L103" s="247"/>
      <c r="M103" s="224"/>
      <c r="N103" s="243"/>
      <c r="O103" s="240"/>
      <c r="P103" s="224"/>
      <c r="Q103" s="243"/>
      <c r="R103" s="240"/>
      <c r="S103" s="224"/>
      <c r="T103" s="243"/>
      <c r="U103" s="240"/>
      <c r="V103" s="238"/>
      <c r="W103" s="1"/>
      <c r="X103" s="1"/>
      <c r="Y103" s="1"/>
      <c r="Z103" s="1"/>
      <c r="AA103" s="1"/>
      <c r="AB103" s="1"/>
      <c r="AC103" s="1"/>
    </row>
    <row r="104" spans="1:29" ht="15" customHeight="1">
      <c r="A104" s="8"/>
      <c r="B104" s="282"/>
      <c r="C104" s="224"/>
      <c r="D104" s="291"/>
      <c r="E104" s="241">
        <v>2</v>
      </c>
      <c r="F104" s="266"/>
      <c r="G104" s="224"/>
      <c r="H104" s="241">
        <v>2</v>
      </c>
      <c r="I104" s="248"/>
      <c r="J104" s="250"/>
      <c r="K104" s="241">
        <v>2</v>
      </c>
      <c r="L104" s="248"/>
      <c r="M104" s="224"/>
      <c r="N104" s="241">
        <v>2</v>
      </c>
      <c r="O104" s="239"/>
      <c r="P104" s="224"/>
      <c r="Q104" s="241">
        <v>2</v>
      </c>
      <c r="R104" s="239"/>
      <c r="S104" s="224"/>
      <c r="T104" s="241">
        <v>2</v>
      </c>
      <c r="U104" s="239"/>
      <c r="V104" s="237"/>
      <c r="W104" s="1"/>
      <c r="X104" s="1"/>
      <c r="Y104" s="1"/>
      <c r="Z104" s="1"/>
      <c r="AA104" s="1"/>
      <c r="AB104" s="1"/>
      <c r="AC104" s="1"/>
    </row>
    <row r="105" spans="1:29" ht="15" customHeight="1">
      <c r="A105" s="8"/>
      <c r="B105" s="282"/>
      <c r="C105" s="224"/>
      <c r="D105" s="291"/>
      <c r="E105" s="242"/>
      <c r="F105" s="247"/>
      <c r="G105" s="224"/>
      <c r="H105" s="242"/>
      <c r="I105" s="247"/>
      <c r="J105" s="250"/>
      <c r="K105" s="242"/>
      <c r="L105" s="247"/>
      <c r="M105" s="224"/>
      <c r="N105" s="242"/>
      <c r="O105" s="240"/>
      <c r="P105" s="224"/>
      <c r="Q105" s="242"/>
      <c r="R105" s="240"/>
      <c r="S105" s="224"/>
      <c r="T105" s="242"/>
      <c r="U105" s="240"/>
      <c r="V105" s="238"/>
      <c r="W105" s="1"/>
      <c r="X105" s="1"/>
      <c r="Y105" s="1"/>
      <c r="Z105" s="1"/>
      <c r="AA105" s="1"/>
      <c r="AB105" s="1"/>
      <c r="AC105" s="1"/>
    </row>
    <row r="106" spans="1:29" ht="15" customHeight="1">
      <c r="A106" s="8"/>
      <c r="B106" s="282"/>
      <c r="C106" s="224"/>
      <c r="D106" s="291"/>
      <c r="E106" s="242"/>
      <c r="F106" s="247"/>
      <c r="G106" s="224"/>
      <c r="H106" s="242"/>
      <c r="I106" s="247"/>
      <c r="J106" s="250"/>
      <c r="K106" s="242"/>
      <c r="L106" s="247"/>
      <c r="M106" s="224"/>
      <c r="N106" s="242"/>
      <c r="O106" s="240"/>
      <c r="P106" s="224"/>
      <c r="Q106" s="242"/>
      <c r="R106" s="240"/>
      <c r="S106" s="224"/>
      <c r="T106" s="242"/>
      <c r="U106" s="240"/>
      <c r="V106" s="238"/>
      <c r="W106" s="1"/>
      <c r="X106" s="1"/>
      <c r="Y106" s="1"/>
      <c r="Z106" s="1"/>
      <c r="AA106" s="1"/>
      <c r="AB106" s="1"/>
      <c r="AC106" s="1"/>
    </row>
    <row r="107" spans="1:29" ht="15" customHeight="1">
      <c r="A107" s="8"/>
      <c r="B107" s="282"/>
      <c r="C107" s="224"/>
      <c r="D107" s="291"/>
      <c r="E107" s="243"/>
      <c r="F107" s="247"/>
      <c r="G107" s="224"/>
      <c r="H107" s="243"/>
      <c r="I107" s="247"/>
      <c r="J107" s="250"/>
      <c r="K107" s="243"/>
      <c r="L107" s="247"/>
      <c r="M107" s="224"/>
      <c r="N107" s="243"/>
      <c r="O107" s="240"/>
      <c r="P107" s="224"/>
      <c r="Q107" s="243"/>
      <c r="R107" s="240"/>
      <c r="S107" s="224"/>
      <c r="T107" s="243"/>
      <c r="U107" s="240"/>
      <c r="V107" s="238"/>
      <c r="W107" s="1"/>
      <c r="X107" s="1"/>
      <c r="Y107" s="1"/>
      <c r="Z107" s="1"/>
      <c r="AA107" s="1"/>
      <c r="AB107" s="1"/>
      <c r="AC107" s="1"/>
    </row>
    <row r="108" spans="1:29" ht="15" customHeight="1">
      <c r="A108" s="8"/>
      <c r="B108" s="282"/>
      <c r="C108" s="224"/>
      <c r="D108" s="291"/>
      <c r="E108" s="241">
        <v>3</v>
      </c>
      <c r="F108" s="266"/>
      <c r="G108" s="224"/>
      <c r="H108" s="241">
        <v>3</v>
      </c>
      <c r="I108" s="248"/>
      <c r="J108" s="250"/>
      <c r="K108" s="241">
        <v>3</v>
      </c>
      <c r="L108" s="248"/>
      <c r="M108" s="224"/>
      <c r="N108" s="241">
        <v>3</v>
      </c>
      <c r="O108" s="239"/>
      <c r="P108" s="224"/>
      <c r="Q108" s="241">
        <v>3</v>
      </c>
      <c r="R108" s="239"/>
      <c r="S108" s="224"/>
      <c r="T108" s="241">
        <v>3</v>
      </c>
      <c r="U108" s="239"/>
      <c r="V108" s="237"/>
      <c r="W108" s="1"/>
      <c r="X108" s="1"/>
      <c r="Y108" s="1"/>
      <c r="Z108" s="1"/>
      <c r="AA108" s="1"/>
      <c r="AB108" s="1"/>
      <c r="AC108" s="1"/>
    </row>
    <row r="109" spans="1:29" ht="15" customHeight="1">
      <c r="A109" s="8"/>
      <c r="B109" s="282"/>
      <c r="C109" s="224"/>
      <c r="D109" s="291"/>
      <c r="E109" s="242"/>
      <c r="F109" s="247"/>
      <c r="G109" s="224"/>
      <c r="H109" s="242"/>
      <c r="I109" s="247"/>
      <c r="J109" s="250"/>
      <c r="K109" s="242"/>
      <c r="L109" s="247"/>
      <c r="M109" s="224"/>
      <c r="N109" s="242"/>
      <c r="O109" s="240"/>
      <c r="P109" s="224"/>
      <c r="Q109" s="242"/>
      <c r="R109" s="240"/>
      <c r="S109" s="224"/>
      <c r="T109" s="242"/>
      <c r="U109" s="240"/>
      <c r="V109" s="238"/>
      <c r="W109" s="1"/>
      <c r="X109" s="1"/>
      <c r="Y109" s="1"/>
      <c r="Z109" s="1"/>
      <c r="AA109" s="1"/>
      <c r="AB109" s="1"/>
      <c r="AC109" s="1"/>
    </row>
    <row r="110" spans="1:29" ht="15" customHeight="1">
      <c r="A110" s="8"/>
      <c r="B110" s="282"/>
      <c r="C110" s="224"/>
      <c r="D110" s="291"/>
      <c r="E110" s="242"/>
      <c r="F110" s="247"/>
      <c r="G110" s="224"/>
      <c r="H110" s="242"/>
      <c r="I110" s="247"/>
      <c r="J110" s="250"/>
      <c r="K110" s="242"/>
      <c r="L110" s="247"/>
      <c r="M110" s="224"/>
      <c r="N110" s="242"/>
      <c r="O110" s="240"/>
      <c r="P110" s="224"/>
      <c r="Q110" s="242"/>
      <c r="R110" s="240"/>
      <c r="S110" s="224"/>
      <c r="T110" s="242"/>
      <c r="U110" s="240"/>
      <c r="V110" s="238"/>
      <c r="W110" s="1"/>
      <c r="X110" s="1"/>
      <c r="Y110" s="1"/>
      <c r="Z110" s="1"/>
      <c r="AA110" s="1"/>
      <c r="AB110" s="1"/>
      <c r="AC110" s="1"/>
    </row>
    <row r="111" spans="1:29" ht="15" customHeight="1">
      <c r="A111" s="8"/>
      <c r="B111" s="282"/>
      <c r="C111" s="225"/>
      <c r="D111" s="291"/>
      <c r="E111" s="243"/>
      <c r="F111" s="247"/>
      <c r="G111" s="225"/>
      <c r="H111" s="243"/>
      <c r="I111" s="247"/>
      <c r="J111" s="251"/>
      <c r="K111" s="243"/>
      <c r="L111" s="247"/>
      <c r="M111" s="225"/>
      <c r="N111" s="243"/>
      <c r="O111" s="240"/>
      <c r="P111" s="225"/>
      <c r="Q111" s="243"/>
      <c r="R111" s="240"/>
      <c r="S111" s="225"/>
      <c r="T111" s="243"/>
      <c r="U111" s="240"/>
      <c r="V111" s="238"/>
      <c r="W111" s="1"/>
      <c r="X111" s="1"/>
      <c r="Y111" s="1"/>
      <c r="Z111" s="1"/>
      <c r="AA111" s="1"/>
      <c r="AB111" s="1"/>
      <c r="AC111" s="1"/>
    </row>
    <row r="112" spans="1:29" ht="15" customHeight="1">
      <c r="A112" s="1"/>
      <c r="B112" s="282"/>
      <c r="C112" s="230" t="str">
        <f ca="1">OFFSET(INDIRECT($B200),24,2)</f>
        <v>Evaluating and improving</v>
      </c>
      <c r="D112" s="268" t="str">
        <f ca="1">OFFSET(INDIRECT($B$200),24,14)</f>
        <v>explain reasons for layout and content of own work, e.g. evaluate the presentation for audience and appropriateness
ensure output is appropriate for specific purpose
comment on reasons for layout and content
invite feedback/responses from others, e.g. use 'Comment' in Word Online/Excel Online for asking questions or adding suggestions
create groups and share work between them to allow review of work.</v>
      </c>
      <c r="E112" s="241">
        <v>1</v>
      </c>
      <c r="F112" s="237"/>
      <c r="G112" s="255" t="str">
        <f ca="1">OFFSET(INDIRECT($B200),24,15)</f>
        <v>evaluate own and others' work and justify content for audience, e.g. comment on others' work in relation to layout and content
respond to feedback.</v>
      </c>
      <c r="H112" s="241">
        <v>1</v>
      </c>
      <c r="I112" s="246"/>
      <c r="J112" s="256" t="str">
        <f ca="1">OFFSET(INDIRECT($B200),24,16)</f>
        <v>justify the reasons for choices and explain the advantages and disadvantages of the different outputs, e.g. produce a basic evaluation report including justification for layout and content
suggest and make improvements depending on feedback and self-evaluation. </v>
      </c>
      <c r="K112" s="241">
        <v>1</v>
      </c>
      <c r="L112" s="246"/>
      <c r="M112" s="255" t="str">
        <f ca="1">OFFSET(INDIRECT($B200),24,17)</f>
        <v>justify the reasons for choices and explain the advantages and disadvantages of the different outputs
suggest and make improvements depending on feedback and self-evaluation that are relevant for audience and purpose.</v>
      </c>
      <c r="N112" s="241">
        <v>1</v>
      </c>
      <c r="O112" s="244"/>
      <c r="P112" s="255" t="str">
        <f ca="1">OFFSET(INDIRECT($B200),24,18)</f>
        <v>justify reasoning to critical audiences in terms of layout and content, e.g. produce a detailed evaluation report including justification for layout and content
refer appropriately to sources of information used
make detailed and specific changes based upon feedback and self-evaluation, as relevant. </v>
      </c>
      <c r="Q112" s="241">
        <v>1</v>
      </c>
      <c r="R112" s="244"/>
      <c r="S112" s="255" t="str">
        <f ca="1">OFFSET(INDIRECT($B200),24,19)</f>
        <v>justify reasoning to critical audiences in terms of layout and content
refer appropriately to sources of information used
make detailed and specific changes based upon feedback and self-evaluation, as relevant. </v>
      </c>
      <c r="T112" s="241">
        <v>1</v>
      </c>
      <c r="U112" s="244"/>
      <c r="V112" s="237"/>
      <c r="W112" s="1"/>
      <c r="X112" s="1"/>
      <c r="Y112" s="1"/>
      <c r="Z112" s="1"/>
      <c r="AA112" s="1"/>
      <c r="AB112" s="1"/>
      <c r="AC112" s="1"/>
    </row>
    <row r="113" spans="1:29" ht="15" customHeight="1">
      <c r="A113" s="1"/>
      <c r="B113" s="282"/>
      <c r="C113" s="224"/>
      <c r="D113" s="291"/>
      <c r="E113" s="242"/>
      <c r="F113" s="247"/>
      <c r="G113" s="224"/>
      <c r="H113" s="242"/>
      <c r="I113" s="247"/>
      <c r="J113" s="250"/>
      <c r="K113" s="242"/>
      <c r="L113" s="247"/>
      <c r="M113" s="224"/>
      <c r="N113" s="242"/>
      <c r="O113" s="240"/>
      <c r="P113" s="224"/>
      <c r="Q113" s="242"/>
      <c r="R113" s="240"/>
      <c r="S113" s="224"/>
      <c r="T113" s="242"/>
      <c r="U113" s="240"/>
      <c r="V113" s="238"/>
      <c r="W113" s="1"/>
      <c r="X113" s="1"/>
      <c r="Y113" s="1"/>
      <c r="Z113" s="1"/>
      <c r="AA113" s="1"/>
      <c r="AB113" s="1"/>
      <c r="AC113" s="1"/>
    </row>
    <row r="114" spans="1:29" ht="15" customHeight="1">
      <c r="A114" s="1"/>
      <c r="B114" s="282"/>
      <c r="C114" s="224"/>
      <c r="D114" s="291"/>
      <c r="E114" s="242"/>
      <c r="F114" s="247"/>
      <c r="G114" s="224"/>
      <c r="H114" s="242"/>
      <c r="I114" s="247"/>
      <c r="J114" s="250"/>
      <c r="K114" s="242"/>
      <c r="L114" s="247"/>
      <c r="M114" s="224"/>
      <c r="N114" s="242"/>
      <c r="O114" s="240"/>
      <c r="P114" s="224"/>
      <c r="Q114" s="242"/>
      <c r="R114" s="240"/>
      <c r="S114" s="224"/>
      <c r="T114" s="242"/>
      <c r="U114" s="240"/>
      <c r="V114" s="238"/>
      <c r="W114" s="1"/>
      <c r="X114" s="1"/>
      <c r="Y114" s="1"/>
      <c r="Z114" s="1"/>
      <c r="AA114" s="1"/>
      <c r="AB114" s="1"/>
      <c r="AC114" s="1"/>
    </row>
    <row r="115" spans="1:29" ht="15" customHeight="1">
      <c r="A115" s="1"/>
      <c r="B115" s="282"/>
      <c r="C115" s="224"/>
      <c r="D115" s="291"/>
      <c r="E115" s="243"/>
      <c r="F115" s="247"/>
      <c r="G115" s="224"/>
      <c r="H115" s="243"/>
      <c r="I115" s="247"/>
      <c r="J115" s="250"/>
      <c r="K115" s="243"/>
      <c r="L115" s="247"/>
      <c r="M115" s="224"/>
      <c r="N115" s="243"/>
      <c r="O115" s="240"/>
      <c r="P115" s="224"/>
      <c r="Q115" s="243"/>
      <c r="R115" s="240"/>
      <c r="S115" s="224"/>
      <c r="T115" s="243"/>
      <c r="U115" s="240"/>
      <c r="V115" s="238"/>
      <c r="W115" s="1"/>
      <c r="X115" s="1"/>
      <c r="Y115" s="1"/>
      <c r="Z115" s="1"/>
      <c r="AA115" s="1"/>
      <c r="AB115" s="1"/>
      <c r="AC115" s="1"/>
    </row>
    <row r="116" spans="1:29" ht="15" customHeight="1">
      <c r="A116" s="1"/>
      <c r="B116" s="282"/>
      <c r="C116" s="224"/>
      <c r="D116" s="291"/>
      <c r="E116" s="241">
        <v>2</v>
      </c>
      <c r="F116" s="266"/>
      <c r="G116" s="224"/>
      <c r="H116" s="241">
        <v>2</v>
      </c>
      <c r="I116" s="248"/>
      <c r="J116" s="250"/>
      <c r="K116" s="241">
        <v>2</v>
      </c>
      <c r="L116" s="248"/>
      <c r="M116" s="224"/>
      <c r="N116" s="241">
        <v>2</v>
      </c>
      <c r="O116" s="239"/>
      <c r="P116" s="224"/>
      <c r="Q116" s="241">
        <v>2</v>
      </c>
      <c r="R116" s="239"/>
      <c r="S116" s="224"/>
      <c r="T116" s="241">
        <v>2</v>
      </c>
      <c r="U116" s="239"/>
      <c r="V116" s="237"/>
      <c r="W116" s="1"/>
      <c r="X116" s="1"/>
      <c r="Y116" s="1"/>
      <c r="Z116" s="1"/>
      <c r="AA116" s="1"/>
      <c r="AB116" s="1"/>
      <c r="AC116" s="1"/>
    </row>
    <row r="117" spans="1:29" ht="15" customHeight="1">
      <c r="A117" s="1"/>
      <c r="B117" s="282"/>
      <c r="C117" s="224"/>
      <c r="D117" s="291"/>
      <c r="E117" s="242"/>
      <c r="F117" s="247"/>
      <c r="G117" s="224"/>
      <c r="H117" s="242"/>
      <c r="I117" s="247"/>
      <c r="J117" s="250"/>
      <c r="K117" s="242"/>
      <c r="L117" s="247"/>
      <c r="M117" s="224"/>
      <c r="N117" s="242"/>
      <c r="O117" s="240"/>
      <c r="P117" s="224"/>
      <c r="Q117" s="242"/>
      <c r="R117" s="240"/>
      <c r="S117" s="224"/>
      <c r="T117" s="242"/>
      <c r="U117" s="240"/>
      <c r="V117" s="238"/>
      <c r="W117" s="1"/>
      <c r="X117" s="1"/>
      <c r="Y117" s="1"/>
      <c r="Z117" s="1"/>
      <c r="AA117" s="1"/>
      <c r="AB117" s="1"/>
      <c r="AC117" s="1"/>
    </row>
    <row r="118" spans="1:29" ht="15" customHeight="1">
      <c r="A118" s="1"/>
      <c r="B118" s="282"/>
      <c r="C118" s="224"/>
      <c r="D118" s="291"/>
      <c r="E118" s="242"/>
      <c r="F118" s="247"/>
      <c r="G118" s="224"/>
      <c r="H118" s="242"/>
      <c r="I118" s="247"/>
      <c r="J118" s="250"/>
      <c r="K118" s="242"/>
      <c r="L118" s="247"/>
      <c r="M118" s="224"/>
      <c r="N118" s="242"/>
      <c r="O118" s="240"/>
      <c r="P118" s="224"/>
      <c r="Q118" s="242"/>
      <c r="R118" s="240"/>
      <c r="S118" s="224"/>
      <c r="T118" s="242"/>
      <c r="U118" s="240"/>
      <c r="V118" s="238"/>
      <c r="W118" s="1"/>
      <c r="X118" s="1"/>
      <c r="Y118" s="1"/>
      <c r="Z118" s="1"/>
      <c r="AA118" s="1"/>
      <c r="AB118" s="1"/>
      <c r="AC118" s="1"/>
    </row>
    <row r="119" spans="1:29" ht="15" customHeight="1">
      <c r="A119" s="1"/>
      <c r="B119" s="282"/>
      <c r="C119" s="224"/>
      <c r="D119" s="291"/>
      <c r="E119" s="243"/>
      <c r="F119" s="247"/>
      <c r="G119" s="224"/>
      <c r="H119" s="243"/>
      <c r="I119" s="247"/>
      <c r="J119" s="250"/>
      <c r="K119" s="243"/>
      <c r="L119" s="247"/>
      <c r="M119" s="224"/>
      <c r="N119" s="243"/>
      <c r="O119" s="240"/>
      <c r="P119" s="224"/>
      <c r="Q119" s="243"/>
      <c r="R119" s="240"/>
      <c r="S119" s="224"/>
      <c r="T119" s="243"/>
      <c r="U119" s="240"/>
      <c r="V119" s="238"/>
      <c r="W119" s="1"/>
      <c r="X119" s="1"/>
      <c r="Y119" s="1"/>
      <c r="Z119" s="1"/>
      <c r="AA119" s="1"/>
      <c r="AB119" s="1"/>
      <c r="AC119" s="1"/>
    </row>
    <row r="120" spans="1:29" ht="15" customHeight="1">
      <c r="A120" s="1"/>
      <c r="B120" s="282"/>
      <c r="C120" s="224"/>
      <c r="D120" s="291"/>
      <c r="E120" s="241">
        <v>3</v>
      </c>
      <c r="F120" s="266"/>
      <c r="G120" s="224"/>
      <c r="H120" s="241">
        <v>3</v>
      </c>
      <c r="I120" s="248"/>
      <c r="J120" s="250"/>
      <c r="K120" s="241">
        <v>3</v>
      </c>
      <c r="L120" s="248"/>
      <c r="M120" s="224"/>
      <c r="N120" s="241">
        <v>3</v>
      </c>
      <c r="O120" s="239"/>
      <c r="P120" s="224"/>
      <c r="Q120" s="241">
        <v>3</v>
      </c>
      <c r="R120" s="239"/>
      <c r="S120" s="224"/>
      <c r="T120" s="241">
        <v>3</v>
      </c>
      <c r="U120" s="239"/>
      <c r="V120" s="237"/>
      <c r="W120" s="1"/>
      <c r="X120" s="1"/>
      <c r="Y120" s="1"/>
      <c r="Z120" s="1"/>
      <c r="AA120" s="1"/>
      <c r="AB120" s="1"/>
      <c r="AC120" s="1"/>
    </row>
    <row r="121" spans="1:29" ht="15" customHeight="1">
      <c r="A121" s="1"/>
      <c r="B121" s="282"/>
      <c r="C121" s="224"/>
      <c r="D121" s="291"/>
      <c r="E121" s="242"/>
      <c r="F121" s="247"/>
      <c r="G121" s="224"/>
      <c r="H121" s="242"/>
      <c r="I121" s="247"/>
      <c r="J121" s="250"/>
      <c r="K121" s="242"/>
      <c r="L121" s="247"/>
      <c r="M121" s="224"/>
      <c r="N121" s="242"/>
      <c r="O121" s="240"/>
      <c r="P121" s="224"/>
      <c r="Q121" s="242"/>
      <c r="R121" s="240"/>
      <c r="S121" s="224"/>
      <c r="T121" s="242"/>
      <c r="U121" s="240"/>
      <c r="V121" s="238"/>
      <c r="W121" s="1"/>
      <c r="X121" s="1"/>
      <c r="Y121" s="1"/>
      <c r="Z121" s="1"/>
      <c r="AA121" s="1"/>
      <c r="AB121" s="1"/>
      <c r="AC121" s="1"/>
    </row>
    <row r="122" spans="1:29" ht="15" customHeight="1">
      <c r="A122" s="1"/>
      <c r="B122" s="282"/>
      <c r="C122" s="224"/>
      <c r="D122" s="291"/>
      <c r="E122" s="242"/>
      <c r="F122" s="247"/>
      <c r="G122" s="224"/>
      <c r="H122" s="242"/>
      <c r="I122" s="247"/>
      <c r="J122" s="250"/>
      <c r="K122" s="242"/>
      <c r="L122" s="247"/>
      <c r="M122" s="224"/>
      <c r="N122" s="242"/>
      <c r="O122" s="240"/>
      <c r="P122" s="224"/>
      <c r="Q122" s="242"/>
      <c r="R122" s="240"/>
      <c r="S122" s="224"/>
      <c r="T122" s="242"/>
      <c r="U122" s="240"/>
      <c r="V122" s="238"/>
      <c r="W122" s="1"/>
      <c r="X122" s="1"/>
      <c r="Y122" s="1"/>
      <c r="Z122" s="1"/>
      <c r="AA122" s="1"/>
      <c r="AB122" s="1"/>
      <c r="AC122" s="1"/>
    </row>
    <row r="123" spans="1:29" ht="15" customHeight="1">
      <c r="A123" s="1"/>
      <c r="B123" s="283"/>
      <c r="C123" s="225"/>
      <c r="D123" s="291"/>
      <c r="E123" s="243"/>
      <c r="F123" s="247"/>
      <c r="G123" s="225"/>
      <c r="H123" s="243"/>
      <c r="I123" s="247"/>
      <c r="J123" s="251"/>
      <c r="K123" s="243"/>
      <c r="L123" s="247"/>
      <c r="M123" s="225"/>
      <c r="N123" s="243"/>
      <c r="O123" s="240"/>
      <c r="P123" s="225"/>
      <c r="Q123" s="243"/>
      <c r="R123" s="240"/>
      <c r="S123" s="225"/>
      <c r="T123" s="243"/>
      <c r="U123" s="240"/>
      <c r="V123" s="238"/>
      <c r="W123" s="1"/>
      <c r="X123" s="1"/>
      <c r="Y123" s="1"/>
      <c r="Z123" s="1"/>
      <c r="AA123" s="1"/>
      <c r="AB123" s="1"/>
      <c r="AC123" s="1"/>
    </row>
    <row r="124" spans="1:29" ht="15" customHeight="1">
      <c r="A124" s="1"/>
      <c r="B124" s="285" t="str">
        <f ca="1">OFFSET(INDIRECT($B200),27,0)</f>
        <v xml:space="preserve"> 4. Data and computational thinking    </v>
      </c>
      <c r="C124" s="223" t="str">
        <f ca="1">OFFSET(INDIRECT($B200),27,2)</f>
        <v>Problem-solving and modelling</v>
      </c>
      <c r="D124" s="268" t="str">
        <f ca="1">OFFSET(INDIRECT($B$200),27,14)</f>
        <v xml:space="preserve">demonstrate how programs or processes run by following a sequence of instructions exactly and in order
demonstrate how an algorithm is useful for representing a solution to a problem through testing
understand that changing instructions can affect or even terminate a process, e.g. moving instructions around in a program could produce unexpected outcomes or cause the program to fail altogether.
</v>
      </c>
      <c r="E124" s="241">
        <v>1</v>
      </c>
      <c r="F124" s="237"/>
      <c r="G124" s="245" t="str">
        <f ca="1">OFFSET(INDIRECT($B200),27,15)</f>
        <v xml:space="preserve">identify different parts of a process, e.g. variables, loops, case statements and comments
predict process outcome after modifying inputs, e.g. predicting the effect of changing/editing a set of instructions
modify a given flow chart to change the variables of an algorithm, e.g. add a process or a counter to it that would increment or decrement values.
</v>
      </c>
      <c r="H124" s="241">
        <v>1</v>
      </c>
      <c r="I124" s="246"/>
      <c r="J124" s="249" t="str">
        <f ca="1">OFFSET(INDIRECT($B200),27,16)</f>
        <v>identify patterns and opportunities for re-using code (instructions), e.g. parts of a method or instruction list that can be used to solve similar problems in different situations and/or systems
apply logical reasoning to a problem to formulate a solution, e.g. explain and justify how and why a solution to a problem is suitable
modify a given flow chart to change rules of an algorithm, e.g. adjust conditions of actions in a flow chart, for instance changing the boundaries of a counter in a loop to change how the program functions
change an algorithm and predict the outcome.</v>
      </c>
      <c r="K124" s="241">
        <v>1</v>
      </c>
      <c r="L124" s="246"/>
      <c r="M124" s="252" t="str">
        <f ca="1">OFFSET(INDIRECT($B200),27,17)</f>
        <v xml:space="preserve">decompose complex processes and determine the actions of individual parts, e.g. multiple WHILE, FOR and IF in either text-based or block-based programming environments
follow given written instructions or flow charts to determine the function or output of a process
recognise that algorithms are language agnostic
follow and develop logical solutions, e.g. demonstrate how a problem could be solved selecting a suitable method to illustrate
detect and correct simple errors in algorithms, e.g. can identify and correct where a syntax error will occur, for instance missing equal signs, variable names spelled incorrectly. 
</v>
      </c>
      <c r="N124" s="241">
        <v>1</v>
      </c>
      <c r="O124" s="244"/>
      <c r="P124" s="245" t="str">
        <f ca="1">OFFSET(INDIRECT($B200),27,18)</f>
        <v xml:space="preserve">independently create and design models and explain how they represent real-world problems, e.g. selecting and correctly using an appropriate method for illustrating a problem, such as a flow chart or spreadsheet
follow and develop logical solutions to determine actions and outputs of a program/process, e.g. follow pseudocode or a flow chart to come to an outcome, develop a written sequence of steps that could be followed.
</v>
      </c>
      <c r="Q124" s="241">
        <v>1</v>
      </c>
      <c r="R124" s="244"/>
      <c r="S124" s="245" t="str">
        <f ca="1">OFFSET(INDIRECT($B200),27,19)</f>
        <v>demonstrate the benefits of using part or whole instructions or methods (functions/procedures) in solving a problem, e.g. compartmentalise sections of a problem and call them when needed.</v>
      </c>
      <c r="T124" s="241">
        <v>1</v>
      </c>
      <c r="U124" s="244"/>
      <c r="V124" s="237"/>
      <c r="W124" s="1"/>
      <c r="X124" s="1"/>
      <c r="Y124" s="1"/>
      <c r="Z124" s="1"/>
      <c r="AA124" s="1"/>
      <c r="AB124" s="1"/>
      <c r="AC124" s="1"/>
    </row>
    <row r="125" spans="1:29" ht="15" customHeight="1">
      <c r="A125" s="1"/>
      <c r="B125" s="286"/>
      <c r="C125" s="224"/>
      <c r="D125" s="291"/>
      <c r="E125" s="242"/>
      <c r="F125" s="247"/>
      <c r="G125" s="224"/>
      <c r="H125" s="242"/>
      <c r="I125" s="247"/>
      <c r="J125" s="250"/>
      <c r="K125" s="242"/>
      <c r="L125" s="247"/>
      <c r="M125" s="253"/>
      <c r="N125" s="242"/>
      <c r="O125" s="240"/>
      <c r="P125" s="224"/>
      <c r="Q125" s="242"/>
      <c r="R125" s="240"/>
      <c r="S125" s="224"/>
      <c r="T125" s="242"/>
      <c r="U125" s="240"/>
      <c r="V125" s="238"/>
      <c r="W125" s="1"/>
      <c r="X125" s="1"/>
      <c r="Y125" s="1"/>
      <c r="Z125" s="1"/>
      <c r="AA125" s="1"/>
      <c r="AB125" s="1"/>
      <c r="AC125" s="1"/>
    </row>
    <row r="126" spans="1:29" ht="15" customHeight="1">
      <c r="A126" s="1"/>
      <c r="B126" s="286"/>
      <c r="C126" s="224"/>
      <c r="D126" s="291"/>
      <c r="E126" s="242"/>
      <c r="F126" s="247"/>
      <c r="G126" s="224"/>
      <c r="H126" s="242"/>
      <c r="I126" s="247"/>
      <c r="J126" s="250"/>
      <c r="K126" s="242"/>
      <c r="L126" s="247"/>
      <c r="M126" s="253"/>
      <c r="N126" s="242"/>
      <c r="O126" s="240"/>
      <c r="P126" s="224"/>
      <c r="Q126" s="242"/>
      <c r="R126" s="240"/>
      <c r="S126" s="224"/>
      <c r="T126" s="242"/>
      <c r="U126" s="240"/>
      <c r="V126" s="238"/>
      <c r="W126" s="1"/>
      <c r="X126" s="1"/>
      <c r="Y126" s="1"/>
      <c r="Z126" s="1"/>
      <c r="AA126" s="1"/>
      <c r="AB126" s="1"/>
      <c r="AC126" s="1"/>
    </row>
    <row r="127" spans="1:29" ht="15" customHeight="1">
      <c r="A127" s="1"/>
      <c r="B127" s="286"/>
      <c r="C127" s="224"/>
      <c r="D127" s="291"/>
      <c r="E127" s="243"/>
      <c r="F127" s="247"/>
      <c r="G127" s="224"/>
      <c r="H127" s="243"/>
      <c r="I127" s="247"/>
      <c r="J127" s="250"/>
      <c r="K127" s="243"/>
      <c r="L127" s="247"/>
      <c r="M127" s="253"/>
      <c r="N127" s="243"/>
      <c r="O127" s="240"/>
      <c r="P127" s="224"/>
      <c r="Q127" s="243"/>
      <c r="R127" s="240"/>
      <c r="S127" s="224"/>
      <c r="T127" s="243"/>
      <c r="U127" s="240"/>
      <c r="V127" s="238"/>
      <c r="W127" s="1"/>
      <c r="X127" s="1"/>
      <c r="Y127" s="1"/>
      <c r="Z127" s="1"/>
      <c r="AA127" s="1"/>
      <c r="AB127" s="1"/>
      <c r="AC127" s="1"/>
    </row>
    <row r="128" spans="1:29" ht="15" customHeight="1">
      <c r="A128" s="1"/>
      <c r="B128" s="286"/>
      <c r="C128" s="224"/>
      <c r="D128" s="291"/>
      <c r="E128" s="241">
        <v>2</v>
      </c>
      <c r="F128" s="266"/>
      <c r="G128" s="224"/>
      <c r="H128" s="241">
        <v>2</v>
      </c>
      <c r="I128" s="248"/>
      <c r="J128" s="250"/>
      <c r="K128" s="241">
        <v>2</v>
      </c>
      <c r="L128" s="248"/>
      <c r="M128" s="253"/>
      <c r="N128" s="241">
        <v>2</v>
      </c>
      <c r="O128" s="239"/>
      <c r="P128" s="224"/>
      <c r="Q128" s="241">
        <v>2</v>
      </c>
      <c r="R128" s="239"/>
      <c r="S128" s="224"/>
      <c r="T128" s="241">
        <v>2</v>
      </c>
      <c r="U128" s="239"/>
      <c r="V128" s="237"/>
      <c r="W128" s="1"/>
      <c r="X128" s="1"/>
      <c r="Y128" s="1"/>
      <c r="Z128" s="1"/>
      <c r="AA128" s="1"/>
      <c r="AB128" s="1"/>
      <c r="AC128" s="1"/>
    </row>
    <row r="129" spans="1:29" ht="15" customHeight="1">
      <c r="A129" s="1"/>
      <c r="B129" s="286"/>
      <c r="C129" s="224"/>
      <c r="D129" s="291"/>
      <c r="E129" s="242"/>
      <c r="F129" s="247"/>
      <c r="G129" s="224"/>
      <c r="H129" s="242"/>
      <c r="I129" s="247"/>
      <c r="J129" s="250"/>
      <c r="K129" s="242"/>
      <c r="L129" s="247"/>
      <c r="M129" s="253"/>
      <c r="N129" s="242"/>
      <c r="O129" s="240"/>
      <c r="P129" s="224"/>
      <c r="Q129" s="242"/>
      <c r="R129" s="240"/>
      <c r="S129" s="224"/>
      <c r="T129" s="242"/>
      <c r="U129" s="240"/>
      <c r="V129" s="238"/>
      <c r="W129" s="1"/>
      <c r="X129" s="1"/>
      <c r="Y129" s="1"/>
      <c r="Z129" s="1"/>
      <c r="AA129" s="1"/>
      <c r="AB129" s="1"/>
      <c r="AC129" s="1"/>
    </row>
    <row r="130" spans="1:29" ht="15" customHeight="1">
      <c r="A130" s="1"/>
      <c r="B130" s="286"/>
      <c r="C130" s="224"/>
      <c r="D130" s="291"/>
      <c r="E130" s="242"/>
      <c r="F130" s="247"/>
      <c r="G130" s="224"/>
      <c r="H130" s="242"/>
      <c r="I130" s="247"/>
      <c r="J130" s="250"/>
      <c r="K130" s="242"/>
      <c r="L130" s="247"/>
      <c r="M130" s="253"/>
      <c r="N130" s="242"/>
      <c r="O130" s="240"/>
      <c r="P130" s="224"/>
      <c r="Q130" s="242"/>
      <c r="R130" s="240"/>
      <c r="S130" s="224"/>
      <c r="T130" s="242"/>
      <c r="U130" s="240"/>
      <c r="V130" s="238"/>
      <c r="W130" s="1"/>
      <c r="X130" s="1"/>
      <c r="Y130" s="1"/>
      <c r="Z130" s="1"/>
      <c r="AA130" s="1"/>
      <c r="AB130" s="1"/>
      <c r="AC130" s="1"/>
    </row>
    <row r="131" spans="1:29" ht="15" customHeight="1">
      <c r="A131" s="1"/>
      <c r="B131" s="286"/>
      <c r="C131" s="224"/>
      <c r="D131" s="291"/>
      <c r="E131" s="243"/>
      <c r="F131" s="247"/>
      <c r="G131" s="224"/>
      <c r="H131" s="243"/>
      <c r="I131" s="247"/>
      <c r="J131" s="250"/>
      <c r="K131" s="243"/>
      <c r="L131" s="247"/>
      <c r="M131" s="253"/>
      <c r="N131" s="243"/>
      <c r="O131" s="240"/>
      <c r="P131" s="224"/>
      <c r="Q131" s="243"/>
      <c r="R131" s="240"/>
      <c r="S131" s="224"/>
      <c r="T131" s="243"/>
      <c r="U131" s="240"/>
      <c r="V131" s="238"/>
      <c r="W131" s="1"/>
      <c r="X131" s="1"/>
      <c r="Y131" s="1"/>
      <c r="Z131" s="1"/>
      <c r="AA131" s="1"/>
      <c r="AB131" s="1"/>
      <c r="AC131" s="1"/>
    </row>
    <row r="132" spans="1:29" ht="15" customHeight="1">
      <c r="A132" s="1"/>
      <c r="B132" s="286"/>
      <c r="C132" s="224"/>
      <c r="D132" s="291"/>
      <c r="E132" s="241">
        <v>3</v>
      </c>
      <c r="F132" s="266"/>
      <c r="G132" s="224"/>
      <c r="H132" s="241">
        <v>3</v>
      </c>
      <c r="I132" s="248"/>
      <c r="J132" s="250"/>
      <c r="K132" s="241">
        <v>3</v>
      </c>
      <c r="L132" s="248"/>
      <c r="M132" s="253"/>
      <c r="N132" s="241">
        <v>3</v>
      </c>
      <c r="O132" s="239"/>
      <c r="P132" s="224"/>
      <c r="Q132" s="241">
        <v>3</v>
      </c>
      <c r="R132" s="239"/>
      <c r="S132" s="224"/>
      <c r="T132" s="241">
        <v>3</v>
      </c>
      <c r="U132" s="239"/>
      <c r="V132" s="237"/>
      <c r="W132" s="1"/>
      <c r="X132" s="1"/>
      <c r="Y132" s="1"/>
      <c r="Z132" s="1"/>
      <c r="AA132" s="1"/>
      <c r="AB132" s="1"/>
      <c r="AC132" s="1"/>
    </row>
    <row r="133" spans="1:29" ht="15" customHeight="1">
      <c r="A133" s="1"/>
      <c r="B133" s="286"/>
      <c r="C133" s="224"/>
      <c r="D133" s="291"/>
      <c r="E133" s="242"/>
      <c r="F133" s="247"/>
      <c r="G133" s="224"/>
      <c r="H133" s="242"/>
      <c r="I133" s="247"/>
      <c r="J133" s="250"/>
      <c r="K133" s="242"/>
      <c r="L133" s="247"/>
      <c r="M133" s="253"/>
      <c r="N133" s="242"/>
      <c r="O133" s="240"/>
      <c r="P133" s="224"/>
      <c r="Q133" s="242"/>
      <c r="R133" s="240"/>
      <c r="S133" s="224"/>
      <c r="T133" s="242"/>
      <c r="U133" s="240"/>
      <c r="V133" s="238"/>
      <c r="W133" s="1"/>
      <c r="X133" s="1"/>
      <c r="Y133" s="1"/>
      <c r="Z133" s="1"/>
      <c r="AA133" s="1"/>
      <c r="AB133" s="1"/>
      <c r="AC133" s="1"/>
    </row>
    <row r="134" spans="1:29" ht="15" customHeight="1">
      <c r="A134" s="1"/>
      <c r="B134" s="286"/>
      <c r="C134" s="224"/>
      <c r="D134" s="291"/>
      <c r="E134" s="242"/>
      <c r="F134" s="247"/>
      <c r="G134" s="224"/>
      <c r="H134" s="242"/>
      <c r="I134" s="247"/>
      <c r="J134" s="250"/>
      <c r="K134" s="242"/>
      <c r="L134" s="247"/>
      <c r="M134" s="253"/>
      <c r="N134" s="242"/>
      <c r="O134" s="240"/>
      <c r="P134" s="224"/>
      <c r="Q134" s="242"/>
      <c r="R134" s="240"/>
      <c r="S134" s="224"/>
      <c r="T134" s="242"/>
      <c r="U134" s="240"/>
      <c r="V134" s="238"/>
      <c r="W134" s="1"/>
      <c r="X134" s="1"/>
      <c r="Y134" s="1"/>
      <c r="Z134" s="1"/>
      <c r="AA134" s="1"/>
      <c r="AB134" s="1"/>
      <c r="AC134" s="1"/>
    </row>
    <row r="135" spans="1:29" ht="59.25" customHeight="1">
      <c r="A135" s="1"/>
      <c r="B135" s="286"/>
      <c r="C135" s="225"/>
      <c r="D135" s="291"/>
      <c r="E135" s="243"/>
      <c r="F135" s="247"/>
      <c r="G135" s="225"/>
      <c r="H135" s="243"/>
      <c r="I135" s="247"/>
      <c r="J135" s="251"/>
      <c r="K135" s="243"/>
      <c r="L135" s="247"/>
      <c r="M135" s="254"/>
      <c r="N135" s="243"/>
      <c r="O135" s="240"/>
      <c r="P135" s="225"/>
      <c r="Q135" s="243"/>
      <c r="R135" s="240"/>
      <c r="S135" s="225"/>
      <c r="T135" s="243"/>
      <c r="U135" s="240"/>
      <c r="V135" s="238"/>
      <c r="W135" s="1"/>
      <c r="X135" s="1"/>
      <c r="Y135" s="1"/>
      <c r="Z135" s="1"/>
      <c r="AA135" s="1"/>
      <c r="AB135" s="1"/>
      <c r="AC135" s="1"/>
    </row>
    <row r="136" spans="1:29" ht="15" customHeight="1">
      <c r="A136" s="1"/>
      <c r="B136" s="286"/>
      <c r="C136" s="223" t="str">
        <f ca="1">OFFSET(INDIRECT($B200),29,2)</f>
        <v>Data and information literacy</v>
      </c>
      <c r="D136" s="268" t="str">
        <f ca="1">OFFSET(INDIRECT($B$200),29,14)</f>
        <v xml:space="preserve">construct, refine and interrogate data sets to test or support an investigation.
</v>
      </c>
      <c r="E136" s="241">
        <v>1</v>
      </c>
      <c r="F136" s="237"/>
      <c r="G136" s="245" t="str">
        <f ca="1">OFFSET(INDIRECT($B200),29,15)</f>
        <v>create a data capture form, capture data, search data and create a database or spreadsheet with appropriate data input method.</v>
      </c>
      <c r="H136" s="241">
        <v>1</v>
      </c>
      <c r="I136" s="246"/>
      <c r="J136" s="249" t="str">
        <f ca="1">OFFSET(INDIRECT($B200),29,16)</f>
        <v>construct frequency tables for sets of data, grouped where appropriate, and perform simple analysis on data sets.</v>
      </c>
      <c r="K136" s="241">
        <v>1</v>
      </c>
      <c r="L136" s="246"/>
      <c r="M136" s="245" t="str">
        <f ca="1">OFFSET(INDIRECT($B200),29,17)</f>
        <v>search through large data sets and identify trends where appropriate.</v>
      </c>
      <c r="N136" s="241">
        <v>1</v>
      </c>
      <c r="O136" s="244"/>
      <c r="P136" s="245" t="str">
        <f ca="1">OFFSET(INDIRECT($B200),29,18)</f>
        <v>use data to explain and add validity to conclusion and where possible modify conclusion and/or hypothesis.</v>
      </c>
      <c r="Q136" s="241">
        <v>1</v>
      </c>
      <c r="R136" s="244"/>
      <c r="S136" s="245" t="str">
        <f ca="1">OFFSET(INDIRECT($B200),29,19)</f>
        <v>use appropriate programs to produce statistical evidence based on their own collected data/identified scenario and justify reasoning.</v>
      </c>
      <c r="T136" s="241">
        <v>1</v>
      </c>
      <c r="U136" s="244"/>
      <c r="V136" s="237"/>
      <c r="W136" s="1"/>
      <c r="X136" s="1"/>
      <c r="Y136" s="1"/>
      <c r="Z136" s="1"/>
      <c r="AA136" s="1"/>
      <c r="AB136" s="1"/>
      <c r="AC136" s="1"/>
    </row>
    <row r="137" spans="1:29" ht="15" customHeight="1">
      <c r="A137" s="1"/>
      <c r="B137" s="286"/>
      <c r="C137" s="224"/>
      <c r="D137" s="291"/>
      <c r="E137" s="242"/>
      <c r="F137" s="247"/>
      <c r="G137" s="224"/>
      <c r="H137" s="242"/>
      <c r="I137" s="247"/>
      <c r="J137" s="250"/>
      <c r="K137" s="242"/>
      <c r="L137" s="247"/>
      <c r="M137" s="224"/>
      <c r="N137" s="242"/>
      <c r="O137" s="240"/>
      <c r="P137" s="224"/>
      <c r="Q137" s="242"/>
      <c r="R137" s="240"/>
      <c r="S137" s="224"/>
      <c r="T137" s="242"/>
      <c r="U137" s="240"/>
      <c r="V137" s="238"/>
      <c r="W137" s="1"/>
      <c r="X137" s="1"/>
      <c r="Y137" s="1"/>
      <c r="Z137" s="1"/>
      <c r="AA137" s="1"/>
      <c r="AB137" s="1"/>
      <c r="AC137" s="1"/>
    </row>
    <row r="138" spans="1:29" ht="15" customHeight="1">
      <c r="A138" s="1"/>
      <c r="B138" s="286"/>
      <c r="C138" s="224"/>
      <c r="D138" s="291"/>
      <c r="E138" s="242"/>
      <c r="F138" s="247"/>
      <c r="G138" s="224"/>
      <c r="H138" s="242"/>
      <c r="I138" s="247"/>
      <c r="J138" s="250"/>
      <c r="K138" s="242"/>
      <c r="L138" s="247"/>
      <c r="M138" s="224"/>
      <c r="N138" s="242"/>
      <c r="O138" s="240"/>
      <c r="P138" s="224"/>
      <c r="Q138" s="242"/>
      <c r="R138" s="240"/>
      <c r="S138" s="224"/>
      <c r="T138" s="242"/>
      <c r="U138" s="240"/>
      <c r="V138" s="238"/>
      <c r="W138" s="1"/>
      <c r="X138" s="1"/>
      <c r="Y138" s="1"/>
      <c r="Z138" s="1"/>
      <c r="AA138" s="1"/>
      <c r="AB138" s="1"/>
      <c r="AC138" s="1"/>
    </row>
    <row r="139" spans="1:29" ht="15" customHeight="1">
      <c r="A139" s="1"/>
      <c r="B139" s="286"/>
      <c r="C139" s="224"/>
      <c r="D139" s="291"/>
      <c r="E139" s="243"/>
      <c r="F139" s="247"/>
      <c r="G139" s="224"/>
      <c r="H139" s="243"/>
      <c r="I139" s="247"/>
      <c r="J139" s="250"/>
      <c r="K139" s="243"/>
      <c r="L139" s="247"/>
      <c r="M139" s="224"/>
      <c r="N139" s="243"/>
      <c r="O139" s="240"/>
      <c r="P139" s="224"/>
      <c r="Q139" s="243"/>
      <c r="R139" s="240"/>
      <c r="S139" s="224"/>
      <c r="T139" s="243"/>
      <c r="U139" s="240"/>
      <c r="V139" s="238"/>
      <c r="W139" s="1"/>
      <c r="X139" s="1"/>
      <c r="Y139" s="1"/>
      <c r="Z139" s="1"/>
      <c r="AA139" s="1"/>
      <c r="AB139" s="1"/>
      <c r="AC139" s="1"/>
    </row>
    <row r="140" spans="1:29" ht="15" customHeight="1">
      <c r="A140" s="1"/>
      <c r="B140" s="286"/>
      <c r="C140" s="224"/>
      <c r="D140" s="291"/>
      <c r="E140" s="241">
        <v>2</v>
      </c>
      <c r="F140" s="266"/>
      <c r="G140" s="224"/>
      <c r="H140" s="241">
        <v>2</v>
      </c>
      <c r="I140" s="248"/>
      <c r="J140" s="250"/>
      <c r="K140" s="241">
        <v>2</v>
      </c>
      <c r="L140" s="248"/>
      <c r="M140" s="224"/>
      <c r="N140" s="241">
        <v>2</v>
      </c>
      <c r="O140" s="239"/>
      <c r="P140" s="224"/>
      <c r="Q140" s="241">
        <v>2</v>
      </c>
      <c r="R140" s="239"/>
      <c r="S140" s="224"/>
      <c r="T140" s="241">
        <v>2</v>
      </c>
      <c r="U140" s="239"/>
      <c r="V140" s="237"/>
      <c r="W140" s="1"/>
      <c r="X140" s="1"/>
      <c r="Y140" s="1"/>
      <c r="Z140" s="1"/>
      <c r="AA140" s="1"/>
      <c r="AB140" s="1"/>
      <c r="AC140" s="1"/>
    </row>
    <row r="141" spans="1:29" ht="15" customHeight="1">
      <c r="A141" s="1"/>
      <c r="B141" s="286"/>
      <c r="C141" s="224"/>
      <c r="D141" s="291"/>
      <c r="E141" s="242"/>
      <c r="F141" s="247"/>
      <c r="G141" s="224"/>
      <c r="H141" s="242"/>
      <c r="I141" s="247"/>
      <c r="J141" s="250"/>
      <c r="K141" s="242"/>
      <c r="L141" s="247"/>
      <c r="M141" s="224"/>
      <c r="N141" s="242"/>
      <c r="O141" s="240"/>
      <c r="P141" s="224"/>
      <c r="Q141" s="242"/>
      <c r="R141" s="240"/>
      <c r="S141" s="224"/>
      <c r="T141" s="242"/>
      <c r="U141" s="240"/>
      <c r="V141" s="238"/>
      <c r="W141" s="1"/>
      <c r="X141" s="1"/>
      <c r="Y141" s="1"/>
      <c r="Z141" s="1"/>
      <c r="AA141" s="1"/>
      <c r="AB141" s="1"/>
      <c r="AC141" s="1"/>
    </row>
    <row r="142" spans="1:29" ht="15" customHeight="1">
      <c r="A142" s="1"/>
      <c r="B142" s="286"/>
      <c r="C142" s="224"/>
      <c r="D142" s="291"/>
      <c r="E142" s="242"/>
      <c r="F142" s="247"/>
      <c r="G142" s="224"/>
      <c r="H142" s="242"/>
      <c r="I142" s="247"/>
      <c r="J142" s="250"/>
      <c r="K142" s="242"/>
      <c r="L142" s="247"/>
      <c r="M142" s="224"/>
      <c r="N142" s="242"/>
      <c r="O142" s="240"/>
      <c r="P142" s="224"/>
      <c r="Q142" s="242"/>
      <c r="R142" s="240"/>
      <c r="S142" s="224"/>
      <c r="T142" s="242"/>
      <c r="U142" s="240"/>
      <c r="V142" s="238"/>
      <c r="W142" s="1"/>
      <c r="X142" s="1"/>
      <c r="Y142" s="1"/>
      <c r="Z142" s="1"/>
      <c r="AA142" s="1"/>
      <c r="AB142" s="1"/>
      <c r="AC142" s="1"/>
    </row>
    <row r="143" spans="1:29" ht="15" customHeight="1">
      <c r="A143" s="1"/>
      <c r="B143" s="286"/>
      <c r="C143" s="224"/>
      <c r="D143" s="291"/>
      <c r="E143" s="243"/>
      <c r="F143" s="247"/>
      <c r="G143" s="224"/>
      <c r="H143" s="243"/>
      <c r="I143" s="247"/>
      <c r="J143" s="250"/>
      <c r="K143" s="243"/>
      <c r="L143" s="247"/>
      <c r="M143" s="224"/>
      <c r="N143" s="243"/>
      <c r="O143" s="240"/>
      <c r="P143" s="224"/>
      <c r="Q143" s="243"/>
      <c r="R143" s="240"/>
      <c r="S143" s="224"/>
      <c r="T143" s="243"/>
      <c r="U143" s="240"/>
      <c r="V143" s="238"/>
      <c r="W143" s="1"/>
      <c r="X143" s="1"/>
      <c r="Y143" s="1"/>
      <c r="Z143" s="1"/>
      <c r="AA143" s="1"/>
      <c r="AB143" s="1"/>
      <c r="AC143" s="1"/>
    </row>
    <row r="144" spans="1:29" ht="15" customHeight="1">
      <c r="A144" s="1"/>
      <c r="B144" s="286"/>
      <c r="C144" s="224"/>
      <c r="D144" s="291"/>
      <c r="E144" s="241">
        <v>3</v>
      </c>
      <c r="F144" s="266"/>
      <c r="G144" s="224"/>
      <c r="H144" s="241">
        <v>3</v>
      </c>
      <c r="I144" s="248"/>
      <c r="J144" s="250"/>
      <c r="K144" s="241">
        <v>3</v>
      </c>
      <c r="L144" s="248"/>
      <c r="M144" s="224"/>
      <c r="N144" s="241">
        <v>3</v>
      </c>
      <c r="O144" s="239"/>
      <c r="P144" s="224"/>
      <c r="Q144" s="241">
        <v>3</v>
      </c>
      <c r="R144" s="239"/>
      <c r="S144" s="224"/>
      <c r="T144" s="241">
        <v>3</v>
      </c>
      <c r="U144" s="239"/>
      <c r="V144" s="237"/>
      <c r="W144" s="1"/>
      <c r="X144" s="1"/>
      <c r="Y144" s="1"/>
      <c r="Z144" s="1"/>
      <c r="AA144" s="1"/>
      <c r="AB144" s="1"/>
      <c r="AC144" s="1"/>
    </row>
    <row r="145" spans="1:29" ht="15" customHeight="1">
      <c r="A145" s="1"/>
      <c r="B145" s="286"/>
      <c r="C145" s="224"/>
      <c r="D145" s="291"/>
      <c r="E145" s="242"/>
      <c r="F145" s="247"/>
      <c r="G145" s="224"/>
      <c r="H145" s="242"/>
      <c r="I145" s="247"/>
      <c r="J145" s="250"/>
      <c r="K145" s="242"/>
      <c r="L145" s="247"/>
      <c r="M145" s="224"/>
      <c r="N145" s="242"/>
      <c r="O145" s="240"/>
      <c r="P145" s="224"/>
      <c r="Q145" s="242"/>
      <c r="R145" s="240"/>
      <c r="S145" s="224"/>
      <c r="T145" s="242"/>
      <c r="U145" s="240"/>
      <c r="V145" s="238"/>
      <c r="W145" s="1"/>
      <c r="X145" s="1"/>
      <c r="Y145" s="1"/>
      <c r="Z145" s="1"/>
      <c r="AA145" s="1"/>
      <c r="AB145" s="1"/>
      <c r="AC145" s="1"/>
    </row>
    <row r="146" spans="1:29" ht="15" customHeight="1">
      <c r="A146" s="1"/>
      <c r="B146" s="286"/>
      <c r="C146" s="224"/>
      <c r="D146" s="291"/>
      <c r="E146" s="242"/>
      <c r="F146" s="247"/>
      <c r="G146" s="224"/>
      <c r="H146" s="242"/>
      <c r="I146" s="247"/>
      <c r="J146" s="250"/>
      <c r="K146" s="242"/>
      <c r="L146" s="247"/>
      <c r="M146" s="224"/>
      <c r="N146" s="242"/>
      <c r="O146" s="240"/>
      <c r="P146" s="224"/>
      <c r="Q146" s="242"/>
      <c r="R146" s="240"/>
      <c r="S146" s="224"/>
      <c r="T146" s="242"/>
      <c r="U146" s="240"/>
      <c r="V146" s="238"/>
      <c r="W146" s="1"/>
      <c r="X146" s="1"/>
      <c r="Y146" s="1"/>
      <c r="Z146" s="1"/>
      <c r="AA146" s="1"/>
      <c r="AB146" s="1"/>
      <c r="AC146" s="1"/>
    </row>
    <row r="147" spans="1:29" ht="15" customHeight="1">
      <c r="A147" s="1"/>
      <c r="B147" s="287"/>
      <c r="C147" s="225"/>
      <c r="D147" s="291"/>
      <c r="E147" s="243"/>
      <c r="F147" s="247"/>
      <c r="G147" s="225"/>
      <c r="H147" s="243"/>
      <c r="I147" s="247"/>
      <c r="J147" s="251"/>
      <c r="K147" s="243"/>
      <c r="L147" s="247"/>
      <c r="M147" s="225"/>
      <c r="N147" s="243"/>
      <c r="O147" s="240"/>
      <c r="P147" s="225"/>
      <c r="Q147" s="243"/>
      <c r="R147" s="240"/>
      <c r="S147" s="225"/>
      <c r="T147" s="243"/>
      <c r="U147" s="240"/>
      <c r="V147" s="238"/>
      <c r="W147" s="1"/>
      <c r="X147" s="1"/>
      <c r="Y147" s="1"/>
      <c r="Z147" s="1"/>
      <c r="AA147" s="1"/>
      <c r="AB147" s="1"/>
      <c r="AC147" s="1"/>
    </row>
    <row r="148" spans="1:29" ht="12.75">
      <c r="A148" s="1"/>
      <c r="B148" s="16"/>
      <c r="C148" s="3"/>
      <c r="D148" s="3"/>
      <c r="E148" s="3"/>
      <c r="F148" s="3"/>
      <c r="G148" s="137"/>
      <c r="H148" s="137"/>
      <c r="I148" s="137"/>
      <c r="J148" s="137"/>
      <c r="K148" s="137"/>
      <c r="L148" s="154"/>
      <c r="M148" s="137"/>
      <c r="N148" s="137"/>
      <c r="O148" s="137"/>
      <c r="P148" s="137"/>
      <c r="Q148" s="137"/>
      <c r="R148" s="137"/>
      <c r="S148" s="137"/>
      <c r="T148" s="137"/>
      <c r="U148" s="137"/>
      <c r="V148" s="1"/>
      <c r="W148" s="1"/>
      <c r="X148" s="1"/>
      <c r="Y148" s="1"/>
      <c r="Z148" s="1"/>
      <c r="AA148" s="1"/>
      <c r="AB148" s="1"/>
      <c r="AC148" s="1"/>
    </row>
    <row r="149" spans="1:29" ht="12.75">
      <c r="A149" s="1"/>
      <c r="B149" s="16"/>
      <c r="C149" s="3"/>
      <c r="D149" s="3"/>
      <c r="E149" s="3"/>
      <c r="F149" s="3"/>
      <c r="G149" s="137"/>
      <c r="H149" s="137"/>
      <c r="I149" s="137"/>
      <c r="J149" s="137"/>
      <c r="K149" s="137"/>
      <c r="L149" s="154"/>
      <c r="M149" s="137"/>
      <c r="N149" s="137"/>
      <c r="O149" s="137"/>
      <c r="P149" s="137"/>
      <c r="Q149" s="137"/>
      <c r="R149" s="137"/>
      <c r="S149" s="137"/>
      <c r="T149" s="137"/>
      <c r="U149" s="137"/>
      <c r="V149" s="1"/>
      <c r="W149" s="1"/>
      <c r="X149" s="1"/>
      <c r="Y149" s="1"/>
      <c r="Z149" s="1"/>
      <c r="AA149" s="1"/>
      <c r="AB149" s="1"/>
      <c r="AC149" s="1"/>
    </row>
    <row r="150" spans="1:29" ht="12.75">
      <c r="A150" s="1"/>
      <c r="B150" s="16"/>
      <c r="C150" s="3"/>
      <c r="D150" s="3"/>
      <c r="E150" s="3"/>
      <c r="F150" s="3"/>
      <c r="G150" s="137"/>
      <c r="H150" s="137"/>
      <c r="I150" s="137"/>
      <c r="J150" s="137"/>
      <c r="K150" s="137"/>
      <c r="L150" s="154"/>
      <c r="M150" s="137"/>
      <c r="N150" s="137"/>
      <c r="O150" s="137"/>
      <c r="P150" s="137"/>
      <c r="Q150" s="137"/>
      <c r="R150" s="137"/>
      <c r="S150" s="137"/>
      <c r="T150" s="137"/>
      <c r="U150" s="137"/>
      <c r="V150" s="1"/>
      <c r="W150" s="1"/>
      <c r="X150" s="1"/>
      <c r="Y150" s="1"/>
      <c r="Z150" s="1"/>
      <c r="AA150" s="1"/>
      <c r="AB150" s="1"/>
      <c r="AC150" s="1"/>
    </row>
    <row r="151" spans="1:29" ht="12.75">
      <c r="A151" s="1"/>
      <c r="B151" s="16"/>
      <c r="C151" s="3"/>
      <c r="D151" s="3"/>
      <c r="E151" s="3"/>
      <c r="F151" s="3"/>
      <c r="G151" s="137"/>
      <c r="H151" s="137"/>
      <c r="I151" s="137"/>
      <c r="J151" s="137"/>
      <c r="K151" s="137"/>
      <c r="L151" s="154"/>
      <c r="M151" s="137"/>
      <c r="N151" s="137"/>
      <c r="O151" s="137"/>
      <c r="P151" s="137"/>
      <c r="Q151" s="137"/>
      <c r="R151" s="137"/>
      <c r="S151" s="137"/>
      <c r="T151" s="137"/>
      <c r="U151" s="137"/>
      <c r="V151" s="1"/>
      <c r="W151" s="1"/>
      <c r="X151" s="1"/>
      <c r="Y151" s="1"/>
      <c r="Z151" s="1"/>
      <c r="AA151" s="1"/>
      <c r="AB151" s="1"/>
      <c r="AC151" s="1"/>
    </row>
    <row r="152" spans="1:29" ht="12.75">
      <c r="A152" s="1"/>
      <c r="B152" s="16"/>
      <c r="C152" s="3"/>
      <c r="D152" s="3"/>
      <c r="E152" s="3"/>
      <c r="F152" s="3"/>
      <c r="G152" s="137"/>
      <c r="H152" s="137"/>
      <c r="I152" s="137"/>
      <c r="J152" s="137"/>
      <c r="K152" s="137"/>
      <c r="L152" s="154"/>
      <c r="M152" s="137"/>
      <c r="N152" s="137"/>
      <c r="O152" s="137"/>
      <c r="P152" s="137"/>
      <c r="Q152" s="137"/>
      <c r="R152" s="137"/>
      <c r="S152" s="137"/>
      <c r="T152" s="137"/>
      <c r="U152" s="137"/>
      <c r="V152" s="1"/>
      <c r="W152" s="1"/>
      <c r="X152" s="1"/>
      <c r="Y152" s="1"/>
      <c r="Z152" s="1"/>
      <c r="AA152" s="1"/>
      <c r="AB152" s="1"/>
      <c r="AC152" s="1"/>
    </row>
    <row r="153" spans="1:29" ht="12.75">
      <c r="A153" s="1"/>
      <c r="B153" s="16"/>
      <c r="C153" s="3"/>
      <c r="D153" s="3"/>
      <c r="E153" s="3"/>
      <c r="F153" s="3"/>
      <c r="G153" s="137"/>
      <c r="H153" s="137"/>
      <c r="I153" s="137"/>
      <c r="J153" s="137"/>
      <c r="K153" s="137"/>
      <c r="L153" s="154"/>
      <c r="M153" s="137"/>
      <c r="N153" s="137"/>
      <c r="O153" s="137"/>
      <c r="P153" s="137"/>
      <c r="Q153" s="137"/>
      <c r="R153" s="137"/>
      <c r="S153" s="137"/>
      <c r="T153" s="137"/>
      <c r="U153" s="137"/>
      <c r="V153" s="1"/>
      <c r="W153" s="1"/>
      <c r="X153" s="1"/>
      <c r="Y153" s="1"/>
      <c r="Z153" s="1"/>
      <c r="AA153" s="1"/>
      <c r="AB153" s="1"/>
      <c r="AC153" s="1"/>
    </row>
    <row r="154" spans="1:29" ht="12.75">
      <c r="A154" s="1"/>
      <c r="B154" s="16"/>
      <c r="C154" s="3"/>
      <c r="D154" s="3"/>
      <c r="E154" s="3"/>
      <c r="F154" s="3"/>
      <c r="G154" s="137"/>
      <c r="H154" s="137"/>
      <c r="I154" s="137"/>
      <c r="J154" s="137"/>
      <c r="K154" s="137"/>
      <c r="L154" s="154"/>
      <c r="M154" s="137"/>
      <c r="N154" s="137"/>
      <c r="O154" s="137"/>
      <c r="P154" s="137"/>
      <c r="Q154" s="137"/>
      <c r="R154" s="137"/>
      <c r="S154" s="137"/>
      <c r="T154" s="137"/>
      <c r="U154" s="137"/>
      <c r="V154" s="1"/>
      <c r="W154" s="1"/>
      <c r="X154" s="1"/>
      <c r="Y154" s="1"/>
      <c r="Z154" s="1"/>
      <c r="AA154" s="1"/>
      <c r="AB154" s="1"/>
      <c r="AC154" s="1"/>
    </row>
    <row r="155" spans="1:29" ht="12.75">
      <c r="A155" s="1"/>
      <c r="B155" s="16"/>
      <c r="C155" s="3"/>
      <c r="D155" s="3"/>
      <c r="E155" s="3"/>
      <c r="F155" s="3"/>
      <c r="G155" s="137"/>
      <c r="H155" s="137"/>
      <c r="I155" s="137"/>
      <c r="J155" s="137"/>
      <c r="K155" s="137"/>
      <c r="L155" s="154"/>
      <c r="M155" s="137"/>
      <c r="N155" s="137"/>
      <c r="O155" s="137"/>
      <c r="P155" s="137"/>
      <c r="Q155" s="137"/>
      <c r="R155" s="137"/>
      <c r="S155" s="137"/>
      <c r="T155" s="137"/>
      <c r="U155" s="137"/>
      <c r="V155" s="1"/>
      <c r="W155" s="1"/>
      <c r="X155" s="1"/>
      <c r="Y155" s="1"/>
      <c r="Z155" s="1"/>
      <c r="AA155" s="1"/>
      <c r="AB155" s="1"/>
      <c r="AC155" s="1"/>
    </row>
    <row r="156" spans="1:29" ht="12.75">
      <c r="A156" s="1"/>
      <c r="B156" s="16"/>
      <c r="C156" s="3"/>
      <c r="D156" s="3"/>
      <c r="E156" s="3"/>
      <c r="F156" s="3"/>
      <c r="G156" s="137"/>
      <c r="H156" s="137"/>
      <c r="I156" s="137"/>
      <c r="J156" s="137"/>
      <c r="K156" s="137"/>
      <c r="L156" s="154"/>
      <c r="M156" s="137"/>
      <c r="N156" s="137"/>
      <c r="O156" s="137"/>
      <c r="P156" s="137"/>
      <c r="Q156" s="137"/>
      <c r="R156" s="137"/>
      <c r="S156" s="137"/>
      <c r="T156" s="137"/>
      <c r="U156" s="137"/>
      <c r="V156" s="1"/>
      <c r="W156" s="1"/>
      <c r="X156" s="1"/>
      <c r="Y156" s="1"/>
      <c r="Z156" s="1"/>
      <c r="AA156" s="1"/>
      <c r="AB156" s="1"/>
      <c r="AC156" s="1"/>
    </row>
    <row r="157" spans="1:29" ht="12.75">
      <c r="A157" s="1"/>
      <c r="B157" s="16"/>
      <c r="C157" s="3"/>
      <c r="D157" s="3"/>
      <c r="E157" s="3"/>
      <c r="F157" s="3"/>
      <c r="G157" s="137"/>
      <c r="H157" s="137"/>
      <c r="I157" s="137"/>
      <c r="J157" s="137"/>
      <c r="K157" s="137"/>
      <c r="L157" s="154"/>
      <c r="M157" s="137"/>
      <c r="N157" s="137"/>
      <c r="O157" s="137"/>
      <c r="P157" s="137"/>
      <c r="Q157" s="137"/>
      <c r="R157" s="137"/>
      <c r="S157" s="137"/>
      <c r="T157" s="137"/>
      <c r="U157" s="137"/>
      <c r="V157" s="1"/>
      <c r="W157" s="1"/>
      <c r="X157" s="1"/>
      <c r="Y157" s="1"/>
      <c r="Z157" s="1"/>
      <c r="AA157" s="1"/>
      <c r="AB157" s="1"/>
      <c r="AC157" s="1"/>
    </row>
    <row r="158" spans="1:29" ht="12.75">
      <c r="A158" s="1"/>
      <c r="B158" s="16"/>
      <c r="C158" s="3"/>
      <c r="D158" s="3"/>
      <c r="E158" s="3"/>
      <c r="F158" s="3"/>
      <c r="G158" s="137"/>
      <c r="H158" s="137"/>
      <c r="I158" s="137"/>
      <c r="J158" s="137"/>
      <c r="K158" s="137"/>
      <c r="L158" s="154"/>
      <c r="M158" s="137"/>
      <c r="N158" s="137"/>
      <c r="O158" s="137"/>
      <c r="P158" s="137"/>
      <c r="Q158" s="137"/>
      <c r="R158" s="137"/>
      <c r="S158" s="137"/>
      <c r="T158" s="137"/>
      <c r="U158" s="137"/>
      <c r="V158" s="1"/>
      <c r="W158" s="1"/>
      <c r="X158" s="1"/>
      <c r="Y158" s="1"/>
      <c r="Z158" s="1"/>
      <c r="AA158" s="1"/>
      <c r="AB158" s="1"/>
      <c r="AC158" s="1"/>
    </row>
    <row r="159" spans="1:29" ht="12.75">
      <c r="A159" s="1"/>
      <c r="B159" s="16"/>
      <c r="C159" s="3"/>
      <c r="D159" s="3"/>
      <c r="E159" s="3"/>
      <c r="F159" s="3"/>
      <c r="G159" s="137"/>
      <c r="H159" s="137"/>
      <c r="I159" s="137"/>
      <c r="J159" s="137"/>
      <c r="K159" s="137"/>
      <c r="L159" s="154"/>
      <c r="M159" s="137"/>
      <c r="N159" s="137"/>
      <c r="O159" s="137"/>
      <c r="P159" s="137"/>
      <c r="Q159" s="137"/>
      <c r="R159" s="137"/>
      <c r="S159" s="137"/>
      <c r="T159" s="137"/>
      <c r="U159" s="137"/>
      <c r="V159" s="1"/>
      <c r="W159" s="1"/>
      <c r="X159" s="1"/>
      <c r="Y159" s="1"/>
      <c r="Z159" s="1"/>
      <c r="AA159" s="1"/>
      <c r="AB159" s="1"/>
      <c r="AC159" s="1"/>
    </row>
    <row r="160" spans="1:29" ht="12.75">
      <c r="A160" s="1"/>
      <c r="B160" s="16"/>
      <c r="C160" s="3"/>
      <c r="D160" s="3"/>
      <c r="E160" s="3"/>
      <c r="F160" s="3"/>
      <c r="G160" s="137"/>
      <c r="H160" s="137"/>
      <c r="I160" s="137"/>
      <c r="J160" s="137"/>
      <c r="K160" s="137"/>
      <c r="L160" s="154"/>
      <c r="M160" s="137"/>
      <c r="N160" s="137"/>
      <c r="O160" s="137"/>
      <c r="P160" s="137"/>
      <c r="Q160" s="137"/>
      <c r="R160" s="137"/>
      <c r="S160" s="137"/>
      <c r="T160" s="137"/>
      <c r="U160" s="137"/>
      <c r="V160" s="1"/>
      <c r="W160" s="1"/>
      <c r="X160" s="1"/>
      <c r="Y160" s="1"/>
      <c r="Z160" s="1"/>
      <c r="AA160" s="1"/>
      <c r="AB160" s="1"/>
      <c r="AC160" s="1"/>
    </row>
    <row r="161" spans="1:29" ht="12.75">
      <c r="A161" s="1"/>
      <c r="B161" s="16"/>
      <c r="C161" s="3"/>
      <c r="D161" s="3"/>
      <c r="E161" s="3"/>
      <c r="F161" s="3"/>
      <c r="G161" s="137"/>
      <c r="H161" s="137"/>
      <c r="I161" s="137"/>
      <c r="J161" s="137"/>
      <c r="K161" s="137"/>
      <c r="L161" s="154"/>
      <c r="M161" s="137"/>
      <c r="N161" s="137"/>
      <c r="O161" s="137"/>
      <c r="P161" s="137"/>
      <c r="Q161" s="137"/>
      <c r="R161" s="137"/>
      <c r="S161" s="137"/>
      <c r="T161" s="137"/>
      <c r="U161" s="137"/>
      <c r="V161" s="1"/>
      <c r="W161" s="1"/>
      <c r="X161" s="1"/>
      <c r="Y161" s="1"/>
      <c r="Z161" s="1"/>
      <c r="AA161" s="1"/>
      <c r="AB161" s="1"/>
      <c r="AC161" s="1"/>
    </row>
    <row r="162" spans="1:29" ht="12.75">
      <c r="A162" s="1"/>
      <c r="B162" s="16"/>
      <c r="C162" s="3"/>
      <c r="D162" s="3"/>
      <c r="E162" s="3"/>
      <c r="F162" s="3"/>
      <c r="G162" s="137"/>
      <c r="H162" s="137"/>
      <c r="I162" s="137"/>
      <c r="J162" s="137"/>
      <c r="K162" s="137"/>
      <c r="L162" s="154"/>
      <c r="M162" s="137"/>
      <c r="N162" s="137"/>
      <c r="O162" s="137"/>
      <c r="P162" s="137"/>
      <c r="Q162" s="137"/>
      <c r="R162" s="137"/>
      <c r="S162" s="137"/>
      <c r="T162" s="137"/>
      <c r="U162" s="137"/>
      <c r="V162" s="1"/>
      <c r="W162" s="1"/>
      <c r="X162" s="1"/>
      <c r="Y162" s="1"/>
      <c r="Z162" s="1"/>
      <c r="AA162" s="1"/>
      <c r="AB162" s="1"/>
      <c r="AC162" s="1"/>
    </row>
    <row r="163" spans="1:29" ht="12.75">
      <c r="A163" s="1"/>
      <c r="B163" s="16"/>
      <c r="C163" s="3"/>
      <c r="D163" s="3"/>
      <c r="E163" s="3"/>
      <c r="F163" s="3"/>
      <c r="G163" s="137"/>
      <c r="H163" s="137"/>
      <c r="I163" s="137"/>
      <c r="J163" s="137"/>
      <c r="K163" s="137"/>
      <c r="L163" s="154"/>
      <c r="M163" s="137"/>
      <c r="N163" s="137"/>
      <c r="O163" s="137"/>
      <c r="P163" s="137"/>
      <c r="Q163" s="137"/>
      <c r="R163" s="137"/>
      <c r="S163" s="137"/>
      <c r="T163" s="137"/>
      <c r="U163" s="137"/>
      <c r="V163" s="1"/>
      <c r="W163" s="1"/>
      <c r="X163" s="1"/>
      <c r="Y163" s="1"/>
      <c r="Z163" s="1"/>
      <c r="AA163" s="1"/>
      <c r="AB163" s="1"/>
      <c r="AC163" s="1"/>
    </row>
    <row r="164" spans="1:29" ht="12.75">
      <c r="A164" s="1"/>
      <c r="B164" s="16"/>
      <c r="C164" s="3"/>
      <c r="D164" s="3"/>
      <c r="E164" s="3"/>
      <c r="F164" s="3"/>
      <c r="G164" s="137"/>
      <c r="H164" s="137"/>
      <c r="I164" s="137"/>
      <c r="J164" s="137"/>
      <c r="K164" s="137"/>
      <c r="L164" s="154"/>
      <c r="M164" s="137"/>
      <c r="N164" s="137"/>
      <c r="O164" s="137"/>
      <c r="P164" s="137"/>
      <c r="Q164" s="137"/>
      <c r="R164" s="137"/>
      <c r="S164" s="137"/>
      <c r="T164" s="137"/>
      <c r="U164" s="137"/>
      <c r="V164" s="1"/>
      <c r="W164" s="1"/>
      <c r="X164" s="1"/>
      <c r="Y164" s="1"/>
      <c r="Z164" s="1"/>
      <c r="AA164" s="1"/>
      <c r="AB164" s="1"/>
      <c r="AC164" s="1"/>
    </row>
    <row r="165" spans="1:29" ht="12.75">
      <c r="A165" s="1"/>
      <c r="B165" s="16"/>
      <c r="C165" s="3"/>
      <c r="D165" s="3"/>
      <c r="E165" s="3"/>
      <c r="F165" s="3"/>
      <c r="G165" s="137"/>
      <c r="H165" s="137"/>
      <c r="I165" s="137"/>
      <c r="J165" s="137"/>
      <c r="K165" s="137"/>
      <c r="L165" s="154"/>
      <c r="M165" s="137"/>
      <c r="N165" s="137"/>
      <c r="O165" s="137"/>
      <c r="P165" s="137"/>
      <c r="Q165" s="137"/>
      <c r="R165" s="137"/>
      <c r="S165" s="137"/>
      <c r="T165" s="137"/>
      <c r="U165" s="137"/>
      <c r="V165" s="1"/>
      <c r="W165" s="1"/>
      <c r="X165" s="1"/>
      <c r="Y165" s="1"/>
      <c r="Z165" s="1"/>
      <c r="AA165" s="1"/>
      <c r="AB165" s="1"/>
      <c r="AC165" s="1"/>
    </row>
    <row r="166" spans="1:29" ht="12.75">
      <c r="A166" s="1"/>
      <c r="B166" s="16"/>
      <c r="C166" s="3"/>
      <c r="D166" s="3"/>
      <c r="E166" s="3"/>
      <c r="F166" s="3"/>
      <c r="G166" s="137"/>
      <c r="H166" s="137"/>
      <c r="I166" s="137"/>
      <c r="J166" s="137"/>
      <c r="K166" s="137"/>
      <c r="L166" s="154"/>
      <c r="M166" s="137"/>
      <c r="N166" s="137"/>
      <c r="O166" s="137"/>
      <c r="P166" s="137"/>
      <c r="Q166" s="137"/>
      <c r="R166" s="137"/>
      <c r="S166" s="137"/>
      <c r="T166" s="137"/>
      <c r="U166" s="137"/>
      <c r="V166" s="1"/>
      <c r="W166" s="1"/>
      <c r="X166" s="1"/>
      <c r="Y166" s="1"/>
      <c r="Z166" s="1"/>
      <c r="AA166" s="1"/>
      <c r="AB166" s="1"/>
      <c r="AC166" s="1"/>
    </row>
    <row r="167" spans="1:29" ht="12.75">
      <c r="A167" s="1"/>
      <c r="B167" s="16"/>
      <c r="C167" s="3"/>
      <c r="D167" s="3"/>
      <c r="E167" s="3"/>
      <c r="F167" s="3"/>
      <c r="G167" s="137"/>
      <c r="H167" s="137"/>
      <c r="I167" s="137"/>
      <c r="J167" s="137"/>
      <c r="K167" s="137"/>
      <c r="L167" s="154"/>
      <c r="M167" s="137"/>
      <c r="N167" s="137"/>
      <c r="O167" s="137"/>
      <c r="P167" s="137"/>
      <c r="Q167" s="137"/>
      <c r="R167" s="137"/>
      <c r="S167" s="137"/>
      <c r="T167" s="137"/>
      <c r="U167" s="137"/>
      <c r="V167" s="1"/>
      <c r="W167" s="1"/>
      <c r="X167" s="1"/>
      <c r="Y167" s="1"/>
      <c r="Z167" s="1"/>
      <c r="AA167" s="1"/>
      <c r="AB167" s="1"/>
      <c r="AC167" s="1"/>
    </row>
    <row r="168" spans="1:29" ht="12.75">
      <c r="A168" s="1"/>
      <c r="B168" s="16"/>
      <c r="C168" s="3"/>
      <c r="D168" s="3"/>
      <c r="E168" s="3"/>
      <c r="F168" s="3"/>
      <c r="G168" s="137"/>
      <c r="H168" s="137"/>
      <c r="I168" s="137"/>
      <c r="J168" s="137"/>
      <c r="K168" s="137"/>
      <c r="L168" s="154"/>
      <c r="M168" s="137"/>
      <c r="N168" s="137"/>
      <c r="O168" s="137"/>
      <c r="P168" s="137"/>
      <c r="Q168" s="137"/>
      <c r="R168" s="137"/>
      <c r="S168" s="137"/>
      <c r="T168" s="137"/>
      <c r="U168" s="137"/>
      <c r="V168" s="1"/>
      <c r="W168" s="1"/>
      <c r="X168" s="1"/>
      <c r="Y168" s="1"/>
      <c r="Z168" s="1"/>
      <c r="AA168" s="1"/>
      <c r="AB168" s="1"/>
      <c r="AC168" s="1"/>
    </row>
    <row r="169" spans="1:29" ht="12.75">
      <c r="A169" s="1"/>
      <c r="B169" s="16"/>
      <c r="C169" s="3"/>
      <c r="D169" s="3"/>
      <c r="E169" s="3"/>
      <c r="F169" s="3"/>
      <c r="G169" s="137"/>
      <c r="H169" s="137"/>
      <c r="I169" s="137"/>
      <c r="J169" s="137"/>
      <c r="K169" s="137"/>
      <c r="L169" s="154"/>
      <c r="M169" s="137"/>
      <c r="N169" s="137"/>
      <c r="O169" s="137"/>
      <c r="P169" s="137"/>
      <c r="Q169" s="137"/>
      <c r="R169" s="137"/>
      <c r="S169" s="137"/>
      <c r="T169" s="137"/>
      <c r="U169" s="137"/>
      <c r="V169" s="1"/>
      <c r="W169" s="1"/>
      <c r="X169" s="1"/>
      <c r="Y169" s="1"/>
      <c r="Z169" s="1"/>
      <c r="AA169" s="1"/>
      <c r="AB169" s="1"/>
      <c r="AC169" s="1"/>
    </row>
    <row r="170" spans="1:29" ht="12.75">
      <c r="A170" s="1"/>
      <c r="B170" s="16"/>
      <c r="C170" s="3"/>
      <c r="D170" s="3"/>
      <c r="E170" s="3"/>
      <c r="F170" s="3"/>
      <c r="G170" s="137"/>
      <c r="H170" s="137"/>
      <c r="I170" s="137"/>
      <c r="J170" s="137"/>
      <c r="K170" s="137"/>
      <c r="L170" s="154"/>
      <c r="M170" s="137"/>
      <c r="N170" s="137"/>
      <c r="O170" s="137"/>
      <c r="P170" s="137"/>
      <c r="Q170" s="137"/>
      <c r="R170" s="137"/>
      <c r="S170" s="137"/>
      <c r="T170" s="137"/>
      <c r="U170" s="137"/>
      <c r="V170" s="1"/>
      <c r="W170" s="1"/>
      <c r="X170" s="1"/>
      <c r="Y170" s="1"/>
      <c r="Z170" s="1"/>
      <c r="AA170" s="1"/>
      <c r="AB170" s="1"/>
      <c r="AC170" s="1"/>
    </row>
    <row r="171" spans="1:29" ht="12.75">
      <c r="A171" s="1"/>
      <c r="B171" s="16"/>
      <c r="C171" s="3"/>
      <c r="D171" s="3"/>
      <c r="E171" s="3"/>
      <c r="F171" s="3"/>
      <c r="G171" s="137"/>
      <c r="H171" s="137"/>
      <c r="I171" s="137"/>
      <c r="J171" s="137"/>
      <c r="K171" s="137"/>
      <c r="L171" s="154"/>
      <c r="M171" s="137"/>
      <c r="N171" s="137"/>
      <c r="O171" s="137"/>
      <c r="P171" s="137"/>
      <c r="Q171" s="137"/>
      <c r="R171" s="137"/>
      <c r="S171" s="137"/>
      <c r="T171" s="137"/>
      <c r="U171" s="137"/>
      <c r="V171" s="1"/>
      <c r="W171" s="1"/>
      <c r="X171" s="1"/>
      <c r="Y171" s="1"/>
      <c r="Z171" s="1"/>
      <c r="AA171" s="1"/>
      <c r="AB171" s="1"/>
      <c r="AC171" s="1"/>
    </row>
    <row r="172" spans="1:29" ht="12.75">
      <c r="A172" s="1"/>
      <c r="B172" s="16"/>
      <c r="C172" s="3"/>
      <c r="D172" s="3"/>
      <c r="E172" s="3"/>
      <c r="F172" s="3"/>
      <c r="G172" s="137"/>
      <c r="H172" s="137"/>
      <c r="I172" s="137"/>
      <c r="J172" s="137"/>
      <c r="K172" s="137"/>
      <c r="L172" s="154"/>
      <c r="M172" s="137"/>
      <c r="N172" s="137"/>
      <c r="O172" s="137"/>
      <c r="P172" s="137"/>
      <c r="Q172" s="137"/>
      <c r="R172" s="137"/>
      <c r="S172" s="137"/>
      <c r="T172" s="137"/>
      <c r="U172" s="137"/>
      <c r="V172" s="1"/>
      <c r="W172" s="1"/>
      <c r="X172" s="1"/>
      <c r="Y172" s="1"/>
      <c r="Z172" s="1"/>
      <c r="AA172" s="1"/>
      <c r="AB172" s="1"/>
      <c r="AC172" s="1"/>
    </row>
    <row r="173" spans="1:29" ht="12.75">
      <c r="A173" s="1"/>
      <c r="B173" s="16"/>
      <c r="C173" s="3"/>
      <c r="D173" s="3"/>
      <c r="E173" s="3"/>
      <c r="F173" s="3"/>
      <c r="G173" s="137"/>
      <c r="H173" s="137"/>
      <c r="I173" s="137"/>
      <c r="J173" s="137"/>
      <c r="K173" s="137"/>
      <c r="L173" s="154"/>
      <c r="M173" s="137"/>
      <c r="N173" s="137"/>
      <c r="O173" s="137"/>
      <c r="P173" s="137"/>
      <c r="Q173" s="137"/>
      <c r="R173" s="137"/>
      <c r="S173" s="137"/>
      <c r="T173" s="137"/>
      <c r="U173" s="137"/>
      <c r="V173" s="1"/>
      <c r="W173" s="1"/>
      <c r="X173" s="1"/>
      <c r="Y173" s="1"/>
      <c r="Z173" s="1"/>
      <c r="AA173" s="1"/>
      <c r="AB173" s="1"/>
      <c r="AC173" s="1"/>
    </row>
    <row r="174" spans="1:29" ht="12.75">
      <c r="A174" s="1"/>
      <c r="B174" s="16"/>
      <c r="C174" s="3"/>
      <c r="D174" s="3"/>
      <c r="E174" s="3"/>
      <c r="F174" s="3"/>
      <c r="G174" s="137"/>
      <c r="H174" s="137"/>
      <c r="I174" s="137"/>
      <c r="J174" s="137"/>
      <c r="K174" s="137"/>
      <c r="L174" s="154"/>
      <c r="M174" s="137"/>
      <c r="N174" s="137"/>
      <c r="O174" s="137"/>
      <c r="P174" s="137"/>
      <c r="Q174" s="137"/>
      <c r="R174" s="137"/>
      <c r="S174" s="137"/>
      <c r="T174" s="137"/>
      <c r="U174" s="137"/>
      <c r="V174" s="1"/>
      <c r="W174" s="1"/>
      <c r="X174" s="1"/>
      <c r="Y174" s="1"/>
      <c r="Z174" s="1"/>
      <c r="AA174" s="1"/>
      <c r="AB174" s="1"/>
      <c r="AC174" s="1"/>
    </row>
    <row r="175" spans="1:29" ht="12.75">
      <c r="A175" s="1"/>
      <c r="B175" s="16"/>
      <c r="C175" s="3"/>
      <c r="D175" s="3"/>
      <c r="E175" s="3"/>
      <c r="F175" s="3"/>
      <c r="G175" s="137"/>
      <c r="H175" s="137"/>
      <c r="I175" s="137"/>
      <c r="J175" s="137"/>
      <c r="K175" s="137"/>
      <c r="L175" s="154"/>
      <c r="M175" s="137"/>
      <c r="N175" s="137"/>
      <c r="O175" s="137"/>
      <c r="P175" s="137"/>
      <c r="Q175" s="137"/>
      <c r="R175" s="137"/>
      <c r="S175" s="137"/>
      <c r="T175" s="137"/>
      <c r="U175" s="137"/>
      <c r="V175" s="1"/>
      <c r="W175" s="1"/>
      <c r="X175" s="1"/>
      <c r="Y175" s="1"/>
      <c r="Z175" s="1"/>
      <c r="AA175" s="1"/>
      <c r="AB175" s="1"/>
      <c r="AC175" s="1"/>
    </row>
    <row r="176" spans="1:29" ht="12.75">
      <c r="A176" s="1"/>
      <c r="B176" s="16"/>
      <c r="C176" s="3"/>
      <c r="D176" s="3"/>
      <c r="E176" s="3"/>
      <c r="F176" s="3"/>
      <c r="G176" s="137"/>
      <c r="H176" s="137"/>
      <c r="I176" s="137"/>
      <c r="J176" s="137"/>
      <c r="K176" s="137"/>
      <c r="L176" s="154"/>
      <c r="M176" s="137"/>
      <c r="N176" s="137"/>
      <c r="O176" s="137"/>
      <c r="P176" s="137"/>
      <c r="Q176" s="137"/>
      <c r="R176" s="137"/>
      <c r="S176" s="137"/>
      <c r="T176" s="137"/>
      <c r="U176" s="137"/>
      <c r="V176" s="1"/>
      <c r="W176" s="1"/>
      <c r="X176" s="1"/>
      <c r="Y176" s="1"/>
      <c r="Z176" s="1"/>
      <c r="AA176" s="1"/>
      <c r="AB176" s="1"/>
      <c r="AC176" s="1"/>
    </row>
    <row r="177" spans="1:29" ht="12.75">
      <c r="A177" s="1"/>
      <c r="B177" s="16"/>
      <c r="C177" s="3"/>
      <c r="D177" s="3"/>
      <c r="E177" s="3"/>
      <c r="F177" s="3"/>
      <c r="G177" s="137"/>
      <c r="H177" s="137"/>
      <c r="I177" s="137"/>
      <c r="J177" s="137"/>
      <c r="K177" s="137"/>
      <c r="L177" s="154"/>
      <c r="M177" s="137"/>
      <c r="N177" s="137"/>
      <c r="O177" s="137"/>
      <c r="P177" s="137"/>
      <c r="Q177" s="137"/>
      <c r="R177" s="137"/>
      <c r="S177" s="137"/>
      <c r="T177" s="137"/>
      <c r="U177" s="137"/>
      <c r="V177" s="1"/>
      <c r="W177" s="1"/>
      <c r="X177" s="1"/>
      <c r="Y177" s="1"/>
      <c r="Z177" s="1"/>
      <c r="AA177" s="1"/>
      <c r="AB177" s="1"/>
      <c r="AC177" s="1"/>
    </row>
    <row r="178" spans="1:29" ht="12.75">
      <c r="A178" s="1"/>
      <c r="B178" s="16"/>
      <c r="C178" s="3"/>
      <c r="D178" s="3"/>
      <c r="E178" s="3"/>
      <c r="F178" s="3"/>
      <c r="G178" s="137"/>
      <c r="H178" s="137"/>
      <c r="I178" s="137"/>
      <c r="J178" s="137"/>
      <c r="K178" s="137"/>
      <c r="L178" s="154"/>
      <c r="M178" s="137"/>
      <c r="N178" s="137"/>
      <c r="O178" s="137"/>
      <c r="P178" s="137"/>
      <c r="Q178" s="137"/>
      <c r="R178" s="137"/>
      <c r="S178" s="137"/>
      <c r="T178" s="137"/>
      <c r="U178" s="137"/>
      <c r="V178" s="1"/>
      <c r="W178" s="1"/>
      <c r="X178" s="1"/>
      <c r="Y178" s="1"/>
      <c r="Z178" s="1"/>
      <c r="AA178" s="1"/>
      <c r="AB178" s="1"/>
      <c r="AC178" s="1"/>
    </row>
    <row r="179" spans="1:29" ht="12.75">
      <c r="A179" s="1"/>
      <c r="B179" s="16"/>
      <c r="C179" s="3"/>
      <c r="D179" s="3"/>
      <c r="E179" s="3"/>
      <c r="F179" s="3"/>
      <c r="G179" s="137"/>
      <c r="H179" s="137"/>
      <c r="I179" s="137"/>
      <c r="J179" s="137"/>
      <c r="K179" s="137"/>
      <c r="L179" s="154"/>
      <c r="M179" s="137"/>
      <c r="N179" s="137"/>
      <c r="O179" s="137"/>
      <c r="P179" s="137"/>
      <c r="Q179" s="137"/>
      <c r="R179" s="137"/>
      <c r="S179" s="137"/>
      <c r="T179" s="137"/>
      <c r="U179" s="137"/>
      <c r="V179" s="1"/>
      <c r="W179" s="1"/>
      <c r="X179" s="1"/>
      <c r="Y179" s="1"/>
      <c r="Z179" s="1"/>
      <c r="AA179" s="1"/>
      <c r="AB179" s="1"/>
      <c r="AC179" s="1"/>
    </row>
    <row r="180" spans="1:29" ht="12.75">
      <c r="A180" s="1"/>
      <c r="B180" s="16"/>
      <c r="C180" s="3"/>
      <c r="D180" s="3"/>
      <c r="E180" s="3"/>
      <c r="F180" s="3"/>
      <c r="G180" s="137"/>
      <c r="H180" s="137"/>
      <c r="I180" s="137"/>
      <c r="J180" s="137"/>
      <c r="K180" s="137"/>
      <c r="L180" s="154"/>
      <c r="M180" s="137"/>
      <c r="N180" s="137"/>
      <c r="O180" s="137"/>
      <c r="P180" s="137"/>
      <c r="Q180" s="137"/>
      <c r="R180" s="137"/>
      <c r="S180" s="137"/>
      <c r="T180" s="137"/>
      <c r="U180" s="137"/>
      <c r="V180" s="1"/>
      <c r="W180" s="1"/>
      <c r="X180" s="1"/>
      <c r="Y180" s="1"/>
      <c r="Z180" s="1"/>
      <c r="AA180" s="1"/>
      <c r="AB180" s="1"/>
      <c r="AC180" s="1"/>
    </row>
    <row r="181" spans="1:29" ht="12.75">
      <c r="A181" s="1"/>
      <c r="B181" s="16"/>
      <c r="C181" s="3"/>
      <c r="D181" s="3"/>
      <c r="E181" s="3"/>
      <c r="F181" s="3"/>
      <c r="G181" s="137"/>
      <c r="H181" s="137"/>
      <c r="I181" s="137"/>
      <c r="J181" s="137"/>
      <c r="K181" s="137"/>
      <c r="L181" s="154"/>
      <c r="M181" s="137"/>
      <c r="N181" s="137"/>
      <c r="O181" s="137"/>
      <c r="P181" s="137"/>
      <c r="Q181" s="137"/>
      <c r="R181" s="137"/>
      <c r="S181" s="137"/>
      <c r="T181" s="137"/>
      <c r="U181" s="137"/>
      <c r="V181" s="1"/>
      <c r="W181" s="1"/>
      <c r="X181" s="1"/>
      <c r="Y181" s="1"/>
      <c r="Z181" s="1"/>
      <c r="AA181" s="1"/>
      <c r="AB181" s="1"/>
      <c r="AC181" s="1"/>
    </row>
    <row r="182" spans="1:29" ht="12.75">
      <c r="A182" s="1"/>
      <c r="B182" s="16"/>
      <c r="C182" s="3"/>
      <c r="D182" s="3"/>
      <c r="E182" s="3"/>
      <c r="F182" s="3"/>
      <c r="G182" s="137"/>
      <c r="H182" s="137"/>
      <c r="I182" s="137"/>
      <c r="J182" s="137"/>
      <c r="K182" s="137"/>
      <c r="L182" s="154"/>
      <c r="M182" s="137"/>
      <c r="N182" s="137"/>
      <c r="O182" s="137"/>
      <c r="P182" s="137"/>
      <c r="Q182" s="137"/>
      <c r="R182" s="137"/>
      <c r="S182" s="137"/>
      <c r="T182" s="137"/>
      <c r="U182" s="137"/>
      <c r="V182" s="1"/>
      <c r="W182" s="1"/>
      <c r="X182" s="1"/>
      <c r="Y182" s="1"/>
      <c r="Z182" s="1"/>
      <c r="AA182" s="1"/>
      <c r="AB182" s="1"/>
      <c r="AC182" s="1"/>
    </row>
    <row r="183" spans="1:29" ht="12.75">
      <c r="A183" s="1"/>
      <c r="B183" s="16"/>
      <c r="C183" s="3"/>
      <c r="D183" s="3"/>
      <c r="E183" s="3"/>
      <c r="F183" s="3"/>
      <c r="G183" s="137"/>
      <c r="H183" s="137"/>
      <c r="I183" s="137"/>
      <c r="J183" s="137"/>
      <c r="K183" s="137"/>
      <c r="L183" s="154"/>
      <c r="M183" s="137"/>
      <c r="N183" s="137"/>
      <c r="O183" s="137"/>
      <c r="P183" s="137"/>
      <c r="Q183" s="137"/>
      <c r="R183" s="137"/>
      <c r="S183" s="137"/>
      <c r="T183" s="137"/>
      <c r="U183" s="137"/>
      <c r="V183" s="1"/>
      <c r="W183" s="1"/>
      <c r="X183" s="1"/>
      <c r="Y183" s="1"/>
      <c r="Z183" s="1"/>
      <c r="AA183" s="1"/>
      <c r="AB183" s="1"/>
      <c r="AC183" s="1"/>
    </row>
    <row r="184" spans="1:29" ht="12.75">
      <c r="A184" s="1"/>
      <c r="B184" s="16"/>
      <c r="C184" s="3"/>
      <c r="D184" s="3"/>
      <c r="E184" s="3"/>
      <c r="F184" s="3"/>
      <c r="G184" s="137"/>
      <c r="H184" s="137"/>
      <c r="I184" s="137"/>
      <c r="J184" s="137"/>
      <c r="K184" s="137"/>
      <c r="L184" s="154"/>
      <c r="M184" s="137"/>
      <c r="N184" s="137"/>
      <c r="O184" s="137"/>
      <c r="P184" s="137"/>
      <c r="Q184" s="137"/>
      <c r="R184" s="137"/>
      <c r="S184" s="137"/>
      <c r="T184" s="137"/>
      <c r="U184" s="137"/>
      <c r="V184" s="1"/>
      <c r="W184" s="1"/>
      <c r="X184" s="1"/>
      <c r="Y184" s="1"/>
      <c r="Z184" s="1"/>
      <c r="AA184" s="1"/>
      <c r="AB184" s="1"/>
      <c r="AC184" s="1"/>
    </row>
    <row r="185" spans="1:29" ht="12.75">
      <c r="A185" s="1"/>
      <c r="B185" s="16"/>
      <c r="C185" s="3"/>
      <c r="D185" s="3"/>
      <c r="E185" s="3"/>
      <c r="F185" s="3"/>
      <c r="G185" s="137"/>
      <c r="H185" s="137"/>
      <c r="I185" s="137"/>
      <c r="J185" s="137"/>
      <c r="K185" s="137"/>
      <c r="L185" s="154"/>
      <c r="M185" s="137"/>
      <c r="N185" s="137"/>
      <c r="O185" s="137"/>
      <c r="P185" s="137"/>
      <c r="Q185" s="137"/>
      <c r="R185" s="137"/>
      <c r="S185" s="137"/>
      <c r="T185" s="137"/>
      <c r="U185" s="137"/>
      <c r="V185" s="1"/>
      <c r="W185" s="1"/>
      <c r="X185" s="1"/>
      <c r="Y185" s="1"/>
      <c r="Z185" s="1"/>
      <c r="AA185" s="1"/>
      <c r="AB185" s="1"/>
      <c r="AC185" s="1"/>
    </row>
    <row r="186" spans="1:29" ht="12.75">
      <c r="A186" s="1"/>
      <c r="B186" s="16"/>
      <c r="C186" s="3"/>
      <c r="D186" s="3"/>
      <c r="E186" s="3"/>
      <c r="F186" s="3"/>
      <c r="G186" s="137"/>
      <c r="H186" s="137"/>
      <c r="I186" s="137"/>
      <c r="J186" s="137"/>
      <c r="K186" s="137"/>
      <c r="L186" s="154"/>
      <c r="M186" s="137"/>
      <c r="N186" s="137"/>
      <c r="O186" s="137"/>
      <c r="P186" s="137"/>
      <c r="Q186" s="137"/>
      <c r="R186" s="137"/>
      <c r="S186" s="137"/>
      <c r="T186" s="137"/>
      <c r="U186" s="137"/>
      <c r="V186" s="1"/>
      <c r="W186" s="1"/>
      <c r="X186" s="1"/>
      <c r="Y186" s="1"/>
      <c r="Z186" s="1"/>
      <c r="AA186" s="1"/>
      <c r="AB186" s="1"/>
      <c r="AC186" s="1"/>
    </row>
    <row r="187" spans="1:29" ht="12.75">
      <c r="A187" s="1"/>
      <c r="B187" s="16"/>
      <c r="C187" s="3"/>
      <c r="D187" s="3"/>
      <c r="E187" s="3"/>
      <c r="F187" s="3"/>
      <c r="G187" s="137"/>
      <c r="H187" s="137"/>
      <c r="I187" s="137"/>
      <c r="J187" s="137"/>
      <c r="K187" s="137"/>
      <c r="L187" s="154"/>
      <c r="M187" s="137"/>
      <c r="N187" s="137"/>
      <c r="O187" s="137"/>
      <c r="P187" s="137"/>
      <c r="Q187" s="137"/>
      <c r="R187" s="137"/>
      <c r="S187" s="137"/>
      <c r="T187" s="137"/>
      <c r="U187" s="137"/>
      <c r="V187" s="1"/>
      <c r="W187" s="1"/>
      <c r="X187" s="1"/>
      <c r="Y187" s="1"/>
      <c r="Z187" s="1"/>
      <c r="AA187" s="1"/>
      <c r="AB187" s="1"/>
      <c r="AC187" s="1"/>
    </row>
    <row r="188" spans="1:29" ht="12.75">
      <c r="A188" s="1"/>
      <c r="B188" s="16"/>
      <c r="C188" s="3"/>
      <c r="D188" s="3"/>
      <c r="E188" s="3"/>
      <c r="F188" s="3"/>
      <c r="G188" s="137"/>
      <c r="H188" s="137"/>
      <c r="I188" s="137"/>
      <c r="J188" s="137"/>
      <c r="K188" s="137"/>
      <c r="L188" s="154"/>
      <c r="M188" s="137"/>
      <c r="N188" s="137"/>
      <c r="O188" s="137"/>
      <c r="P188" s="137"/>
      <c r="Q188" s="137"/>
      <c r="R188" s="137"/>
      <c r="S188" s="137"/>
      <c r="T188" s="137"/>
      <c r="U188" s="137"/>
      <c r="V188" s="1"/>
      <c r="W188" s="1"/>
      <c r="X188" s="1"/>
      <c r="Y188" s="1"/>
      <c r="Z188" s="1"/>
      <c r="AA188" s="1"/>
      <c r="AB188" s="1"/>
      <c r="AC188" s="1"/>
    </row>
    <row r="189" spans="1:29" ht="12.75">
      <c r="A189" s="1"/>
      <c r="B189" s="16"/>
      <c r="C189" s="3"/>
      <c r="D189" s="3"/>
      <c r="E189" s="3"/>
      <c r="F189" s="3"/>
      <c r="G189" s="137"/>
      <c r="H189" s="137"/>
      <c r="I189" s="137"/>
      <c r="J189" s="137"/>
      <c r="K189" s="137"/>
      <c r="L189" s="154"/>
      <c r="M189" s="137"/>
      <c r="N189" s="137"/>
      <c r="O189" s="137"/>
      <c r="P189" s="137"/>
      <c r="Q189" s="137"/>
      <c r="R189" s="137"/>
      <c r="S189" s="137"/>
      <c r="T189" s="137"/>
      <c r="U189" s="137"/>
      <c r="V189" s="1"/>
      <c r="W189" s="1"/>
      <c r="X189" s="1"/>
      <c r="Y189" s="1"/>
      <c r="Z189" s="1"/>
      <c r="AA189" s="1"/>
      <c r="AB189" s="1"/>
      <c r="AC189" s="1"/>
    </row>
    <row r="190" spans="1:29" ht="12.75">
      <c r="A190" s="1"/>
      <c r="B190" s="16"/>
      <c r="C190" s="3"/>
      <c r="D190" s="3"/>
      <c r="E190" s="3"/>
      <c r="F190" s="3"/>
      <c r="G190" s="137"/>
      <c r="H190" s="137"/>
      <c r="I190" s="137"/>
      <c r="J190" s="137"/>
      <c r="K190" s="137"/>
      <c r="L190" s="154"/>
      <c r="M190" s="137"/>
      <c r="N190" s="137"/>
      <c r="O190" s="137"/>
      <c r="P190" s="137"/>
      <c r="Q190" s="137"/>
      <c r="R190" s="137"/>
      <c r="S190" s="137"/>
      <c r="T190" s="137"/>
      <c r="U190" s="137"/>
      <c r="V190" s="1"/>
      <c r="W190" s="1"/>
      <c r="X190" s="1"/>
      <c r="Y190" s="1"/>
      <c r="Z190" s="1"/>
      <c r="AA190" s="1"/>
      <c r="AB190" s="1"/>
      <c r="AC190" s="1"/>
    </row>
    <row r="191" spans="1:29" ht="12.75">
      <c r="A191" s="1"/>
      <c r="B191" s="16"/>
      <c r="C191" s="3"/>
      <c r="D191" s="3"/>
      <c r="E191" s="3"/>
      <c r="F191" s="3"/>
      <c r="G191" s="137"/>
      <c r="H191" s="137"/>
      <c r="I191" s="137"/>
      <c r="J191" s="137"/>
      <c r="K191" s="137"/>
      <c r="L191" s="154"/>
      <c r="M191" s="137"/>
      <c r="N191" s="137"/>
      <c r="O191" s="137"/>
      <c r="P191" s="137"/>
      <c r="Q191" s="137"/>
      <c r="R191" s="137"/>
      <c r="S191" s="137"/>
      <c r="T191" s="137"/>
      <c r="U191" s="137"/>
      <c r="V191" s="1"/>
      <c r="W191" s="1"/>
      <c r="X191" s="1"/>
      <c r="Y191" s="1"/>
      <c r="Z191" s="1"/>
      <c r="AA191" s="1"/>
      <c r="AB191" s="1"/>
      <c r="AC191" s="1"/>
    </row>
    <row r="192" spans="1:29" ht="12.75">
      <c r="A192" s="1"/>
      <c r="B192" s="16"/>
      <c r="C192" s="3"/>
      <c r="D192" s="3"/>
      <c r="E192" s="3"/>
      <c r="F192" s="3"/>
      <c r="G192" s="137"/>
      <c r="H192" s="137"/>
      <c r="I192" s="137"/>
      <c r="J192" s="137"/>
      <c r="K192" s="137"/>
      <c r="L192" s="154"/>
      <c r="M192" s="137"/>
      <c r="N192" s="137"/>
      <c r="O192" s="137"/>
      <c r="P192" s="137"/>
      <c r="Q192" s="137"/>
      <c r="R192" s="137"/>
      <c r="S192" s="137"/>
      <c r="T192" s="137"/>
      <c r="U192" s="137"/>
      <c r="V192" s="1"/>
      <c r="W192" s="1"/>
      <c r="X192" s="1"/>
      <c r="Y192" s="1"/>
      <c r="Z192" s="1"/>
      <c r="AA192" s="1"/>
      <c r="AB192" s="1"/>
      <c r="AC192" s="1"/>
    </row>
    <row r="193" spans="1:29" ht="12.75">
      <c r="A193" s="1"/>
      <c r="B193" s="16"/>
      <c r="C193" s="3"/>
      <c r="D193" s="3"/>
      <c r="E193" s="3"/>
      <c r="F193" s="3"/>
      <c r="G193" s="137"/>
      <c r="H193" s="137"/>
      <c r="I193" s="137"/>
      <c r="J193" s="137"/>
      <c r="K193" s="137"/>
      <c r="L193" s="154"/>
      <c r="M193" s="137"/>
      <c r="N193" s="137"/>
      <c r="O193" s="137"/>
      <c r="P193" s="137"/>
      <c r="Q193" s="137"/>
      <c r="R193" s="137"/>
      <c r="S193" s="137"/>
      <c r="T193" s="137"/>
      <c r="U193" s="137"/>
      <c r="V193" s="1"/>
      <c r="W193" s="1"/>
      <c r="X193" s="1"/>
      <c r="Y193" s="1"/>
      <c r="Z193" s="1"/>
      <c r="AA193" s="1"/>
      <c r="AB193" s="1"/>
      <c r="AC193" s="1"/>
    </row>
    <row r="194" spans="1:29" ht="12.75">
      <c r="A194" s="1"/>
      <c r="B194" s="16"/>
      <c r="C194" s="3"/>
      <c r="D194" s="3"/>
      <c r="E194" s="3"/>
      <c r="F194" s="3"/>
      <c r="G194" s="137"/>
      <c r="H194" s="137"/>
      <c r="I194" s="137"/>
      <c r="J194" s="137"/>
      <c r="K194" s="137"/>
      <c r="L194" s="154"/>
      <c r="M194" s="137"/>
      <c r="N194" s="137"/>
      <c r="O194" s="137"/>
      <c r="P194" s="137"/>
      <c r="Q194" s="137"/>
      <c r="R194" s="137"/>
      <c r="S194" s="137"/>
      <c r="T194" s="137"/>
      <c r="U194" s="137"/>
      <c r="V194" s="1"/>
      <c r="W194" s="1"/>
      <c r="X194" s="1"/>
      <c r="Y194" s="1"/>
      <c r="Z194" s="1"/>
      <c r="AA194" s="1"/>
      <c r="AB194" s="1"/>
      <c r="AC194" s="1"/>
    </row>
    <row r="195" spans="1:29" ht="12.75">
      <c r="A195" s="1"/>
      <c r="B195" s="16"/>
      <c r="C195" s="3"/>
      <c r="D195" s="3"/>
      <c r="E195" s="3"/>
      <c r="F195" s="3"/>
      <c r="G195" s="137"/>
      <c r="H195" s="137"/>
      <c r="I195" s="137"/>
      <c r="J195" s="137"/>
      <c r="K195" s="137"/>
      <c r="L195" s="154"/>
      <c r="M195" s="137"/>
      <c r="N195" s="137"/>
      <c r="O195" s="137"/>
      <c r="P195" s="137"/>
      <c r="Q195" s="137"/>
      <c r="R195" s="137"/>
      <c r="S195" s="137"/>
      <c r="T195" s="137"/>
      <c r="U195" s="137"/>
      <c r="V195" s="1"/>
      <c r="W195" s="1"/>
      <c r="X195" s="1"/>
      <c r="Y195" s="1"/>
      <c r="Z195" s="1"/>
      <c r="AA195" s="1"/>
      <c r="AB195" s="1"/>
      <c r="AC195" s="1"/>
    </row>
    <row r="196" spans="1:29" ht="12.75">
      <c r="A196" s="1"/>
      <c r="B196" s="16"/>
      <c r="C196" s="3"/>
      <c r="D196" s="3"/>
      <c r="E196" s="3"/>
      <c r="F196" s="3"/>
      <c r="G196" s="137"/>
      <c r="H196" s="137"/>
      <c r="I196" s="137"/>
      <c r="J196" s="137"/>
      <c r="K196" s="137"/>
      <c r="L196" s="154"/>
      <c r="M196" s="137"/>
      <c r="N196" s="137"/>
      <c r="O196" s="137"/>
      <c r="P196" s="137"/>
      <c r="Q196" s="137"/>
      <c r="R196" s="137"/>
      <c r="S196" s="137"/>
      <c r="T196" s="137"/>
      <c r="U196" s="137"/>
      <c r="V196" s="1"/>
      <c r="W196" s="1"/>
      <c r="X196" s="1"/>
      <c r="Y196" s="1"/>
      <c r="Z196" s="1"/>
      <c r="AA196" s="1"/>
      <c r="AB196" s="1"/>
      <c r="AC196" s="1"/>
    </row>
    <row r="197" spans="1:29" ht="12.75">
      <c r="A197" s="1"/>
      <c r="B197" s="16"/>
      <c r="C197" s="3"/>
      <c r="D197" s="3"/>
      <c r="E197" s="3"/>
      <c r="F197" s="3"/>
      <c r="G197" s="137"/>
      <c r="H197" s="137"/>
      <c r="I197" s="137"/>
      <c r="J197" s="137"/>
      <c r="K197" s="137"/>
      <c r="L197" s="154"/>
      <c r="M197" s="137"/>
      <c r="N197" s="137"/>
      <c r="O197" s="137"/>
      <c r="P197" s="137"/>
      <c r="Q197" s="137"/>
      <c r="R197" s="137"/>
      <c r="S197" s="137"/>
      <c r="T197" s="137"/>
      <c r="U197" s="137"/>
      <c r="V197" s="1"/>
      <c r="W197" s="1"/>
      <c r="X197" s="1"/>
      <c r="Y197" s="1"/>
      <c r="Z197" s="1"/>
      <c r="AA197" s="1"/>
      <c r="AB197" s="1"/>
      <c r="AC197" s="1"/>
    </row>
    <row r="198" spans="1:29" ht="12.75">
      <c r="A198" s="1"/>
      <c r="B198" s="16"/>
      <c r="C198" s="3"/>
      <c r="D198" s="3"/>
      <c r="E198" s="3"/>
      <c r="F198" s="3"/>
      <c r="G198" s="137"/>
      <c r="H198" s="137"/>
      <c r="I198" s="137"/>
      <c r="J198" s="137"/>
      <c r="K198" s="137"/>
      <c r="L198" s="154"/>
      <c r="M198" s="137"/>
      <c r="N198" s="137"/>
      <c r="O198" s="137"/>
      <c r="P198" s="137"/>
      <c r="Q198" s="137"/>
      <c r="R198" s="137"/>
      <c r="S198" s="137"/>
      <c r="T198" s="137"/>
      <c r="U198" s="137"/>
      <c r="V198" s="1"/>
      <c r="W198" s="1"/>
      <c r="X198" s="1"/>
      <c r="Y198" s="1"/>
      <c r="Z198" s="1"/>
      <c r="AA198" s="1"/>
      <c r="AB198" s="1"/>
      <c r="AC198" s="1"/>
    </row>
    <row r="199" spans="1:29" ht="12.75">
      <c r="A199" s="1"/>
      <c r="B199" s="16"/>
      <c r="C199" s="3"/>
      <c r="D199" s="3"/>
      <c r="E199" s="3"/>
      <c r="F199" s="3"/>
      <c r="G199" s="137"/>
      <c r="H199" s="137"/>
      <c r="I199" s="137"/>
      <c r="J199" s="137"/>
      <c r="K199" s="137"/>
      <c r="L199" s="154"/>
      <c r="M199" s="137"/>
      <c r="N199" s="137"/>
      <c r="O199" s="137"/>
      <c r="P199" s="137"/>
      <c r="Q199" s="137"/>
      <c r="R199" s="137"/>
      <c r="S199" s="137"/>
      <c r="T199" s="137"/>
      <c r="U199" s="137"/>
      <c r="V199" s="1"/>
      <c r="W199" s="1"/>
      <c r="X199" s="1"/>
      <c r="Y199" s="1"/>
      <c r="Z199" s="1"/>
      <c r="AA199" s="1"/>
      <c r="AB199" s="1"/>
      <c r="AC199" s="1"/>
    </row>
    <row r="200" spans="1:29" ht="12.75" hidden="1" customHeight="1">
      <c r="A200" s="1"/>
      <c r="B200" s="2" t="str">
        <f>Refs!B30</f>
        <v>DCFE!A1</v>
      </c>
      <c r="C200" s="3">
        <v>1</v>
      </c>
      <c r="D200" s="3"/>
      <c r="E200" s="3"/>
      <c r="F200" s="3"/>
      <c r="G200" s="137"/>
      <c r="H200" s="137"/>
      <c r="I200" s="137"/>
      <c r="J200" s="137"/>
      <c r="K200" s="137"/>
      <c r="L200" s="154"/>
      <c r="M200" s="137"/>
      <c r="N200" s="137"/>
      <c r="O200" s="137"/>
      <c r="P200" s="137"/>
      <c r="Q200" s="137"/>
      <c r="R200" s="137"/>
      <c r="S200" s="137"/>
      <c r="T200" s="137"/>
      <c r="U200" s="137"/>
      <c r="V200" s="1"/>
      <c r="W200" s="1"/>
      <c r="X200" s="1"/>
      <c r="Y200" s="1"/>
      <c r="Z200" s="1"/>
      <c r="AA200" s="1"/>
      <c r="AB200" s="1"/>
      <c r="AC200" s="1"/>
    </row>
    <row r="201" spans="1:29" ht="12.75" hidden="1" customHeight="1">
      <c r="A201" s="1"/>
      <c r="B201" s="16"/>
      <c r="C201" s="3">
        <v>2</v>
      </c>
      <c r="D201" s="3"/>
      <c r="E201" s="3"/>
      <c r="F201" s="3"/>
      <c r="G201" s="137"/>
      <c r="H201" s="137"/>
      <c r="I201" s="137"/>
      <c r="J201" s="137"/>
      <c r="K201" s="137"/>
      <c r="L201" s="154"/>
      <c r="M201" s="137"/>
      <c r="N201" s="137"/>
      <c r="O201" s="137"/>
      <c r="P201" s="137"/>
      <c r="Q201" s="137"/>
      <c r="R201" s="137"/>
      <c r="S201" s="137"/>
      <c r="T201" s="137"/>
      <c r="U201" s="137"/>
      <c r="V201" s="1"/>
      <c r="W201" s="1"/>
      <c r="X201" s="1"/>
      <c r="Y201" s="1"/>
      <c r="Z201" s="1"/>
      <c r="AA201" s="1"/>
      <c r="AB201" s="1"/>
      <c r="AC201" s="1"/>
    </row>
    <row r="202" spans="1:29" ht="12.75" hidden="1" customHeight="1">
      <c r="A202" s="1"/>
      <c r="B202" s="16"/>
      <c r="C202" s="3">
        <v>3</v>
      </c>
      <c r="D202" s="3"/>
      <c r="E202" s="3"/>
      <c r="F202" s="3"/>
      <c r="G202" s="137"/>
      <c r="H202" s="137"/>
      <c r="I202" s="137"/>
      <c r="J202" s="137"/>
      <c r="K202" s="137"/>
      <c r="L202" s="154"/>
      <c r="M202" s="137"/>
      <c r="N202" s="137"/>
      <c r="O202" s="137"/>
      <c r="P202" s="137"/>
      <c r="Q202" s="137"/>
      <c r="R202" s="137"/>
      <c r="S202" s="137"/>
      <c r="T202" s="137"/>
      <c r="U202" s="137"/>
      <c r="V202" s="1"/>
      <c r="W202" s="1"/>
      <c r="X202" s="1"/>
      <c r="Y202" s="1"/>
      <c r="Z202" s="1"/>
      <c r="AA202" s="1"/>
      <c r="AB202" s="1"/>
      <c r="AC202" s="1"/>
    </row>
    <row r="203" spans="1:29" ht="12.75" hidden="1" customHeight="1">
      <c r="A203" s="1"/>
      <c r="B203" s="16"/>
      <c r="C203" s="3"/>
      <c r="D203" s="3"/>
      <c r="E203" s="3"/>
      <c r="F203" s="3"/>
      <c r="G203" s="137"/>
      <c r="H203" s="137"/>
      <c r="I203" s="137"/>
      <c r="J203" s="137"/>
      <c r="K203" s="137"/>
      <c r="L203" s="154"/>
      <c r="M203" s="137"/>
      <c r="N203" s="137"/>
      <c r="O203" s="137"/>
      <c r="P203" s="137"/>
      <c r="Q203" s="137"/>
      <c r="R203" s="137"/>
      <c r="S203" s="137"/>
      <c r="T203" s="137"/>
      <c r="U203" s="137"/>
      <c r="V203" s="1"/>
      <c r="W203" s="1"/>
      <c r="X203" s="1"/>
      <c r="Y203" s="1"/>
      <c r="Z203" s="1"/>
      <c r="AA203" s="1"/>
      <c r="AB203" s="1"/>
      <c r="AC203" s="1"/>
    </row>
    <row r="204" spans="1:29" ht="12.75" hidden="1" customHeight="1">
      <c r="A204" s="1"/>
      <c r="B204" s="16"/>
      <c r="C204" s="3"/>
      <c r="D204" s="3"/>
      <c r="E204" s="3"/>
      <c r="F204" s="159" t="str">
        <f>IF(COUNTA(F4:F15)&gt;0,"6, ","")</f>
        <v/>
      </c>
      <c r="G204" s="137"/>
      <c r="H204" s="137"/>
      <c r="I204" s="159" t="str">
        <f>IF(COUNTA(I4:I15)&gt;0,"7, ","")</f>
        <v/>
      </c>
      <c r="J204" s="137"/>
      <c r="K204" s="137"/>
      <c r="L204" s="159" t="str">
        <f>IF(COUNTA(L4:L15)&gt;0,"8, ","")</f>
        <v/>
      </c>
      <c r="M204" s="137"/>
      <c r="N204" s="137"/>
      <c r="O204" s="159" t="str">
        <f>IF(COUNTA(O4:O15)&gt;0,"9, ","")</f>
        <v/>
      </c>
      <c r="P204" s="137"/>
      <c r="Q204" s="137"/>
      <c r="R204" s="159" t="str">
        <f>IF(COUNTA(R4:R15)&gt;0,"10, ","")</f>
        <v/>
      </c>
      <c r="S204" s="137"/>
      <c r="T204" s="137"/>
      <c r="U204" s="159" t="str">
        <f>IF(COUNTA(U4:U15)&gt;0,"11, ","")</f>
        <v/>
      </c>
      <c r="V204" s="1"/>
      <c r="W204" s="1"/>
      <c r="X204" s="1"/>
      <c r="Y204" s="1"/>
      <c r="Z204" s="1"/>
      <c r="AA204" s="1"/>
      <c r="AB204" s="1"/>
      <c r="AC204" s="1"/>
    </row>
    <row r="205" spans="1:29" ht="12.75" hidden="1" customHeight="1">
      <c r="A205" s="1"/>
      <c r="B205" s="16"/>
      <c r="C205" s="3"/>
      <c r="D205" s="3"/>
      <c r="E205" s="3"/>
      <c r="F205" s="159" t="str">
        <f>IF(COUNTA(F16:F27)&gt;0,"6, ","")</f>
        <v/>
      </c>
      <c r="G205" s="137"/>
      <c r="H205" s="137"/>
      <c r="I205" s="159" t="str">
        <f>IF(COUNTA(I16:I27)&gt;0,"7, ","")</f>
        <v/>
      </c>
      <c r="J205" s="137"/>
      <c r="K205" s="137"/>
      <c r="L205" s="159" t="str">
        <f>IF(COUNTA(L16:L27)&gt;0,"8, ","")</f>
        <v/>
      </c>
      <c r="M205" s="137"/>
      <c r="N205" s="137"/>
      <c r="O205" s="159" t="str">
        <f>IF(COUNTA(O16:O27)&gt;0,"9, ","")</f>
        <v/>
      </c>
      <c r="P205" s="137"/>
      <c r="Q205" s="137"/>
      <c r="R205" s="159" t="str">
        <f>IF(COUNTA(R16:R27)&gt;0,"10, ","")</f>
        <v/>
      </c>
      <c r="S205" s="137"/>
      <c r="T205" s="137"/>
      <c r="U205" s="159" t="str">
        <f>IF(COUNTA(U16:U27)&gt;0,"11, ","")</f>
        <v/>
      </c>
      <c r="V205" s="1"/>
      <c r="W205" s="1"/>
      <c r="X205" s="1"/>
      <c r="Y205" s="1"/>
      <c r="Z205" s="1"/>
      <c r="AA205" s="1"/>
      <c r="AB205" s="1"/>
      <c r="AC205" s="1"/>
    </row>
    <row r="206" spans="1:29" ht="12.75" hidden="1" customHeight="1">
      <c r="A206" s="1"/>
      <c r="B206" s="16"/>
      <c r="C206" s="3"/>
      <c r="D206" s="3"/>
      <c r="E206" s="3"/>
      <c r="F206" s="159" t="str">
        <f>IF(COUNTA(F28:F39)&gt;0,"6, ","")</f>
        <v/>
      </c>
      <c r="G206" s="137"/>
      <c r="H206" s="137"/>
      <c r="I206" s="159" t="str">
        <f>IF(COUNTA(I28:I39)&gt;0,"7, ","")</f>
        <v/>
      </c>
      <c r="J206" s="137"/>
      <c r="K206" s="137"/>
      <c r="L206" s="159" t="str">
        <f>IF(COUNTA(L28:L39)&gt;0,"8, ","")</f>
        <v/>
      </c>
      <c r="M206" s="137"/>
      <c r="N206" s="137"/>
      <c r="O206" s="159" t="str">
        <f>IF(COUNTA(O28:O39)&gt;0,"9, ","")</f>
        <v/>
      </c>
      <c r="P206" s="137"/>
      <c r="Q206" s="137"/>
      <c r="R206" s="159" t="str">
        <f>IF(COUNTA(R28:R39)&gt;0,"10, ","")</f>
        <v/>
      </c>
      <c r="S206" s="137"/>
      <c r="T206" s="137"/>
      <c r="U206" s="159" t="str">
        <f>IF(COUNTA(U28:U39)&gt;0,"11, ","")</f>
        <v/>
      </c>
      <c r="V206" s="1"/>
      <c r="W206" s="1"/>
      <c r="X206" s="1"/>
      <c r="Y206" s="1"/>
      <c r="Z206" s="1"/>
      <c r="AA206" s="1"/>
      <c r="AB206" s="1"/>
      <c r="AC206" s="1"/>
    </row>
    <row r="207" spans="1:29" ht="12.75" hidden="1" customHeight="1">
      <c r="A207" s="1"/>
      <c r="B207" s="16"/>
      <c r="C207" s="3"/>
      <c r="D207" s="3"/>
      <c r="E207" s="3"/>
      <c r="F207" s="159" t="str">
        <f>IF(COUNTA(F40:F51)&gt;0,"6, ","")</f>
        <v/>
      </c>
      <c r="G207" s="137"/>
      <c r="H207" s="137"/>
      <c r="I207" s="159" t="str">
        <f>IF(COUNTA(I40:I51)&gt;0,"7, ","")</f>
        <v/>
      </c>
      <c r="J207" s="137"/>
      <c r="K207" s="137"/>
      <c r="L207" s="159" t="str">
        <f>IF(COUNTA(L40:L51)&gt;0,"8, ","")</f>
        <v/>
      </c>
      <c r="M207" s="137"/>
      <c r="N207" s="137"/>
      <c r="O207" s="159" t="str">
        <f>IF(COUNTA(O40:O51)&gt;0,"9, ","")</f>
        <v/>
      </c>
      <c r="P207" s="137"/>
      <c r="Q207" s="137"/>
      <c r="R207" s="159" t="str">
        <f>IF(COUNTA(R40:R51)&gt;0,"10, ","")</f>
        <v/>
      </c>
      <c r="S207" s="137"/>
      <c r="T207" s="137"/>
      <c r="U207" s="159" t="str">
        <f>IF(COUNTA(U40:U51)&gt;0,"11, ","")</f>
        <v/>
      </c>
      <c r="V207" s="1"/>
      <c r="W207" s="1"/>
      <c r="X207" s="1"/>
      <c r="Y207" s="1"/>
      <c r="Z207" s="1"/>
      <c r="AA207" s="1"/>
      <c r="AB207" s="1"/>
      <c r="AC207" s="1"/>
    </row>
    <row r="208" spans="1:29" ht="12.75" hidden="1" customHeight="1">
      <c r="A208" s="1"/>
      <c r="B208" s="16"/>
      <c r="C208" s="3"/>
      <c r="D208" s="3"/>
      <c r="E208" s="3"/>
      <c r="F208" s="159" t="str">
        <f>IF(COUNTA(F52:F63)&gt;0,"6, ","")</f>
        <v/>
      </c>
      <c r="G208" s="137"/>
      <c r="H208" s="137"/>
      <c r="I208" s="159" t="str">
        <f>IF(COUNTA(I52:I63)&gt;0,"7, ","")</f>
        <v/>
      </c>
      <c r="J208" s="137"/>
      <c r="K208" s="137"/>
      <c r="L208" s="159" t="str">
        <f>IF(COUNTA(L52:L63)&gt;0,"8, ","")</f>
        <v/>
      </c>
      <c r="M208" s="137"/>
      <c r="N208" s="137"/>
      <c r="O208" s="159" t="str">
        <f>IF(COUNTA(O52:O63)&gt;0,"9, ","")</f>
        <v/>
      </c>
      <c r="P208" s="137"/>
      <c r="Q208" s="137"/>
      <c r="R208" s="159" t="str">
        <f>IF(COUNTA(R52:R63)&gt;0,"10, ","")</f>
        <v/>
      </c>
      <c r="S208" s="137"/>
      <c r="T208" s="137"/>
      <c r="U208" s="159" t="str">
        <f>IF(COUNTA(U52:U63)&gt;0,"11, ","")</f>
        <v/>
      </c>
      <c r="V208" s="1"/>
      <c r="W208" s="1"/>
      <c r="X208" s="1"/>
      <c r="Y208" s="1"/>
      <c r="Z208" s="1"/>
      <c r="AA208" s="1"/>
      <c r="AB208" s="1"/>
      <c r="AC208" s="1"/>
    </row>
    <row r="209" spans="1:29" ht="12.75" hidden="1" customHeight="1">
      <c r="A209" s="1"/>
      <c r="B209" s="16"/>
      <c r="C209" s="3"/>
      <c r="D209" s="3"/>
      <c r="E209" s="3"/>
      <c r="F209" s="159" t="str">
        <f>IF(COUNTA(F64:F75)&gt;0,"6, ","")</f>
        <v/>
      </c>
      <c r="G209" s="137"/>
      <c r="H209" s="137"/>
      <c r="I209" s="159" t="str">
        <f>IF(COUNTA(I64:I75)&gt;0,"7, ","")</f>
        <v/>
      </c>
      <c r="J209" s="137"/>
      <c r="K209" s="137"/>
      <c r="L209" s="159" t="str">
        <f>IF(COUNTA(L64:L75)&gt;0,"8, ","")</f>
        <v/>
      </c>
      <c r="M209" s="137"/>
      <c r="N209" s="137"/>
      <c r="O209" s="159" t="str">
        <f>IF(COUNTA(O64:O75)&gt;0,"9, ","")</f>
        <v/>
      </c>
      <c r="P209" s="137"/>
      <c r="Q209" s="137"/>
      <c r="R209" s="159" t="str">
        <f>IF(COUNTA(R64:R75)&gt;0,"10, ","")</f>
        <v/>
      </c>
      <c r="S209" s="137"/>
      <c r="T209" s="137"/>
      <c r="U209" s="159" t="str">
        <f>IF(COUNTA(U64:U75)&gt;0,"11, ","")</f>
        <v/>
      </c>
      <c r="V209" s="1"/>
      <c r="W209" s="1"/>
      <c r="X209" s="1"/>
      <c r="Y209" s="1"/>
      <c r="Z209" s="1"/>
      <c r="AA209" s="1"/>
      <c r="AB209" s="1"/>
      <c r="AC209" s="1"/>
    </row>
    <row r="210" spans="1:29" ht="12.75" hidden="1" customHeight="1">
      <c r="A210" s="1"/>
      <c r="B210" s="16"/>
      <c r="C210" s="3"/>
      <c r="D210" s="3"/>
      <c r="E210" s="3"/>
      <c r="F210" s="159" t="str">
        <f>IF(COUNTA(F76:F87)&gt;0,"6, ","")</f>
        <v/>
      </c>
      <c r="G210" s="137"/>
      <c r="H210" s="137"/>
      <c r="I210" s="159" t="str">
        <f>IF(COUNTA(I76:I87)&gt;0,"7, ","")</f>
        <v/>
      </c>
      <c r="J210" s="137"/>
      <c r="K210" s="137"/>
      <c r="L210" s="159" t="str">
        <f>IF(COUNTA(L76:L87)&gt;0,"8, ","")</f>
        <v/>
      </c>
      <c r="M210" s="137"/>
      <c r="N210" s="137"/>
      <c r="O210" s="159" t="str">
        <f>IF(COUNTA(O76:O87)&gt;0,"9, ","")</f>
        <v/>
      </c>
      <c r="P210" s="137"/>
      <c r="Q210" s="137"/>
      <c r="R210" s="159" t="str">
        <f>IF(COUNTA(R76:R87)&gt;0,"10, ","")</f>
        <v/>
      </c>
      <c r="S210" s="137"/>
      <c r="T210" s="137"/>
      <c r="U210" s="159" t="str">
        <f>IF(COUNTA(U76:U87)&gt;0,"11, ","")</f>
        <v/>
      </c>
      <c r="V210" s="1"/>
      <c r="W210" s="1"/>
      <c r="X210" s="1"/>
      <c r="Y210" s="1"/>
      <c r="Z210" s="1"/>
      <c r="AA210" s="1"/>
      <c r="AB210" s="1"/>
      <c r="AC210" s="1"/>
    </row>
    <row r="211" spans="1:29" ht="12.75" hidden="1" customHeight="1">
      <c r="A211" s="1"/>
      <c r="B211" s="16"/>
      <c r="C211" s="3"/>
      <c r="D211" s="3"/>
      <c r="E211" s="3"/>
      <c r="F211" s="159" t="str">
        <f>IF(COUNTA(F88:F99)&gt;0,"6, ","")</f>
        <v/>
      </c>
      <c r="G211" s="137"/>
      <c r="H211" s="137"/>
      <c r="I211" s="159" t="str">
        <f>IF(COUNTA(I88:I99)&gt;0,"7, ","")</f>
        <v/>
      </c>
      <c r="J211" s="137"/>
      <c r="K211" s="137"/>
      <c r="L211" s="159" t="str">
        <f>IF(COUNTA(L88:L99)&gt;0,"8, ","")</f>
        <v/>
      </c>
      <c r="M211" s="137"/>
      <c r="N211" s="137"/>
      <c r="O211" s="159" t="str">
        <f>IF(COUNTA(O88:O99)&gt;0,"9, ","")</f>
        <v/>
      </c>
      <c r="P211" s="137"/>
      <c r="Q211" s="137"/>
      <c r="R211" s="159" t="str">
        <f>IF(COUNTA(R88:R99)&gt;0,"10, ","")</f>
        <v/>
      </c>
      <c r="S211" s="137"/>
      <c r="T211" s="137"/>
      <c r="U211" s="159" t="str">
        <f>IF(COUNTA(U88:U99)&gt;0,"11, ","")</f>
        <v/>
      </c>
      <c r="V211" s="1"/>
      <c r="W211" s="1"/>
      <c r="X211" s="1"/>
      <c r="Y211" s="1"/>
      <c r="Z211" s="1"/>
      <c r="AA211" s="1"/>
      <c r="AB211" s="1"/>
      <c r="AC211" s="1"/>
    </row>
    <row r="212" spans="1:29" ht="12.75" hidden="1" customHeight="1">
      <c r="A212" s="1"/>
      <c r="B212" s="16"/>
      <c r="C212" s="3"/>
      <c r="D212" s="3"/>
      <c r="E212" s="3"/>
      <c r="F212" s="159" t="str">
        <f>IF(COUNTA(F100:F111)&gt;0,"6, ","")</f>
        <v/>
      </c>
      <c r="G212" s="137"/>
      <c r="H212" s="137"/>
      <c r="I212" s="159" t="str">
        <f>IF(COUNTA(I100:I111)&gt;0,"7, ","")</f>
        <v/>
      </c>
      <c r="J212" s="137"/>
      <c r="K212" s="137"/>
      <c r="L212" s="159" t="str">
        <f>IF(COUNTA(L100:L111)&gt;0,"8, ","")</f>
        <v/>
      </c>
      <c r="M212" s="137"/>
      <c r="N212" s="137"/>
      <c r="O212" s="159" t="str">
        <f>IF(COUNTA(O100:O111)&gt;0,"9, ","")</f>
        <v/>
      </c>
      <c r="P212" s="137"/>
      <c r="Q212" s="137"/>
      <c r="R212" s="159" t="str">
        <f>IF(COUNTA(R100:R111)&gt;0,"10, ","")</f>
        <v/>
      </c>
      <c r="S212" s="137"/>
      <c r="T212" s="137"/>
      <c r="U212" s="159" t="str">
        <f>IF(COUNTA(U100:U111)&gt;0,"11, ","")</f>
        <v/>
      </c>
      <c r="V212" s="1"/>
      <c r="W212" s="1"/>
      <c r="X212" s="1"/>
      <c r="Y212" s="1"/>
      <c r="Z212" s="1"/>
      <c r="AA212" s="1"/>
      <c r="AB212" s="1"/>
      <c r="AC212" s="1"/>
    </row>
    <row r="213" spans="1:29" ht="12.75" hidden="1" customHeight="1">
      <c r="A213" s="1"/>
      <c r="B213" s="16"/>
      <c r="C213" s="3"/>
      <c r="D213" s="3"/>
      <c r="E213" s="3"/>
      <c r="F213" s="159" t="str">
        <f>IF(COUNTA(F112:F123)&gt;0,"6, ","")</f>
        <v/>
      </c>
      <c r="G213" s="137"/>
      <c r="H213" s="137"/>
      <c r="I213" s="159" t="str">
        <f>IF(COUNTA(I112:I123)&gt;0,"7, ","")</f>
        <v/>
      </c>
      <c r="J213" s="137"/>
      <c r="K213" s="137"/>
      <c r="L213" s="159" t="str">
        <f>IF(COUNTA(L112:L123)&gt;0,"8, ","")</f>
        <v/>
      </c>
      <c r="M213" s="137"/>
      <c r="N213" s="137"/>
      <c r="O213" s="159" t="str">
        <f>IF(COUNTA(O112:O123)&gt;0,"9, ","")</f>
        <v/>
      </c>
      <c r="P213" s="137"/>
      <c r="Q213" s="137"/>
      <c r="R213" s="159" t="str">
        <f>IF(COUNTA(R112:R123)&gt;0,"10, ","")</f>
        <v/>
      </c>
      <c r="S213" s="137"/>
      <c r="T213" s="137"/>
      <c r="U213" s="159" t="str">
        <f>IF(COUNTA(U112:U123)&gt;0,"11, ","")</f>
        <v/>
      </c>
      <c r="V213" s="1"/>
      <c r="W213" s="1"/>
      <c r="X213" s="1"/>
      <c r="Y213" s="1"/>
      <c r="Z213" s="1"/>
      <c r="AA213" s="1"/>
      <c r="AB213" s="1"/>
      <c r="AC213" s="1"/>
    </row>
    <row r="214" spans="1:29" ht="12.75" hidden="1" customHeight="1">
      <c r="A214" s="1"/>
      <c r="B214" s="16"/>
      <c r="C214" s="3"/>
      <c r="D214" s="3"/>
      <c r="E214" s="3"/>
      <c r="F214" s="159" t="str">
        <f>IF(COUNTA(F124:F135)&gt;0,"6, ","")</f>
        <v/>
      </c>
      <c r="G214" s="137"/>
      <c r="H214" s="137"/>
      <c r="I214" s="159" t="str">
        <f>IF(COUNTA(I124:I135)&gt;0,"7, ","")</f>
        <v/>
      </c>
      <c r="J214" s="137"/>
      <c r="K214" s="137"/>
      <c r="L214" s="159" t="str">
        <f>IF(COUNTA(L124:L135)&gt;0,"8, ","")</f>
        <v/>
      </c>
      <c r="M214" s="137"/>
      <c r="N214" s="137"/>
      <c r="O214" s="159" t="str">
        <f>IF(COUNTA(O124:O135)&gt;0,"9, ","")</f>
        <v/>
      </c>
      <c r="P214" s="137"/>
      <c r="Q214" s="137"/>
      <c r="R214" s="159" t="str">
        <f>IF(COUNTA(R124:R135)&gt;0,"10, ","")</f>
        <v/>
      </c>
      <c r="S214" s="137"/>
      <c r="T214" s="137"/>
      <c r="U214" s="159" t="str">
        <f>IF(COUNTA(U124:U135)&gt;0,"11, ","")</f>
        <v/>
      </c>
      <c r="V214" s="1"/>
      <c r="W214" s="1"/>
      <c r="X214" s="1"/>
      <c r="Y214" s="1"/>
      <c r="Z214" s="1"/>
      <c r="AA214" s="1"/>
      <c r="AB214" s="1"/>
      <c r="AC214" s="1"/>
    </row>
    <row r="215" spans="1:29" ht="12.75" hidden="1" customHeight="1">
      <c r="A215" s="1"/>
      <c r="B215" s="16"/>
      <c r="C215" s="3"/>
      <c r="D215" s="3"/>
      <c r="E215" s="3"/>
      <c r="F215" s="159" t="str">
        <f>IF(COUNTA(F136:F147)&gt;0,"6, ","")</f>
        <v/>
      </c>
      <c r="G215" s="137"/>
      <c r="H215" s="137"/>
      <c r="I215" s="159" t="str">
        <f>IF(COUNTA(I136:I147)&gt;0,"7, ","")</f>
        <v/>
      </c>
      <c r="J215" s="137"/>
      <c r="K215" s="137"/>
      <c r="L215" s="159" t="str">
        <f>IF(COUNTA(L136:L147)&gt;0,"8, ","")</f>
        <v/>
      </c>
      <c r="M215" s="137"/>
      <c r="N215" s="137"/>
      <c r="O215" s="159" t="str">
        <f>IF(COUNTA(O136:O147)&gt;0,"9, ","")</f>
        <v/>
      </c>
      <c r="P215" s="137"/>
      <c r="Q215" s="137"/>
      <c r="R215" s="159" t="str">
        <f>IF(COUNTA(R136:R147)&gt;0,"10, ","")</f>
        <v/>
      </c>
      <c r="S215" s="137"/>
      <c r="T215" s="137"/>
      <c r="U215" s="159" t="str">
        <f>IF(COUNTA(U136:U147)&gt;0,"11, ","")</f>
        <v/>
      </c>
      <c r="V215" s="1"/>
      <c r="W215" s="1"/>
      <c r="X215" s="1"/>
      <c r="Y215" s="1"/>
      <c r="Z215" s="1"/>
      <c r="AA215" s="1"/>
      <c r="AB215" s="1"/>
      <c r="AC215" s="1"/>
    </row>
    <row r="216" spans="1:29" ht="12.75" hidden="1" customHeight="1">
      <c r="A216" s="1"/>
      <c r="B216" s="16"/>
      <c r="C216" s="3"/>
      <c r="D216" s="3"/>
      <c r="E216" s="3"/>
      <c r="F216" s="3"/>
      <c r="G216" s="137"/>
      <c r="H216" s="137"/>
      <c r="I216" s="137"/>
      <c r="J216" s="137"/>
      <c r="K216" s="137"/>
      <c r="L216" s="154"/>
      <c r="M216" s="137"/>
      <c r="N216" s="137"/>
      <c r="O216" s="137"/>
      <c r="P216" s="137"/>
      <c r="Q216" s="137"/>
      <c r="R216" s="137"/>
      <c r="S216" s="137"/>
      <c r="T216" s="137"/>
      <c r="U216" s="137"/>
      <c r="V216" s="1"/>
      <c r="W216" s="1"/>
      <c r="X216" s="1"/>
      <c r="Y216" s="1"/>
      <c r="Z216" s="1"/>
      <c r="AA216" s="1"/>
      <c r="AB216" s="1"/>
      <c r="AC216" s="1"/>
    </row>
    <row r="217" spans="1:29" ht="12.75">
      <c r="A217" s="1"/>
      <c r="B217" s="16"/>
      <c r="C217" s="3"/>
      <c r="D217" s="3"/>
      <c r="E217" s="3"/>
      <c r="F217" s="3"/>
      <c r="G217" s="137"/>
      <c r="H217" s="137"/>
      <c r="I217" s="137"/>
      <c r="J217" s="137"/>
      <c r="K217" s="137"/>
      <c r="L217" s="154"/>
      <c r="M217" s="137"/>
      <c r="N217" s="137"/>
      <c r="O217" s="137"/>
      <c r="P217" s="137"/>
      <c r="Q217" s="137"/>
      <c r="R217" s="137"/>
      <c r="S217" s="137"/>
      <c r="T217" s="137"/>
      <c r="U217" s="137"/>
      <c r="V217" s="1"/>
      <c r="W217" s="1"/>
      <c r="X217" s="1"/>
      <c r="Y217" s="1"/>
      <c r="Z217" s="1"/>
      <c r="AA217" s="1"/>
      <c r="AB217" s="1"/>
      <c r="AC217" s="1"/>
    </row>
    <row r="218" spans="1:29" ht="12.75">
      <c r="A218" s="1"/>
      <c r="B218" s="16"/>
      <c r="C218" s="3"/>
      <c r="D218" s="3"/>
      <c r="E218" s="3"/>
      <c r="F218" s="3"/>
      <c r="G218" s="137"/>
      <c r="H218" s="137"/>
      <c r="I218" s="137"/>
      <c r="J218" s="137"/>
      <c r="K218" s="137"/>
      <c r="L218" s="154"/>
      <c r="M218" s="137"/>
      <c r="N218" s="137"/>
      <c r="O218" s="137"/>
      <c r="P218" s="137"/>
      <c r="Q218" s="137"/>
      <c r="R218" s="137"/>
      <c r="S218" s="137"/>
      <c r="T218" s="137"/>
      <c r="U218" s="137"/>
      <c r="V218" s="1"/>
      <c r="W218" s="1"/>
      <c r="X218" s="1"/>
      <c r="Y218" s="1"/>
      <c r="Z218" s="1"/>
      <c r="AA218" s="1"/>
      <c r="AB218" s="1"/>
      <c r="AC218" s="1"/>
    </row>
    <row r="219" spans="1:29" ht="12.75">
      <c r="A219" s="1"/>
      <c r="B219" s="16"/>
      <c r="C219" s="3"/>
      <c r="D219" s="3"/>
      <c r="E219" s="3"/>
      <c r="F219" s="3"/>
      <c r="G219" s="137"/>
      <c r="H219" s="137"/>
      <c r="I219" s="137"/>
      <c r="J219" s="137"/>
      <c r="K219" s="137"/>
      <c r="L219" s="154"/>
      <c r="M219" s="137"/>
      <c r="N219" s="137"/>
      <c r="O219" s="137"/>
      <c r="P219" s="137"/>
      <c r="Q219" s="137"/>
      <c r="R219" s="137"/>
      <c r="S219" s="137"/>
      <c r="T219" s="137"/>
      <c r="U219" s="137"/>
      <c r="V219" s="1"/>
      <c r="W219" s="1"/>
      <c r="X219" s="1"/>
      <c r="Y219" s="1"/>
      <c r="Z219" s="1"/>
      <c r="AA219" s="1"/>
      <c r="AB219" s="1"/>
      <c r="AC219" s="1"/>
    </row>
    <row r="220" spans="1:29" ht="12.75">
      <c r="A220" s="1"/>
      <c r="B220" s="16"/>
      <c r="C220" s="3"/>
      <c r="D220" s="3"/>
      <c r="E220" s="3"/>
      <c r="F220" s="3"/>
      <c r="G220" s="137"/>
      <c r="H220" s="137"/>
      <c r="I220" s="137"/>
      <c r="J220" s="137"/>
      <c r="K220" s="137"/>
      <c r="L220" s="154"/>
      <c r="M220" s="137"/>
      <c r="N220" s="137"/>
      <c r="O220" s="137"/>
      <c r="P220" s="137"/>
      <c r="Q220" s="137"/>
      <c r="R220" s="137"/>
      <c r="S220" s="137"/>
      <c r="T220" s="137"/>
      <c r="U220" s="137"/>
      <c r="V220" s="1"/>
      <c r="W220" s="1"/>
      <c r="X220" s="1"/>
      <c r="Y220" s="1"/>
      <c r="Z220" s="1"/>
      <c r="AA220" s="1"/>
      <c r="AB220" s="1"/>
      <c r="AC220" s="1"/>
    </row>
    <row r="221" spans="1:29" ht="12.75">
      <c r="A221" s="1"/>
      <c r="B221" s="16"/>
      <c r="C221" s="3"/>
      <c r="D221" s="3"/>
      <c r="E221" s="3"/>
      <c r="F221" s="3"/>
      <c r="G221" s="137"/>
      <c r="H221" s="137"/>
      <c r="I221" s="137"/>
      <c r="J221" s="137"/>
      <c r="K221" s="137"/>
      <c r="L221" s="154"/>
      <c r="M221" s="137"/>
      <c r="N221" s="137"/>
      <c r="O221" s="137"/>
      <c r="P221" s="137"/>
      <c r="Q221" s="137"/>
      <c r="R221" s="137"/>
      <c r="S221" s="137"/>
      <c r="T221" s="137"/>
      <c r="U221" s="137"/>
      <c r="V221" s="1"/>
      <c r="W221" s="1"/>
      <c r="X221" s="1"/>
      <c r="Y221" s="1"/>
      <c r="Z221" s="1"/>
      <c r="AA221" s="1"/>
      <c r="AB221" s="1"/>
      <c r="AC221" s="1"/>
    </row>
    <row r="222" spans="1:29" ht="12.75">
      <c r="A222" s="1"/>
      <c r="B222" s="16"/>
      <c r="C222" s="3"/>
      <c r="D222" s="3"/>
      <c r="E222" s="3"/>
      <c r="F222" s="3"/>
      <c r="G222" s="137"/>
      <c r="H222" s="137"/>
      <c r="I222" s="137"/>
      <c r="J222" s="137"/>
      <c r="K222" s="137"/>
      <c r="L222" s="154"/>
      <c r="M222" s="137"/>
      <c r="N222" s="137"/>
      <c r="O222" s="137"/>
      <c r="P222" s="137"/>
      <c r="Q222" s="137"/>
      <c r="R222" s="137"/>
      <c r="S222" s="137"/>
      <c r="T222" s="137"/>
      <c r="U222" s="137"/>
      <c r="V222" s="1"/>
      <c r="W222" s="1"/>
      <c r="X222" s="1"/>
      <c r="Y222" s="1"/>
      <c r="Z222" s="1"/>
      <c r="AA222" s="1"/>
      <c r="AB222" s="1"/>
      <c r="AC222" s="1"/>
    </row>
    <row r="223" spans="1:29" ht="12.75">
      <c r="A223" s="1"/>
      <c r="B223" s="16"/>
      <c r="C223" s="3"/>
      <c r="D223" s="3"/>
      <c r="E223" s="3"/>
      <c r="F223" s="3"/>
      <c r="G223" s="137"/>
      <c r="H223" s="137"/>
      <c r="I223" s="137"/>
      <c r="J223" s="137"/>
      <c r="K223" s="137"/>
      <c r="L223" s="154"/>
      <c r="M223" s="137"/>
      <c r="N223" s="137"/>
      <c r="O223" s="137"/>
      <c r="P223" s="137"/>
      <c r="Q223" s="137"/>
      <c r="R223" s="137"/>
      <c r="S223" s="137"/>
      <c r="T223" s="137"/>
      <c r="U223" s="137"/>
      <c r="V223" s="1"/>
      <c r="W223" s="1"/>
      <c r="X223" s="1"/>
      <c r="Y223" s="1"/>
      <c r="Z223" s="1"/>
      <c r="AA223" s="1"/>
      <c r="AB223" s="1"/>
      <c r="AC223" s="1"/>
    </row>
    <row r="224" spans="1:29" ht="12.75">
      <c r="A224" s="1"/>
      <c r="B224" s="16"/>
      <c r="C224" s="3"/>
      <c r="D224" s="3"/>
      <c r="E224" s="3"/>
      <c r="F224" s="3"/>
      <c r="G224" s="137"/>
      <c r="H224" s="137"/>
      <c r="I224" s="137"/>
      <c r="J224" s="137"/>
      <c r="K224" s="137"/>
      <c r="L224" s="154"/>
      <c r="M224" s="137"/>
      <c r="N224" s="137"/>
      <c r="O224" s="137"/>
      <c r="P224" s="137"/>
      <c r="Q224" s="137"/>
      <c r="R224" s="137"/>
      <c r="S224" s="137"/>
      <c r="T224" s="137"/>
      <c r="U224" s="137"/>
      <c r="V224" s="1"/>
      <c r="W224" s="1"/>
      <c r="X224" s="1"/>
      <c r="Y224" s="1"/>
      <c r="Z224" s="1"/>
      <c r="AA224" s="1"/>
      <c r="AB224" s="1"/>
      <c r="AC224" s="1"/>
    </row>
    <row r="225" spans="1:29" ht="12.75">
      <c r="A225" s="1"/>
      <c r="B225" s="16"/>
      <c r="C225" s="3"/>
      <c r="D225" s="3"/>
      <c r="E225" s="3"/>
      <c r="F225" s="3"/>
      <c r="G225" s="137"/>
      <c r="H225" s="137"/>
      <c r="I225" s="137"/>
      <c r="J225" s="137"/>
      <c r="K225" s="137"/>
      <c r="L225" s="154"/>
      <c r="M225" s="137"/>
      <c r="N225" s="137"/>
      <c r="O225" s="137"/>
      <c r="P225" s="137"/>
      <c r="Q225" s="137"/>
      <c r="R225" s="137"/>
      <c r="S225" s="137"/>
      <c r="T225" s="137"/>
      <c r="U225" s="137"/>
      <c r="V225" s="1"/>
      <c r="W225" s="1"/>
      <c r="X225" s="1"/>
      <c r="Y225" s="1"/>
      <c r="Z225" s="1"/>
      <c r="AA225" s="1"/>
      <c r="AB225" s="1"/>
      <c r="AC225" s="1"/>
    </row>
    <row r="226" spans="1:29" ht="12.75">
      <c r="A226" s="1"/>
      <c r="B226" s="16"/>
      <c r="C226" s="3"/>
      <c r="D226" s="3"/>
      <c r="E226" s="3"/>
      <c r="F226" s="3"/>
      <c r="G226" s="137"/>
      <c r="H226" s="137"/>
      <c r="I226" s="137"/>
      <c r="J226" s="137"/>
      <c r="K226" s="137"/>
      <c r="L226" s="154"/>
      <c r="M226" s="137"/>
      <c r="N226" s="137"/>
      <c r="O226" s="137"/>
      <c r="P226" s="137"/>
      <c r="Q226" s="137"/>
      <c r="R226" s="137"/>
      <c r="S226" s="137"/>
      <c r="T226" s="137"/>
      <c r="U226" s="137"/>
      <c r="V226" s="1"/>
      <c r="W226" s="1"/>
      <c r="X226" s="1"/>
      <c r="Y226" s="1"/>
      <c r="Z226" s="1"/>
      <c r="AA226" s="1"/>
      <c r="AB226" s="1"/>
      <c r="AC226" s="1"/>
    </row>
    <row r="227" spans="1:29" ht="12.75">
      <c r="A227" s="1"/>
      <c r="B227" s="16"/>
      <c r="C227" s="3"/>
      <c r="D227" s="3"/>
      <c r="E227" s="3"/>
      <c r="F227" s="3"/>
      <c r="G227" s="137"/>
      <c r="H227" s="137"/>
      <c r="I227" s="137"/>
      <c r="J227" s="137"/>
      <c r="K227" s="137"/>
      <c r="L227" s="154"/>
      <c r="M227" s="137"/>
      <c r="N227" s="137"/>
      <c r="O227" s="137"/>
      <c r="P227" s="137"/>
      <c r="Q227" s="137"/>
      <c r="R227" s="137"/>
      <c r="S227" s="137"/>
      <c r="T227" s="137"/>
      <c r="U227" s="137"/>
      <c r="V227" s="1"/>
      <c r="W227" s="1"/>
      <c r="X227" s="1"/>
      <c r="Y227" s="1"/>
      <c r="Z227" s="1"/>
      <c r="AA227" s="1"/>
      <c r="AB227" s="1"/>
      <c r="AC227" s="1"/>
    </row>
    <row r="228" spans="1:29" ht="12.75">
      <c r="A228" s="1"/>
      <c r="B228" s="16"/>
      <c r="C228" s="3"/>
      <c r="D228" s="3"/>
      <c r="E228" s="3"/>
      <c r="F228" s="3"/>
      <c r="G228" s="137"/>
      <c r="H228" s="137"/>
      <c r="I228" s="137"/>
      <c r="J228" s="137"/>
      <c r="K228" s="137"/>
      <c r="L228" s="154"/>
      <c r="M228" s="137"/>
      <c r="N228" s="137"/>
      <c r="O228" s="137"/>
      <c r="P228" s="137"/>
      <c r="Q228" s="137"/>
      <c r="R228" s="137"/>
      <c r="S228" s="137"/>
      <c r="T228" s="137"/>
      <c r="U228" s="137"/>
      <c r="V228" s="1"/>
      <c r="W228" s="1"/>
      <c r="X228" s="1"/>
      <c r="Y228" s="1"/>
      <c r="Z228" s="1"/>
      <c r="AA228" s="1"/>
      <c r="AB228" s="1"/>
      <c r="AC228" s="1"/>
    </row>
    <row r="229" spans="1:29" ht="12.75">
      <c r="A229" s="1"/>
      <c r="B229" s="16"/>
      <c r="C229" s="3"/>
      <c r="D229" s="3"/>
      <c r="E229" s="3"/>
      <c r="F229" s="3"/>
      <c r="G229" s="137"/>
      <c r="H229" s="137"/>
      <c r="I229" s="137"/>
      <c r="J229" s="137"/>
      <c r="K229" s="137"/>
      <c r="L229" s="154"/>
      <c r="M229" s="137"/>
      <c r="N229" s="137"/>
      <c r="O229" s="137"/>
      <c r="P229" s="137"/>
      <c r="Q229" s="137"/>
      <c r="R229" s="137"/>
      <c r="S229" s="137"/>
      <c r="T229" s="137"/>
      <c r="U229" s="137"/>
      <c r="V229" s="1"/>
      <c r="W229" s="1"/>
      <c r="X229" s="1"/>
      <c r="Y229" s="1"/>
      <c r="Z229" s="1"/>
      <c r="AA229" s="1"/>
      <c r="AB229" s="1"/>
      <c r="AC229" s="1"/>
    </row>
    <row r="230" spans="1:29" ht="12.75">
      <c r="A230" s="1"/>
      <c r="B230" s="16"/>
      <c r="C230" s="3"/>
      <c r="D230" s="137"/>
      <c r="E230" s="137"/>
      <c r="F230" s="137"/>
      <c r="G230" s="137"/>
      <c r="H230" s="137"/>
      <c r="I230" s="154"/>
      <c r="J230" s="137"/>
      <c r="K230" s="137"/>
      <c r="L230" s="137"/>
      <c r="M230" s="137"/>
      <c r="N230" s="137"/>
      <c r="O230" s="137"/>
      <c r="P230" s="137"/>
      <c r="Q230" s="137"/>
      <c r="R230" s="137"/>
      <c r="S230" s="1"/>
      <c r="T230" s="1"/>
      <c r="U230" s="1"/>
      <c r="V230" s="1"/>
      <c r="W230" s="1"/>
      <c r="X230" s="1"/>
      <c r="Y230" s="1"/>
      <c r="Z230" s="1"/>
      <c r="AA230" s="1"/>
      <c r="AB230" s="1"/>
      <c r="AC230" s="1"/>
    </row>
    <row r="231" spans="1:29" ht="12.75">
      <c r="A231" s="1"/>
      <c r="B231" s="16"/>
      <c r="C231" s="3"/>
      <c r="D231" s="137"/>
      <c r="E231" s="137"/>
      <c r="F231" s="137"/>
      <c r="G231" s="137"/>
      <c r="H231" s="137"/>
      <c r="I231" s="154"/>
      <c r="J231" s="137"/>
      <c r="K231" s="137"/>
      <c r="L231" s="137"/>
      <c r="M231" s="137"/>
      <c r="N231" s="137"/>
      <c r="O231" s="137"/>
      <c r="P231" s="137"/>
      <c r="Q231" s="137"/>
      <c r="R231" s="137"/>
      <c r="S231" s="1"/>
      <c r="T231" s="1"/>
      <c r="U231" s="1"/>
      <c r="V231" s="1"/>
      <c r="W231" s="1"/>
      <c r="X231" s="1"/>
      <c r="Y231" s="1"/>
      <c r="Z231" s="1"/>
      <c r="AA231" s="1"/>
      <c r="AB231" s="1"/>
      <c r="AC231" s="1"/>
    </row>
    <row r="232" spans="1:29" ht="12.75">
      <c r="A232" s="1"/>
      <c r="B232" s="16"/>
      <c r="C232" s="3"/>
      <c r="D232" s="137"/>
      <c r="E232" s="137"/>
      <c r="F232" s="137"/>
      <c r="G232" s="137"/>
      <c r="H232" s="137"/>
      <c r="I232" s="154"/>
      <c r="J232" s="137"/>
      <c r="K232" s="137"/>
      <c r="L232" s="137"/>
      <c r="M232" s="137"/>
      <c r="N232" s="137"/>
      <c r="O232" s="137"/>
      <c r="P232" s="137"/>
      <c r="Q232" s="137"/>
      <c r="R232" s="137"/>
      <c r="S232" s="1"/>
      <c r="T232" s="1"/>
      <c r="U232" s="1"/>
      <c r="V232" s="1"/>
      <c r="W232" s="1"/>
      <c r="X232" s="1"/>
      <c r="Y232" s="1"/>
      <c r="Z232" s="1"/>
      <c r="AA232" s="1"/>
      <c r="AB232" s="1"/>
      <c r="AC232" s="1"/>
    </row>
    <row r="233" spans="1:29" ht="12.75">
      <c r="A233" s="1"/>
      <c r="B233" s="16"/>
      <c r="C233" s="3"/>
      <c r="D233" s="137"/>
      <c r="E233" s="137"/>
      <c r="F233" s="137"/>
      <c r="G233" s="137"/>
      <c r="H233" s="137"/>
      <c r="I233" s="154"/>
      <c r="J233" s="137"/>
      <c r="K233" s="137"/>
      <c r="L233" s="137"/>
      <c r="M233" s="137"/>
      <c r="N233" s="137"/>
      <c r="O233" s="137"/>
      <c r="P233" s="137"/>
      <c r="Q233" s="137"/>
      <c r="R233" s="137"/>
      <c r="S233" s="1"/>
      <c r="T233" s="1"/>
      <c r="U233" s="1"/>
      <c r="V233" s="1"/>
      <c r="W233" s="1"/>
      <c r="X233" s="1"/>
      <c r="Y233" s="1"/>
      <c r="Z233" s="1"/>
      <c r="AA233" s="1"/>
      <c r="AB233" s="1"/>
      <c r="AC233" s="1"/>
    </row>
    <row r="234" spans="1:29" ht="12.75">
      <c r="A234" s="1"/>
      <c r="B234" s="16"/>
      <c r="C234" s="3"/>
      <c r="D234" s="137"/>
      <c r="E234" s="137"/>
      <c r="F234" s="137"/>
      <c r="G234" s="137"/>
      <c r="H234" s="137"/>
      <c r="I234" s="154"/>
      <c r="J234" s="137"/>
      <c r="K234" s="137"/>
      <c r="L234" s="137"/>
      <c r="M234" s="137"/>
      <c r="N234" s="137"/>
      <c r="O234" s="137"/>
      <c r="P234" s="137"/>
      <c r="Q234" s="137"/>
      <c r="R234" s="137"/>
      <c r="S234" s="1"/>
      <c r="T234" s="1"/>
      <c r="U234" s="1"/>
      <c r="V234" s="1"/>
      <c r="W234" s="1"/>
      <c r="X234" s="1"/>
      <c r="Y234" s="1"/>
      <c r="Z234" s="1"/>
      <c r="AA234" s="1"/>
      <c r="AB234" s="1"/>
      <c r="AC234" s="1"/>
    </row>
    <row r="235" spans="1:29" ht="12.75">
      <c r="A235" s="1"/>
      <c r="B235" s="16"/>
      <c r="C235" s="3"/>
      <c r="D235" s="137"/>
      <c r="E235" s="137"/>
      <c r="F235" s="137"/>
      <c r="G235" s="137"/>
      <c r="H235" s="137"/>
      <c r="I235" s="154"/>
      <c r="J235" s="137"/>
      <c r="K235" s="137"/>
      <c r="L235" s="137"/>
      <c r="M235" s="137"/>
      <c r="N235" s="137"/>
      <c r="O235" s="137"/>
      <c r="P235" s="137"/>
      <c r="Q235" s="137"/>
      <c r="R235" s="137"/>
      <c r="S235" s="1"/>
      <c r="T235" s="1"/>
      <c r="U235" s="1"/>
      <c r="V235" s="1"/>
      <c r="W235" s="1"/>
      <c r="X235" s="1"/>
      <c r="Y235" s="1"/>
      <c r="Z235" s="1"/>
      <c r="AA235" s="1"/>
      <c r="AB235" s="1"/>
      <c r="AC235" s="1"/>
    </row>
    <row r="236" spans="1:29" ht="12.75">
      <c r="A236" s="1"/>
      <c r="B236" s="16"/>
      <c r="C236" s="3"/>
      <c r="D236" s="137"/>
      <c r="E236" s="137"/>
      <c r="F236" s="137"/>
      <c r="G236" s="137"/>
      <c r="H236" s="137"/>
      <c r="I236" s="154"/>
      <c r="J236" s="137"/>
      <c r="K236" s="137"/>
      <c r="L236" s="137"/>
      <c r="M236" s="137"/>
      <c r="N236" s="137"/>
      <c r="O236" s="137"/>
      <c r="P236" s="137"/>
      <c r="Q236" s="137"/>
      <c r="R236" s="137"/>
      <c r="S236" s="1"/>
      <c r="T236" s="1"/>
      <c r="U236" s="1"/>
      <c r="V236" s="1"/>
      <c r="W236" s="1"/>
      <c r="X236" s="1"/>
      <c r="Y236" s="1"/>
      <c r="Z236" s="1"/>
      <c r="AA236" s="1"/>
      <c r="AB236" s="1"/>
      <c r="AC236" s="1"/>
    </row>
    <row r="237" spans="1:29" ht="12.75">
      <c r="A237" s="1"/>
      <c r="B237" s="16"/>
      <c r="C237" s="3"/>
      <c r="D237" s="137"/>
      <c r="E237" s="137"/>
      <c r="F237" s="137"/>
      <c r="G237" s="137"/>
      <c r="H237" s="137"/>
      <c r="I237" s="154"/>
      <c r="J237" s="137"/>
      <c r="K237" s="137"/>
      <c r="L237" s="137"/>
      <c r="M237" s="137"/>
      <c r="N237" s="137"/>
      <c r="O237" s="137"/>
      <c r="P237" s="137"/>
      <c r="Q237" s="137"/>
      <c r="R237" s="137"/>
      <c r="S237" s="1"/>
      <c r="T237" s="1"/>
      <c r="U237" s="1"/>
      <c r="V237" s="1"/>
      <c r="W237" s="1"/>
      <c r="X237" s="1"/>
      <c r="Y237" s="1"/>
      <c r="Z237" s="1"/>
      <c r="AA237" s="1"/>
      <c r="AB237" s="1"/>
      <c r="AC237" s="1"/>
    </row>
    <row r="238" spans="1:29" ht="12.75">
      <c r="A238" s="1"/>
      <c r="B238" s="16"/>
      <c r="C238" s="3"/>
      <c r="D238" s="137"/>
      <c r="E238" s="137"/>
      <c r="F238" s="137"/>
      <c r="G238" s="137"/>
      <c r="H238" s="137"/>
      <c r="I238" s="154"/>
      <c r="J238" s="137"/>
      <c r="K238" s="137"/>
      <c r="L238" s="137"/>
      <c r="M238" s="137"/>
      <c r="N238" s="137"/>
      <c r="O238" s="137"/>
      <c r="P238" s="137"/>
      <c r="Q238" s="137"/>
      <c r="R238" s="137"/>
      <c r="S238" s="1"/>
      <c r="T238" s="1"/>
      <c r="U238" s="1"/>
      <c r="V238" s="1"/>
      <c r="W238" s="1"/>
      <c r="X238" s="1"/>
      <c r="Y238" s="1"/>
      <c r="Z238" s="1"/>
      <c r="AA238" s="1"/>
      <c r="AB238" s="1"/>
      <c r="AC238" s="1"/>
    </row>
    <row r="239" spans="1:29" ht="12.75">
      <c r="A239" s="1"/>
      <c r="B239" s="16"/>
      <c r="C239" s="3"/>
      <c r="D239" s="137"/>
      <c r="E239" s="137"/>
      <c r="F239" s="137"/>
      <c r="G239" s="137"/>
      <c r="H239" s="137"/>
      <c r="I239" s="154"/>
      <c r="J239" s="137"/>
      <c r="K239" s="137"/>
      <c r="L239" s="137"/>
      <c r="M239" s="137"/>
      <c r="N239" s="137"/>
      <c r="O239" s="137"/>
      <c r="P239" s="137"/>
      <c r="Q239" s="137"/>
      <c r="R239" s="137"/>
      <c r="S239" s="1"/>
      <c r="T239" s="1"/>
      <c r="U239" s="1"/>
      <c r="V239" s="1"/>
      <c r="W239" s="1"/>
      <c r="X239" s="1"/>
      <c r="Y239" s="1"/>
      <c r="Z239" s="1"/>
      <c r="AA239" s="1"/>
      <c r="AB239" s="1"/>
      <c r="AC239" s="1"/>
    </row>
    <row r="240" spans="1:29" ht="12.75">
      <c r="A240" s="1"/>
      <c r="B240" s="16"/>
      <c r="C240" s="3"/>
      <c r="D240" s="137"/>
      <c r="E240" s="137"/>
      <c r="F240" s="137"/>
      <c r="G240" s="137"/>
      <c r="H240" s="137"/>
      <c r="I240" s="154"/>
      <c r="J240" s="137"/>
      <c r="K240" s="137"/>
      <c r="L240" s="137"/>
      <c r="M240" s="137"/>
      <c r="N240" s="137"/>
      <c r="O240" s="137"/>
      <c r="P240" s="137"/>
      <c r="Q240" s="137"/>
      <c r="R240" s="137"/>
      <c r="S240" s="1"/>
      <c r="T240" s="1"/>
      <c r="U240" s="1"/>
      <c r="V240" s="1"/>
      <c r="W240" s="1"/>
      <c r="X240" s="1"/>
      <c r="Y240" s="1"/>
      <c r="Z240" s="1"/>
      <c r="AA240" s="1"/>
      <c r="AB240" s="1"/>
      <c r="AC240" s="1"/>
    </row>
    <row r="241" spans="1:29" ht="12.75">
      <c r="A241" s="1"/>
      <c r="B241" s="16"/>
      <c r="C241" s="3"/>
      <c r="D241" s="137"/>
      <c r="E241" s="137"/>
      <c r="F241" s="137"/>
      <c r="G241" s="137"/>
      <c r="H241" s="137"/>
      <c r="I241" s="154"/>
      <c r="J241" s="137"/>
      <c r="K241" s="137"/>
      <c r="L241" s="137"/>
      <c r="M241" s="137"/>
      <c r="N241" s="137"/>
      <c r="O241" s="137"/>
      <c r="P241" s="137"/>
      <c r="Q241" s="137"/>
      <c r="R241" s="137"/>
      <c r="S241" s="1"/>
      <c r="T241" s="1"/>
      <c r="U241" s="1"/>
      <c r="V241" s="1"/>
      <c r="W241" s="1"/>
      <c r="X241" s="1"/>
      <c r="Y241" s="1"/>
      <c r="Z241" s="1"/>
      <c r="AA241" s="1"/>
      <c r="AB241" s="1"/>
      <c r="AC241" s="1"/>
    </row>
    <row r="242" spans="1:29" ht="12.75">
      <c r="A242" s="1"/>
      <c r="B242" s="16"/>
      <c r="C242" s="3"/>
      <c r="D242" s="137"/>
      <c r="E242" s="137"/>
      <c r="F242" s="137"/>
      <c r="G242" s="137"/>
      <c r="H242" s="137"/>
      <c r="I242" s="154"/>
      <c r="J242" s="137"/>
      <c r="K242" s="137"/>
      <c r="L242" s="137"/>
      <c r="M242" s="137"/>
      <c r="N242" s="137"/>
      <c r="O242" s="137"/>
      <c r="P242" s="137"/>
      <c r="Q242" s="137"/>
      <c r="R242" s="137"/>
      <c r="S242" s="1"/>
      <c r="T242" s="1"/>
      <c r="U242" s="1"/>
      <c r="V242" s="1"/>
      <c r="W242" s="1"/>
      <c r="X242" s="1"/>
      <c r="Y242" s="1"/>
      <c r="Z242" s="1"/>
      <c r="AA242" s="1"/>
      <c r="AB242" s="1"/>
      <c r="AC242" s="1"/>
    </row>
    <row r="243" spans="1:29" ht="12.75">
      <c r="A243" s="1"/>
      <c r="B243" s="16"/>
      <c r="C243" s="3"/>
      <c r="D243" s="137"/>
      <c r="E243" s="137"/>
      <c r="F243" s="137"/>
      <c r="G243" s="137"/>
      <c r="H243" s="137"/>
      <c r="I243" s="154"/>
      <c r="J243" s="137"/>
      <c r="K243" s="137"/>
      <c r="L243" s="137"/>
      <c r="M243" s="137"/>
      <c r="N243" s="137"/>
      <c r="O243" s="137"/>
      <c r="P243" s="137"/>
      <c r="Q243" s="137"/>
      <c r="R243" s="137"/>
      <c r="S243" s="1"/>
      <c r="T243" s="1"/>
      <c r="U243" s="1"/>
      <c r="V243" s="1"/>
      <c r="W243" s="1"/>
      <c r="X243" s="1"/>
      <c r="Y243" s="1"/>
      <c r="Z243" s="1"/>
      <c r="AA243" s="1"/>
      <c r="AB243" s="1"/>
      <c r="AC243" s="1"/>
    </row>
    <row r="244" spans="1:29" ht="12.75">
      <c r="A244" s="1"/>
      <c r="B244" s="16"/>
      <c r="C244" s="3"/>
      <c r="D244" s="137"/>
      <c r="E244" s="137"/>
      <c r="F244" s="137"/>
      <c r="G244" s="137"/>
      <c r="H244" s="137"/>
      <c r="I244" s="154"/>
      <c r="J244" s="137"/>
      <c r="K244" s="137"/>
      <c r="L244" s="137"/>
      <c r="M244" s="137"/>
      <c r="N244" s="137"/>
      <c r="O244" s="137"/>
      <c r="P244" s="137"/>
      <c r="Q244" s="137"/>
      <c r="R244" s="137"/>
      <c r="S244" s="1"/>
      <c r="T244" s="1"/>
      <c r="U244" s="1"/>
      <c r="V244" s="1"/>
      <c r="W244" s="1"/>
      <c r="X244" s="1"/>
      <c r="Y244" s="1"/>
      <c r="Z244" s="1"/>
      <c r="AA244" s="1"/>
      <c r="AB244" s="1"/>
      <c r="AC244" s="1"/>
    </row>
    <row r="245" spans="1:29" ht="12.75">
      <c r="A245" s="1"/>
      <c r="B245" s="16"/>
      <c r="C245" s="3"/>
      <c r="D245" s="137"/>
      <c r="E245" s="137"/>
      <c r="F245" s="137"/>
      <c r="G245" s="137"/>
      <c r="H245" s="137"/>
      <c r="I245" s="154"/>
      <c r="J245" s="137"/>
      <c r="K245" s="137"/>
      <c r="L245" s="137"/>
      <c r="M245" s="137"/>
      <c r="N245" s="137"/>
      <c r="O245" s="137"/>
      <c r="P245" s="137"/>
      <c r="Q245" s="137"/>
      <c r="R245" s="137"/>
      <c r="S245" s="1"/>
      <c r="T245" s="1"/>
      <c r="U245" s="1"/>
      <c r="V245" s="1"/>
      <c r="W245" s="1"/>
      <c r="X245" s="1"/>
      <c r="Y245" s="1"/>
      <c r="Z245" s="1"/>
      <c r="AA245" s="1"/>
      <c r="AB245" s="1"/>
      <c r="AC245" s="1"/>
    </row>
    <row r="246" spans="1:29" ht="12.75">
      <c r="A246" s="1"/>
      <c r="B246" s="16"/>
      <c r="C246" s="3"/>
      <c r="D246" s="137"/>
      <c r="E246" s="137"/>
      <c r="F246" s="137"/>
      <c r="G246" s="137"/>
      <c r="H246" s="137"/>
      <c r="I246" s="154"/>
      <c r="J246" s="137"/>
      <c r="K246" s="137"/>
      <c r="L246" s="137"/>
      <c r="M246" s="137"/>
      <c r="N246" s="137"/>
      <c r="O246" s="137"/>
      <c r="P246" s="137"/>
      <c r="Q246" s="137"/>
      <c r="R246" s="137"/>
      <c r="S246" s="1"/>
      <c r="T246" s="1"/>
      <c r="U246" s="1"/>
      <c r="V246" s="1"/>
      <c r="W246" s="1"/>
      <c r="X246" s="1"/>
      <c r="Y246" s="1"/>
      <c r="Z246" s="1"/>
      <c r="AA246" s="1"/>
      <c r="AB246" s="1"/>
      <c r="AC246" s="1"/>
    </row>
    <row r="247" spans="1:29" ht="12.75">
      <c r="A247" s="1"/>
      <c r="B247" s="16"/>
      <c r="C247" s="3"/>
      <c r="D247" s="137"/>
      <c r="E247" s="137"/>
      <c r="F247" s="137"/>
      <c r="G247" s="137"/>
      <c r="H247" s="137"/>
      <c r="I247" s="154"/>
      <c r="J247" s="137"/>
      <c r="K247" s="137"/>
      <c r="L247" s="137"/>
      <c r="M247" s="137"/>
      <c r="N247" s="137"/>
      <c r="O247" s="137"/>
      <c r="P247" s="137"/>
      <c r="Q247" s="137"/>
      <c r="R247" s="137"/>
      <c r="S247" s="1"/>
      <c r="T247" s="1"/>
      <c r="U247" s="1"/>
      <c r="V247" s="1"/>
      <c r="W247" s="1"/>
      <c r="X247" s="1"/>
      <c r="Y247" s="1"/>
      <c r="Z247" s="1"/>
      <c r="AA247" s="1"/>
      <c r="AB247" s="1"/>
      <c r="AC247" s="1"/>
    </row>
    <row r="248" spans="1:29" ht="12.75">
      <c r="A248" s="1"/>
      <c r="B248" s="16"/>
      <c r="C248" s="3"/>
      <c r="D248" s="137"/>
      <c r="E248" s="137"/>
      <c r="F248" s="137"/>
      <c r="G248" s="137"/>
      <c r="H248" s="137"/>
      <c r="I248" s="137"/>
      <c r="J248" s="137"/>
      <c r="K248" s="137"/>
      <c r="L248" s="137"/>
      <c r="M248" s="137"/>
      <c r="N248" s="137"/>
      <c r="O248" s="137"/>
      <c r="P248" s="137"/>
      <c r="Q248" s="137"/>
      <c r="R248" s="137"/>
      <c r="S248" s="1"/>
      <c r="T248" s="1"/>
      <c r="U248" s="1"/>
      <c r="V248" s="1"/>
      <c r="W248" s="1"/>
      <c r="X248" s="1"/>
      <c r="Y248" s="1"/>
      <c r="Z248" s="1"/>
      <c r="AA248" s="1"/>
      <c r="AB248" s="1"/>
      <c r="AC248" s="1"/>
    </row>
    <row r="249" spans="1:29" ht="12.75">
      <c r="A249" s="1"/>
      <c r="B249" s="16"/>
      <c r="C249" s="3"/>
      <c r="D249" s="137"/>
      <c r="E249" s="137"/>
      <c r="F249" s="137"/>
      <c r="G249" s="137"/>
      <c r="H249" s="137"/>
      <c r="I249" s="137"/>
      <c r="J249" s="137"/>
      <c r="K249" s="137"/>
      <c r="L249" s="137"/>
      <c r="M249" s="137"/>
      <c r="N249" s="137"/>
      <c r="O249" s="137"/>
      <c r="P249" s="137"/>
      <c r="Q249" s="137"/>
      <c r="R249" s="137"/>
      <c r="S249" s="1"/>
      <c r="T249" s="1"/>
      <c r="U249" s="1"/>
      <c r="V249" s="1"/>
      <c r="W249" s="1"/>
      <c r="X249" s="1"/>
      <c r="Y249" s="1"/>
      <c r="Z249" s="1"/>
      <c r="AA249" s="1"/>
      <c r="AB249" s="1"/>
      <c r="AC249" s="1"/>
    </row>
    <row r="250" spans="1:29" ht="12.75">
      <c r="A250" s="1"/>
      <c r="B250" s="16"/>
      <c r="C250" s="3"/>
      <c r="D250" s="137"/>
      <c r="E250" s="137"/>
      <c r="F250" s="137"/>
      <c r="G250" s="137"/>
      <c r="H250" s="137"/>
      <c r="I250" s="137"/>
      <c r="J250" s="137"/>
      <c r="K250" s="137"/>
      <c r="L250" s="137"/>
      <c r="M250" s="137"/>
      <c r="N250" s="137"/>
      <c r="O250" s="137"/>
      <c r="P250" s="137"/>
      <c r="Q250" s="137"/>
      <c r="R250" s="137"/>
      <c r="S250" s="1"/>
      <c r="T250" s="1"/>
      <c r="U250" s="1"/>
      <c r="V250" s="1"/>
      <c r="W250" s="1"/>
      <c r="X250" s="1"/>
      <c r="Y250" s="1"/>
      <c r="Z250" s="1"/>
      <c r="AA250" s="1"/>
      <c r="AB250" s="1"/>
      <c r="AC250" s="1"/>
    </row>
    <row r="251" spans="1:29" ht="12.75">
      <c r="A251" s="1"/>
      <c r="B251" s="16"/>
      <c r="C251" s="3"/>
      <c r="D251" s="137"/>
      <c r="E251" s="137"/>
      <c r="F251" s="137"/>
      <c r="G251" s="137"/>
      <c r="H251" s="137"/>
      <c r="I251" s="137"/>
      <c r="J251" s="137"/>
      <c r="K251" s="137"/>
      <c r="L251" s="137"/>
      <c r="M251" s="137"/>
      <c r="N251" s="137"/>
      <c r="O251" s="137"/>
      <c r="P251" s="137"/>
      <c r="Q251" s="137"/>
      <c r="R251" s="137"/>
      <c r="S251" s="1"/>
      <c r="T251" s="1"/>
      <c r="U251" s="1"/>
      <c r="V251" s="1"/>
      <c r="W251" s="1"/>
      <c r="X251" s="1"/>
      <c r="Y251" s="1"/>
      <c r="Z251" s="1"/>
      <c r="AA251" s="1"/>
      <c r="AB251" s="1"/>
      <c r="AC251" s="1"/>
    </row>
    <row r="252" spans="1:29" ht="12.75">
      <c r="A252" s="1"/>
      <c r="B252" s="16"/>
      <c r="C252" s="3"/>
      <c r="D252" s="137"/>
      <c r="E252" s="137"/>
      <c r="F252" s="137"/>
      <c r="G252" s="137"/>
      <c r="H252" s="137"/>
      <c r="I252" s="137"/>
      <c r="J252" s="137"/>
      <c r="K252" s="137"/>
      <c r="L252" s="137"/>
      <c r="M252" s="137"/>
      <c r="N252" s="137"/>
      <c r="O252" s="137"/>
      <c r="P252" s="137"/>
      <c r="Q252" s="137"/>
      <c r="R252" s="137"/>
      <c r="S252" s="1"/>
      <c r="T252" s="1"/>
      <c r="U252" s="1"/>
      <c r="V252" s="1"/>
      <c r="W252" s="1"/>
      <c r="X252" s="1"/>
      <c r="Y252" s="1"/>
      <c r="Z252" s="1"/>
      <c r="AA252" s="1"/>
      <c r="AB252" s="1"/>
      <c r="AC252" s="1"/>
    </row>
    <row r="253" spans="1:29" ht="12.75">
      <c r="A253" s="1"/>
      <c r="B253" s="16"/>
      <c r="C253" s="3"/>
      <c r="D253" s="137"/>
      <c r="E253" s="137"/>
      <c r="F253" s="137"/>
      <c r="G253" s="137"/>
      <c r="H253" s="137"/>
      <c r="I253" s="137"/>
      <c r="J253" s="137"/>
      <c r="K253" s="137"/>
      <c r="L253" s="137"/>
      <c r="M253" s="137"/>
      <c r="N253" s="137"/>
      <c r="O253" s="137"/>
      <c r="P253" s="137"/>
      <c r="Q253" s="137"/>
      <c r="R253" s="137"/>
      <c r="S253" s="1"/>
      <c r="T253" s="1"/>
      <c r="U253" s="1"/>
      <c r="V253" s="1"/>
      <c r="W253" s="1"/>
      <c r="X253" s="1"/>
      <c r="Y253" s="1"/>
      <c r="Z253" s="1"/>
      <c r="AA253" s="1"/>
      <c r="AB253" s="1"/>
      <c r="AC253" s="1"/>
    </row>
    <row r="254" spans="1:29" ht="12.75">
      <c r="A254" s="1"/>
      <c r="B254" s="16"/>
      <c r="C254" s="3"/>
      <c r="D254" s="137"/>
      <c r="E254" s="137"/>
      <c r="F254" s="137"/>
      <c r="G254" s="137"/>
      <c r="H254" s="137"/>
      <c r="I254" s="137"/>
      <c r="J254" s="137"/>
      <c r="K254" s="137"/>
      <c r="L254" s="137"/>
      <c r="M254" s="137"/>
      <c r="N254" s="137"/>
      <c r="O254" s="137"/>
      <c r="P254" s="137"/>
      <c r="Q254" s="137"/>
      <c r="R254" s="137"/>
      <c r="S254" s="1"/>
      <c r="T254" s="1"/>
      <c r="U254" s="1"/>
      <c r="V254" s="1"/>
      <c r="W254" s="1"/>
      <c r="X254" s="1"/>
      <c r="Y254" s="1"/>
      <c r="Z254" s="1"/>
      <c r="AA254" s="1"/>
      <c r="AB254" s="1"/>
      <c r="AC254" s="1"/>
    </row>
    <row r="255" spans="1:29" ht="12.75">
      <c r="A255" s="1"/>
      <c r="B255" s="16"/>
      <c r="C255" s="3"/>
      <c r="D255" s="137"/>
      <c r="E255" s="137"/>
      <c r="F255" s="137"/>
      <c r="G255" s="137"/>
      <c r="H255" s="137"/>
      <c r="I255" s="137"/>
      <c r="J255" s="137"/>
      <c r="K255" s="137"/>
      <c r="L255" s="137"/>
      <c r="M255" s="137"/>
      <c r="N255" s="137"/>
      <c r="O255" s="137"/>
      <c r="P255" s="137"/>
      <c r="Q255" s="137"/>
      <c r="R255" s="137"/>
      <c r="S255" s="1"/>
      <c r="T255" s="1"/>
      <c r="U255" s="1"/>
      <c r="V255" s="1"/>
      <c r="W255" s="1"/>
      <c r="X255" s="1"/>
      <c r="Y255" s="1"/>
      <c r="Z255" s="1"/>
      <c r="AA255" s="1"/>
      <c r="AB255" s="1"/>
      <c r="AC255" s="1"/>
    </row>
    <row r="256" spans="1:29" ht="12.75">
      <c r="A256" s="1"/>
      <c r="B256" s="16"/>
      <c r="C256" s="3"/>
      <c r="D256" s="137"/>
      <c r="E256" s="137"/>
      <c r="F256" s="137"/>
      <c r="G256" s="137"/>
      <c r="H256" s="137"/>
      <c r="I256" s="137"/>
      <c r="J256" s="137"/>
      <c r="K256" s="137"/>
      <c r="L256" s="137"/>
      <c r="M256" s="137"/>
      <c r="N256" s="137"/>
      <c r="O256" s="137"/>
      <c r="P256" s="137"/>
      <c r="Q256" s="137"/>
      <c r="R256" s="137"/>
      <c r="S256" s="1"/>
      <c r="T256" s="1"/>
      <c r="U256" s="1"/>
      <c r="V256" s="1"/>
      <c r="W256" s="1"/>
      <c r="X256" s="1"/>
      <c r="Y256" s="1"/>
      <c r="Z256" s="1"/>
      <c r="AA256" s="1"/>
      <c r="AB256" s="1"/>
      <c r="AC256" s="1"/>
    </row>
    <row r="257" spans="1:29" ht="12.75">
      <c r="A257" s="1"/>
      <c r="B257" s="16"/>
      <c r="C257" s="3"/>
      <c r="D257" s="137"/>
      <c r="E257" s="137"/>
      <c r="F257" s="137"/>
      <c r="G257" s="137"/>
      <c r="H257" s="137"/>
      <c r="I257" s="137"/>
      <c r="J257" s="137"/>
      <c r="K257" s="137"/>
      <c r="L257" s="137"/>
      <c r="M257" s="137"/>
      <c r="N257" s="137"/>
      <c r="O257" s="137"/>
      <c r="P257" s="137"/>
      <c r="Q257" s="137"/>
      <c r="R257" s="137"/>
      <c r="S257" s="1"/>
      <c r="T257" s="1"/>
      <c r="U257" s="1"/>
      <c r="V257" s="1"/>
      <c r="W257" s="1"/>
      <c r="X257" s="1"/>
      <c r="Y257" s="1"/>
      <c r="Z257" s="1"/>
      <c r="AA257" s="1"/>
      <c r="AB257" s="1"/>
      <c r="AC257" s="1"/>
    </row>
    <row r="258" spans="1:29" ht="12.75">
      <c r="A258" s="1"/>
      <c r="B258" s="16"/>
      <c r="C258" s="3"/>
      <c r="D258" s="137"/>
      <c r="E258" s="137"/>
      <c r="F258" s="137"/>
      <c r="G258" s="137"/>
      <c r="H258" s="137"/>
      <c r="I258" s="137"/>
      <c r="J258" s="137"/>
      <c r="K258" s="137"/>
      <c r="L258" s="137"/>
      <c r="M258" s="137"/>
      <c r="N258" s="137"/>
      <c r="O258" s="137"/>
      <c r="P258" s="137"/>
      <c r="Q258" s="137"/>
      <c r="R258" s="137"/>
      <c r="S258" s="1"/>
      <c r="T258" s="1"/>
      <c r="U258" s="1"/>
      <c r="V258" s="1"/>
      <c r="W258" s="1"/>
      <c r="X258" s="1"/>
      <c r="Y258" s="1"/>
      <c r="Z258" s="1"/>
      <c r="AA258" s="1"/>
      <c r="AB258" s="1"/>
      <c r="AC258" s="1"/>
    </row>
    <row r="259" spans="1:29" ht="12.75">
      <c r="A259" s="1"/>
      <c r="B259" s="16"/>
      <c r="C259" s="3"/>
      <c r="D259" s="137"/>
      <c r="E259" s="137"/>
      <c r="F259" s="137"/>
      <c r="G259" s="137"/>
      <c r="H259" s="137"/>
      <c r="I259" s="137"/>
      <c r="J259" s="137"/>
      <c r="K259" s="137"/>
      <c r="L259" s="137"/>
      <c r="M259" s="137"/>
      <c r="N259" s="137"/>
      <c r="O259" s="137"/>
      <c r="P259" s="137"/>
      <c r="Q259" s="137"/>
      <c r="R259" s="137"/>
      <c r="S259" s="1"/>
      <c r="T259" s="1"/>
      <c r="U259" s="1"/>
      <c r="V259" s="1"/>
      <c r="W259" s="1"/>
      <c r="X259" s="1"/>
      <c r="Y259" s="1"/>
      <c r="Z259" s="1"/>
      <c r="AA259" s="1"/>
      <c r="AB259" s="1"/>
      <c r="AC259" s="1"/>
    </row>
    <row r="260" spans="1:29" ht="12.75">
      <c r="A260" s="1"/>
      <c r="B260" s="16"/>
      <c r="C260" s="3"/>
      <c r="D260" s="137"/>
      <c r="E260" s="137"/>
      <c r="F260" s="137"/>
      <c r="G260" s="137"/>
      <c r="H260" s="137"/>
      <c r="I260" s="137"/>
      <c r="J260" s="137"/>
      <c r="K260" s="137"/>
      <c r="L260" s="137"/>
      <c r="M260" s="137"/>
      <c r="N260" s="137"/>
      <c r="O260" s="137"/>
      <c r="P260" s="137"/>
      <c r="Q260" s="137"/>
      <c r="R260" s="137"/>
      <c r="S260" s="1"/>
      <c r="T260" s="1"/>
      <c r="U260" s="1"/>
      <c r="V260" s="1"/>
      <c r="W260" s="1"/>
      <c r="X260" s="1"/>
      <c r="Y260" s="1"/>
      <c r="Z260" s="1"/>
      <c r="AA260" s="1"/>
      <c r="AB260" s="1"/>
      <c r="AC260" s="1"/>
    </row>
    <row r="261" spans="1:29" ht="12.75">
      <c r="A261" s="1"/>
      <c r="B261" s="16"/>
      <c r="C261" s="3"/>
      <c r="D261" s="137"/>
      <c r="E261" s="137"/>
      <c r="F261" s="137"/>
      <c r="G261" s="137"/>
      <c r="H261" s="137"/>
      <c r="I261" s="137"/>
      <c r="J261" s="137"/>
      <c r="K261" s="137"/>
      <c r="L261" s="137"/>
      <c r="M261" s="137"/>
      <c r="N261" s="137"/>
      <c r="O261" s="137"/>
      <c r="P261" s="137"/>
      <c r="Q261" s="137"/>
      <c r="R261" s="137"/>
      <c r="S261" s="1"/>
      <c r="T261" s="1"/>
      <c r="U261" s="1"/>
      <c r="V261" s="1"/>
      <c r="W261" s="1"/>
      <c r="X261" s="1"/>
      <c r="Y261" s="1"/>
      <c r="Z261" s="1"/>
      <c r="AA261" s="1"/>
      <c r="AB261" s="1"/>
      <c r="AC261" s="1"/>
    </row>
    <row r="262" spans="1:29" ht="12.75">
      <c r="A262" s="1"/>
      <c r="B262" s="16"/>
      <c r="C262" s="3"/>
      <c r="D262" s="137"/>
      <c r="E262" s="137"/>
      <c r="F262" s="137"/>
      <c r="G262" s="137"/>
      <c r="H262" s="137"/>
      <c r="I262" s="137"/>
      <c r="J262" s="137"/>
      <c r="K262" s="137"/>
      <c r="L262" s="137"/>
      <c r="M262" s="137"/>
      <c r="N262" s="137"/>
      <c r="O262" s="137"/>
      <c r="P262" s="137"/>
      <c r="Q262" s="137"/>
      <c r="R262" s="137"/>
      <c r="S262" s="1"/>
      <c r="T262" s="1"/>
      <c r="U262" s="1"/>
      <c r="V262" s="1"/>
      <c r="W262" s="1"/>
      <c r="X262" s="1"/>
      <c r="Y262" s="1"/>
      <c r="Z262" s="1"/>
      <c r="AA262" s="1"/>
      <c r="AB262" s="1"/>
      <c r="AC262" s="1"/>
    </row>
    <row r="263" spans="1:29" ht="12.75">
      <c r="A263" s="1"/>
      <c r="B263" s="16"/>
      <c r="C263" s="3"/>
      <c r="D263" s="137"/>
      <c r="E263" s="137"/>
      <c r="F263" s="137"/>
      <c r="G263" s="137"/>
      <c r="H263" s="137"/>
      <c r="I263" s="137"/>
      <c r="J263" s="137"/>
      <c r="K263" s="137"/>
      <c r="L263" s="137"/>
      <c r="M263" s="137"/>
      <c r="N263" s="137"/>
      <c r="O263" s="137"/>
      <c r="P263" s="137"/>
      <c r="Q263" s="137"/>
      <c r="R263" s="137"/>
      <c r="S263" s="1"/>
      <c r="T263" s="1"/>
      <c r="U263" s="1"/>
      <c r="V263" s="1"/>
      <c r="W263" s="1"/>
      <c r="X263" s="1"/>
      <c r="Y263" s="1"/>
      <c r="Z263" s="1"/>
      <c r="AA263" s="1"/>
      <c r="AB263" s="1"/>
      <c r="AC263" s="1"/>
    </row>
    <row r="264" spans="1:29" ht="12.75">
      <c r="A264" s="1"/>
      <c r="B264" s="16"/>
      <c r="C264" s="3"/>
      <c r="D264" s="137"/>
      <c r="E264" s="137"/>
      <c r="F264" s="137"/>
      <c r="G264" s="137"/>
      <c r="H264" s="137"/>
      <c r="I264" s="137"/>
      <c r="J264" s="137"/>
      <c r="K264" s="137"/>
      <c r="L264" s="137"/>
      <c r="M264" s="137"/>
      <c r="N264" s="137"/>
      <c r="O264" s="137"/>
      <c r="P264" s="137"/>
      <c r="Q264" s="137"/>
      <c r="R264" s="137"/>
      <c r="S264" s="1"/>
      <c r="T264" s="1"/>
      <c r="U264" s="1"/>
      <c r="V264" s="1"/>
      <c r="W264" s="1"/>
      <c r="X264" s="1"/>
      <c r="Y264" s="1"/>
      <c r="Z264" s="1"/>
      <c r="AA264" s="1"/>
      <c r="AB264" s="1"/>
      <c r="AC264" s="1"/>
    </row>
    <row r="265" spans="1:29" ht="12.75">
      <c r="A265" s="1"/>
      <c r="B265" s="16"/>
      <c r="C265" s="3"/>
      <c r="D265" s="137"/>
      <c r="E265" s="137"/>
      <c r="F265" s="137"/>
      <c r="G265" s="137"/>
      <c r="H265" s="137"/>
      <c r="I265" s="137"/>
      <c r="J265" s="137"/>
      <c r="K265" s="137"/>
      <c r="L265" s="137"/>
      <c r="M265" s="137"/>
      <c r="N265" s="137"/>
      <c r="O265" s="137"/>
      <c r="P265" s="137"/>
      <c r="Q265" s="137"/>
      <c r="R265" s="137"/>
      <c r="S265" s="1"/>
      <c r="T265" s="1"/>
      <c r="U265" s="1"/>
      <c r="V265" s="1"/>
      <c r="W265" s="1"/>
      <c r="X265" s="1"/>
      <c r="Y265" s="1"/>
      <c r="Z265" s="1"/>
      <c r="AA265" s="1"/>
      <c r="AB265" s="1"/>
      <c r="AC265" s="1"/>
    </row>
    <row r="266" spans="1:29" ht="12.75">
      <c r="A266" s="1"/>
      <c r="B266" s="16"/>
      <c r="C266" s="3"/>
      <c r="D266" s="137"/>
      <c r="E266" s="137"/>
      <c r="F266" s="137"/>
      <c r="G266" s="137"/>
      <c r="H266" s="137"/>
      <c r="I266" s="137"/>
      <c r="J266" s="137"/>
      <c r="K266" s="137"/>
      <c r="L266" s="137"/>
      <c r="M266" s="137"/>
      <c r="N266" s="137"/>
      <c r="O266" s="137"/>
      <c r="P266" s="137"/>
      <c r="Q266" s="137"/>
      <c r="R266" s="137"/>
      <c r="S266" s="1"/>
      <c r="T266" s="1"/>
      <c r="U266" s="1"/>
      <c r="V266" s="1"/>
      <c r="W266" s="1"/>
      <c r="X266" s="1"/>
      <c r="Y266" s="1"/>
      <c r="Z266" s="1"/>
      <c r="AA266" s="1"/>
      <c r="AB266" s="1"/>
      <c r="AC266" s="1"/>
    </row>
    <row r="267" spans="1:29" ht="12.75">
      <c r="A267" s="1"/>
      <c r="B267" s="16"/>
      <c r="C267" s="3"/>
      <c r="D267" s="137"/>
      <c r="E267" s="137"/>
      <c r="F267" s="137"/>
      <c r="G267" s="137"/>
      <c r="H267" s="137"/>
      <c r="I267" s="137"/>
      <c r="J267" s="137"/>
      <c r="K267" s="137"/>
      <c r="L267" s="137"/>
      <c r="M267" s="137"/>
      <c r="N267" s="137"/>
      <c r="O267" s="137"/>
      <c r="P267" s="137"/>
      <c r="Q267" s="137"/>
      <c r="R267" s="137"/>
      <c r="S267" s="1"/>
      <c r="T267" s="1"/>
      <c r="U267" s="1"/>
      <c r="V267" s="1"/>
      <c r="W267" s="1"/>
      <c r="X267" s="1"/>
      <c r="Y267" s="1"/>
      <c r="Z267" s="1"/>
      <c r="AA267" s="1"/>
      <c r="AB267" s="1"/>
      <c r="AC267" s="1"/>
    </row>
    <row r="268" spans="1:29" ht="12.75">
      <c r="A268" s="1"/>
      <c r="B268" s="16"/>
      <c r="C268" s="3"/>
      <c r="D268" s="137"/>
      <c r="E268" s="137"/>
      <c r="F268" s="137"/>
      <c r="G268" s="137"/>
      <c r="H268" s="137"/>
      <c r="I268" s="137"/>
      <c r="J268" s="137"/>
      <c r="K268" s="137"/>
      <c r="L268" s="137"/>
      <c r="M268" s="137"/>
      <c r="N268" s="137"/>
      <c r="O268" s="137"/>
      <c r="P268" s="137"/>
      <c r="Q268" s="137"/>
      <c r="R268" s="137"/>
      <c r="S268" s="1"/>
      <c r="T268" s="1"/>
      <c r="U268" s="1"/>
      <c r="V268" s="1"/>
      <c r="W268" s="1"/>
      <c r="X268" s="1"/>
      <c r="Y268" s="1"/>
      <c r="Z268" s="1"/>
      <c r="AA268" s="1"/>
      <c r="AB268" s="1"/>
      <c r="AC268" s="1"/>
    </row>
    <row r="269" spans="1:29" ht="12.75">
      <c r="A269" s="1"/>
      <c r="B269" s="16"/>
      <c r="C269" s="3"/>
      <c r="D269" s="137"/>
      <c r="E269" s="137"/>
      <c r="F269" s="137"/>
      <c r="G269" s="137"/>
      <c r="H269" s="137"/>
      <c r="I269" s="137"/>
      <c r="J269" s="137"/>
      <c r="K269" s="137"/>
      <c r="L269" s="137"/>
      <c r="M269" s="137"/>
      <c r="N269" s="137"/>
      <c r="O269" s="137"/>
      <c r="P269" s="137"/>
      <c r="Q269" s="137"/>
      <c r="R269" s="137"/>
      <c r="S269" s="1"/>
      <c r="T269" s="1"/>
      <c r="U269" s="1"/>
      <c r="V269" s="1"/>
      <c r="W269" s="1"/>
      <c r="X269" s="1"/>
      <c r="Y269" s="1"/>
      <c r="Z269" s="1"/>
      <c r="AA269" s="1"/>
      <c r="AB269" s="1"/>
      <c r="AC269" s="1"/>
    </row>
    <row r="270" spans="1:29" ht="12.75">
      <c r="A270" s="1"/>
      <c r="B270" s="16"/>
      <c r="C270" s="3"/>
      <c r="D270" s="137"/>
      <c r="E270" s="137"/>
      <c r="F270" s="137"/>
      <c r="G270" s="137"/>
      <c r="H270" s="137"/>
      <c r="I270" s="137"/>
      <c r="J270" s="137"/>
      <c r="K270" s="137"/>
      <c r="L270" s="137"/>
      <c r="M270" s="137"/>
      <c r="N270" s="137"/>
      <c r="O270" s="137"/>
      <c r="P270" s="137"/>
      <c r="Q270" s="137"/>
      <c r="R270" s="137"/>
      <c r="S270" s="1"/>
      <c r="T270" s="1"/>
      <c r="U270" s="1"/>
      <c r="V270" s="1"/>
      <c r="W270" s="1"/>
      <c r="X270" s="1"/>
      <c r="Y270" s="1"/>
      <c r="Z270" s="1"/>
      <c r="AA270" s="1"/>
      <c r="AB270" s="1"/>
      <c r="AC270" s="1"/>
    </row>
    <row r="271" spans="1:29" ht="12.75">
      <c r="A271" s="1"/>
      <c r="B271" s="16"/>
      <c r="C271" s="3"/>
      <c r="D271" s="137"/>
      <c r="E271" s="137"/>
      <c r="F271" s="137"/>
      <c r="G271" s="137"/>
      <c r="H271" s="137"/>
      <c r="I271" s="137"/>
      <c r="J271" s="137"/>
      <c r="K271" s="137"/>
      <c r="L271" s="137"/>
      <c r="M271" s="137"/>
      <c r="N271" s="137"/>
      <c r="O271" s="137"/>
      <c r="P271" s="137"/>
      <c r="Q271" s="137"/>
      <c r="R271" s="137"/>
      <c r="S271" s="1"/>
      <c r="T271" s="1"/>
      <c r="U271" s="1"/>
      <c r="V271" s="1"/>
      <c r="W271" s="1"/>
      <c r="X271" s="1"/>
      <c r="Y271" s="1"/>
      <c r="Z271" s="1"/>
      <c r="AA271" s="1"/>
      <c r="AB271" s="1"/>
      <c r="AC271" s="1"/>
    </row>
    <row r="272" spans="1:29" ht="12.75">
      <c r="A272" s="1"/>
      <c r="B272" s="16"/>
      <c r="C272" s="3"/>
      <c r="D272" s="137"/>
      <c r="E272" s="137"/>
      <c r="F272" s="137"/>
      <c r="G272" s="137"/>
      <c r="H272" s="137"/>
      <c r="I272" s="137"/>
      <c r="J272" s="137"/>
      <c r="K272" s="137"/>
      <c r="L272" s="137"/>
      <c r="M272" s="137"/>
      <c r="N272" s="137"/>
      <c r="O272" s="137"/>
      <c r="P272" s="137"/>
      <c r="Q272" s="137"/>
      <c r="R272" s="137"/>
      <c r="S272" s="1"/>
      <c r="T272" s="1"/>
      <c r="U272" s="1"/>
      <c r="V272" s="1"/>
      <c r="W272" s="1"/>
      <c r="X272" s="1"/>
      <c r="Y272" s="1"/>
      <c r="Z272" s="1"/>
      <c r="AA272" s="1"/>
      <c r="AB272" s="1"/>
      <c r="AC272" s="1"/>
    </row>
    <row r="273" spans="1:29" ht="12.75">
      <c r="A273" s="1"/>
      <c r="B273" s="16"/>
      <c r="C273" s="3"/>
      <c r="D273" s="137"/>
      <c r="E273" s="137"/>
      <c r="F273" s="137"/>
      <c r="G273" s="137"/>
      <c r="H273" s="137"/>
      <c r="I273" s="137"/>
      <c r="J273" s="137"/>
      <c r="K273" s="137"/>
      <c r="L273" s="137"/>
      <c r="M273" s="137"/>
      <c r="N273" s="137"/>
      <c r="O273" s="137"/>
      <c r="P273" s="137"/>
      <c r="Q273" s="137"/>
      <c r="R273" s="137"/>
      <c r="S273" s="1"/>
      <c r="T273" s="1"/>
      <c r="U273" s="1"/>
      <c r="V273" s="1"/>
      <c r="W273" s="1"/>
      <c r="X273" s="1"/>
      <c r="Y273" s="1"/>
      <c r="Z273" s="1"/>
      <c r="AA273" s="1"/>
      <c r="AB273" s="1"/>
      <c r="AC273" s="1"/>
    </row>
    <row r="274" spans="1:29" ht="12.75">
      <c r="A274" s="1"/>
      <c r="B274" s="16"/>
      <c r="C274" s="3"/>
      <c r="D274" s="137"/>
      <c r="E274" s="137"/>
      <c r="F274" s="137"/>
      <c r="G274" s="137"/>
      <c r="H274" s="137"/>
      <c r="I274" s="137"/>
      <c r="J274" s="137"/>
      <c r="K274" s="137"/>
      <c r="L274" s="137"/>
      <c r="M274" s="137"/>
      <c r="N274" s="137"/>
      <c r="O274" s="137"/>
      <c r="P274" s="137"/>
      <c r="Q274" s="137"/>
      <c r="R274" s="137"/>
      <c r="S274" s="1"/>
      <c r="T274" s="1"/>
      <c r="U274" s="1"/>
      <c r="V274" s="1"/>
      <c r="W274" s="1"/>
      <c r="X274" s="1"/>
      <c r="Y274" s="1"/>
      <c r="Z274" s="1"/>
      <c r="AA274" s="1"/>
      <c r="AB274" s="1"/>
      <c r="AC274" s="1"/>
    </row>
    <row r="275" spans="1:29" ht="12.75">
      <c r="A275" s="1"/>
      <c r="B275" s="16"/>
      <c r="C275" s="3"/>
      <c r="D275" s="137"/>
      <c r="E275" s="137"/>
      <c r="F275" s="137"/>
      <c r="G275" s="137"/>
      <c r="H275" s="137"/>
      <c r="I275" s="137"/>
      <c r="J275" s="137"/>
      <c r="K275" s="137"/>
      <c r="L275" s="137"/>
      <c r="M275" s="137"/>
      <c r="N275" s="137"/>
      <c r="O275" s="137"/>
      <c r="P275" s="137"/>
      <c r="Q275" s="137"/>
      <c r="R275" s="137"/>
      <c r="S275" s="1"/>
      <c r="T275" s="1"/>
      <c r="U275" s="1"/>
      <c r="V275" s="1"/>
      <c r="W275" s="1"/>
      <c r="X275" s="1"/>
      <c r="Y275" s="1"/>
      <c r="Z275" s="1"/>
      <c r="AA275" s="1"/>
      <c r="AB275" s="1"/>
      <c r="AC275" s="1"/>
    </row>
    <row r="276" spans="1:29" ht="12.75">
      <c r="A276" s="1"/>
      <c r="B276" s="16"/>
      <c r="C276" s="3"/>
      <c r="D276" s="137"/>
      <c r="E276" s="137"/>
      <c r="F276" s="137"/>
      <c r="G276" s="137"/>
      <c r="H276" s="137"/>
      <c r="I276" s="137"/>
      <c r="J276" s="137"/>
      <c r="K276" s="137"/>
      <c r="L276" s="137"/>
      <c r="M276" s="137"/>
      <c r="N276" s="137"/>
      <c r="O276" s="137"/>
      <c r="P276" s="137"/>
      <c r="Q276" s="137"/>
      <c r="R276" s="137"/>
      <c r="S276" s="1"/>
      <c r="T276" s="1"/>
      <c r="U276" s="1"/>
      <c r="V276" s="1"/>
      <c r="W276" s="1"/>
      <c r="X276" s="1"/>
      <c r="Y276" s="1"/>
      <c r="Z276" s="1"/>
      <c r="AA276" s="1"/>
      <c r="AB276" s="1"/>
      <c r="AC276" s="1"/>
    </row>
    <row r="277" spans="1:29" ht="12.75">
      <c r="A277" s="1"/>
      <c r="B277" s="16"/>
      <c r="C277" s="3"/>
      <c r="D277" s="137"/>
      <c r="E277" s="137"/>
      <c r="F277" s="137"/>
      <c r="G277" s="137"/>
      <c r="H277" s="137"/>
      <c r="I277" s="137"/>
      <c r="J277" s="137"/>
      <c r="K277" s="137"/>
      <c r="L277" s="137"/>
      <c r="M277" s="137"/>
      <c r="N277" s="137"/>
      <c r="O277" s="137"/>
      <c r="P277" s="137"/>
      <c r="Q277" s="137"/>
      <c r="R277" s="137"/>
      <c r="S277" s="1"/>
      <c r="T277" s="1"/>
      <c r="U277" s="1"/>
      <c r="V277" s="1"/>
      <c r="W277" s="1"/>
      <c r="X277" s="1"/>
      <c r="Y277" s="1"/>
      <c r="Z277" s="1"/>
      <c r="AA277" s="1"/>
      <c r="AB277" s="1"/>
      <c r="AC277" s="1"/>
    </row>
    <row r="278" spans="1:29" ht="12.75">
      <c r="A278" s="1"/>
      <c r="B278" s="16"/>
      <c r="C278" s="3"/>
      <c r="D278" s="137"/>
      <c r="E278" s="137"/>
      <c r="F278" s="137"/>
      <c r="G278" s="137"/>
      <c r="H278" s="137"/>
      <c r="I278" s="137"/>
      <c r="J278" s="137"/>
      <c r="K278" s="137"/>
      <c r="L278" s="137"/>
      <c r="M278" s="137"/>
      <c r="N278" s="137"/>
      <c r="O278" s="137"/>
      <c r="P278" s="137"/>
      <c r="Q278" s="137"/>
      <c r="R278" s="137"/>
      <c r="S278" s="1"/>
      <c r="T278" s="1"/>
      <c r="U278" s="1"/>
      <c r="V278" s="1"/>
      <c r="W278" s="1"/>
      <c r="X278" s="1"/>
      <c r="Y278" s="1"/>
      <c r="Z278" s="1"/>
      <c r="AA278" s="1"/>
      <c r="AB278" s="1"/>
      <c r="AC278" s="1"/>
    </row>
    <row r="279" spans="1:29" ht="12.75">
      <c r="A279" s="1"/>
      <c r="B279" s="16"/>
      <c r="C279" s="3"/>
      <c r="D279" s="137"/>
      <c r="E279" s="137"/>
      <c r="F279" s="137"/>
      <c r="G279" s="137"/>
      <c r="H279" s="137"/>
      <c r="I279" s="137"/>
      <c r="J279" s="137"/>
      <c r="K279" s="137"/>
      <c r="L279" s="137"/>
      <c r="M279" s="137"/>
      <c r="N279" s="137"/>
      <c r="O279" s="137"/>
      <c r="P279" s="137"/>
      <c r="Q279" s="137"/>
      <c r="R279" s="137"/>
      <c r="S279" s="1"/>
      <c r="T279" s="1"/>
      <c r="U279" s="1"/>
      <c r="V279" s="1"/>
      <c r="W279" s="1"/>
      <c r="X279" s="1"/>
      <c r="Y279" s="1"/>
      <c r="Z279" s="1"/>
      <c r="AA279" s="1"/>
      <c r="AB279" s="1"/>
      <c r="AC279" s="1"/>
    </row>
    <row r="280" spans="1:29" ht="12.75">
      <c r="A280" s="1"/>
      <c r="B280" s="16"/>
      <c r="C280" s="3"/>
      <c r="D280" s="137"/>
      <c r="E280" s="137"/>
      <c r="F280" s="137"/>
      <c r="G280" s="137"/>
      <c r="H280" s="137"/>
      <c r="I280" s="137"/>
      <c r="J280" s="137"/>
      <c r="K280" s="137"/>
      <c r="L280" s="137"/>
      <c r="M280" s="137"/>
      <c r="N280" s="137"/>
      <c r="O280" s="137"/>
      <c r="P280" s="137"/>
      <c r="Q280" s="137"/>
      <c r="R280" s="137"/>
      <c r="S280" s="1"/>
      <c r="T280" s="1"/>
      <c r="U280" s="1"/>
      <c r="V280" s="1"/>
      <c r="W280" s="1"/>
      <c r="X280" s="1"/>
      <c r="Y280" s="1"/>
      <c r="Z280" s="1"/>
      <c r="AA280" s="1"/>
      <c r="AB280" s="1"/>
      <c r="AC280" s="1"/>
    </row>
    <row r="281" spans="1:29" ht="12.75">
      <c r="A281" s="1"/>
      <c r="B281" s="16"/>
      <c r="C281" s="3"/>
      <c r="D281" s="137"/>
      <c r="E281" s="137"/>
      <c r="F281" s="137"/>
      <c r="G281" s="137"/>
      <c r="H281" s="137"/>
      <c r="I281" s="137"/>
      <c r="J281" s="137"/>
      <c r="K281" s="137"/>
      <c r="L281" s="137"/>
      <c r="M281" s="137"/>
      <c r="N281" s="137"/>
      <c r="O281" s="137"/>
      <c r="P281" s="137"/>
      <c r="Q281" s="137"/>
      <c r="R281" s="137"/>
      <c r="S281" s="1"/>
      <c r="T281" s="1"/>
      <c r="U281" s="1"/>
      <c r="V281" s="1"/>
      <c r="W281" s="1"/>
      <c r="X281" s="1"/>
      <c r="Y281" s="1"/>
      <c r="Z281" s="1"/>
      <c r="AA281" s="1"/>
      <c r="AB281" s="1"/>
      <c r="AC281" s="1"/>
    </row>
    <row r="282" spans="1:29" ht="12.75">
      <c r="A282" s="1"/>
      <c r="B282" s="16"/>
      <c r="C282" s="3"/>
      <c r="D282" s="137"/>
      <c r="E282" s="137"/>
      <c r="F282" s="137"/>
      <c r="G282" s="137"/>
      <c r="H282" s="137"/>
      <c r="I282" s="137"/>
      <c r="J282" s="137"/>
      <c r="K282" s="137"/>
      <c r="L282" s="137"/>
      <c r="M282" s="137"/>
      <c r="N282" s="137"/>
      <c r="O282" s="137"/>
      <c r="P282" s="137"/>
      <c r="Q282" s="137"/>
      <c r="R282" s="137"/>
      <c r="S282" s="1"/>
      <c r="T282" s="1"/>
      <c r="U282" s="1"/>
      <c r="V282" s="1"/>
      <c r="W282" s="1"/>
      <c r="X282" s="1"/>
      <c r="Y282" s="1"/>
      <c r="Z282" s="1"/>
      <c r="AA282" s="1"/>
      <c r="AB282" s="1"/>
      <c r="AC282" s="1"/>
    </row>
    <row r="283" spans="1:29" ht="12.75">
      <c r="A283" s="1"/>
      <c r="B283" s="16"/>
      <c r="C283" s="3"/>
      <c r="D283" s="137"/>
      <c r="E283" s="137"/>
      <c r="F283" s="137"/>
      <c r="G283" s="137"/>
      <c r="H283" s="137"/>
      <c r="I283" s="137"/>
      <c r="J283" s="137"/>
      <c r="K283" s="137"/>
      <c r="L283" s="137"/>
      <c r="M283" s="137"/>
      <c r="N283" s="137"/>
      <c r="O283" s="137"/>
      <c r="P283" s="137"/>
      <c r="Q283" s="137"/>
      <c r="R283" s="137"/>
      <c r="S283" s="1"/>
      <c r="T283" s="1"/>
      <c r="U283" s="1"/>
      <c r="V283" s="1"/>
      <c r="W283" s="1"/>
      <c r="X283" s="1"/>
      <c r="Y283" s="1"/>
      <c r="Z283" s="1"/>
      <c r="AA283" s="1"/>
      <c r="AB283" s="1"/>
      <c r="AC283" s="1"/>
    </row>
    <row r="284" spans="1:29" ht="12.75">
      <c r="A284" s="1"/>
      <c r="B284" s="16"/>
      <c r="C284" s="3"/>
      <c r="D284" s="137"/>
      <c r="E284" s="137"/>
      <c r="F284" s="137"/>
      <c r="G284" s="137"/>
      <c r="H284" s="137"/>
      <c r="I284" s="137"/>
      <c r="J284" s="137"/>
      <c r="K284" s="137"/>
      <c r="L284" s="137"/>
      <c r="M284" s="137"/>
      <c r="N284" s="137"/>
      <c r="O284" s="137"/>
      <c r="P284" s="137"/>
      <c r="Q284" s="137"/>
      <c r="R284" s="137"/>
      <c r="S284" s="1"/>
      <c r="T284" s="1"/>
      <c r="U284" s="1"/>
      <c r="V284" s="1"/>
      <c r="W284" s="1"/>
      <c r="X284" s="1"/>
      <c r="Y284" s="1"/>
      <c r="Z284" s="1"/>
      <c r="AA284" s="1"/>
      <c r="AB284" s="1"/>
      <c r="AC284" s="1"/>
    </row>
    <row r="285" spans="1:29" ht="12.75">
      <c r="A285" s="1"/>
      <c r="B285" s="16"/>
      <c r="C285" s="3"/>
      <c r="D285" s="137"/>
      <c r="E285" s="137"/>
      <c r="F285" s="137"/>
      <c r="G285" s="137"/>
      <c r="H285" s="137"/>
      <c r="I285" s="137"/>
      <c r="J285" s="137"/>
      <c r="K285" s="137"/>
      <c r="L285" s="137"/>
      <c r="M285" s="137"/>
      <c r="N285" s="137"/>
      <c r="O285" s="137"/>
      <c r="P285" s="137"/>
      <c r="Q285" s="137"/>
      <c r="R285" s="137"/>
      <c r="S285" s="1"/>
      <c r="T285" s="1"/>
      <c r="U285" s="1"/>
      <c r="V285" s="1"/>
      <c r="W285" s="1"/>
      <c r="X285" s="1"/>
      <c r="Y285" s="1"/>
      <c r="Z285" s="1"/>
      <c r="AA285" s="1"/>
      <c r="AB285" s="1"/>
      <c r="AC285" s="1"/>
    </row>
    <row r="286" spans="1:29" ht="12.75">
      <c r="A286" s="1"/>
      <c r="B286" s="16"/>
      <c r="C286" s="3"/>
      <c r="D286" s="137"/>
      <c r="E286" s="137"/>
      <c r="F286" s="137"/>
      <c r="G286" s="137"/>
      <c r="H286" s="137"/>
      <c r="I286" s="137"/>
      <c r="J286" s="137"/>
      <c r="K286" s="137"/>
      <c r="L286" s="137"/>
      <c r="M286" s="137"/>
      <c r="N286" s="137"/>
      <c r="O286" s="137"/>
      <c r="P286" s="137"/>
      <c r="Q286" s="137"/>
      <c r="R286" s="137"/>
      <c r="S286" s="1"/>
      <c r="T286" s="1"/>
      <c r="U286" s="1"/>
      <c r="V286" s="1"/>
      <c r="W286" s="1"/>
      <c r="X286" s="1"/>
      <c r="Y286" s="1"/>
      <c r="Z286" s="1"/>
      <c r="AA286" s="1"/>
      <c r="AB286" s="1"/>
      <c r="AC286" s="1"/>
    </row>
    <row r="287" spans="1:29" ht="12.75">
      <c r="A287" s="1"/>
      <c r="B287" s="16"/>
      <c r="C287" s="3"/>
      <c r="D287" s="137"/>
      <c r="E287" s="137"/>
      <c r="F287" s="137"/>
      <c r="G287" s="137"/>
      <c r="H287" s="137"/>
      <c r="I287" s="137"/>
      <c r="J287" s="137"/>
      <c r="K287" s="137"/>
      <c r="L287" s="137"/>
      <c r="M287" s="137"/>
      <c r="N287" s="137"/>
      <c r="O287" s="137"/>
      <c r="P287" s="137"/>
      <c r="Q287" s="137"/>
      <c r="R287" s="137"/>
      <c r="S287" s="1"/>
      <c r="T287" s="1"/>
      <c r="U287" s="1"/>
      <c r="V287" s="1"/>
      <c r="W287" s="1"/>
      <c r="X287" s="1"/>
      <c r="Y287" s="1"/>
      <c r="Z287" s="1"/>
      <c r="AA287" s="1"/>
      <c r="AB287" s="1"/>
      <c r="AC287" s="1"/>
    </row>
    <row r="288" spans="1:29" ht="12.75">
      <c r="A288" s="1"/>
      <c r="B288" s="16"/>
      <c r="C288" s="3"/>
      <c r="D288" s="137"/>
      <c r="E288" s="137"/>
      <c r="F288" s="137"/>
      <c r="G288" s="137"/>
      <c r="H288" s="137"/>
      <c r="I288" s="137"/>
      <c r="J288" s="137"/>
      <c r="K288" s="137"/>
      <c r="L288" s="137"/>
      <c r="M288" s="137"/>
      <c r="N288" s="137"/>
      <c r="O288" s="137"/>
      <c r="P288" s="137"/>
      <c r="Q288" s="137"/>
      <c r="R288" s="137"/>
      <c r="S288" s="1"/>
      <c r="T288" s="1"/>
      <c r="U288" s="1"/>
      <c r="V288" s="1"/>
      <c r="W288" s="1"/>
      <c r="X288" s="1"/>
      <c r="Y288" s="1"/>
      <c r="Z288" s="1"/>
      <c r="AA288" s="1"/>
      <c r="AB288" s="1"/>
      <c r="AC288" s="1"/>
    </row>
    <row r="289" spans="1:29" ht="12.75">
      <c r="A289" s="1"/>
      <c r="B289" s="16"/>
      <c r="C289" s="3"/>
      <c r="D289" s="137"/>
      <c r="E289" s="137"/>
      <c r="F289" s="137"/>
      <c r="G289" s="137"/>
      <c r="H289" s="137"/>
      <c r="I289" s="137"/>
      <c r="J289" s="137"/>
      <c r="K289" s="137"/>
      <c r="L289" s="137"/>
      <c r="M289" s="137"/>
      <c r="N289" s="137"/>
      <c r="O289" s="137"/>
      <c r="P289" s="137"/>
      <c r="Q289" s="137"/>
      <c r="R289" s="137"/>
      <c r="S289" s="1"/>
      <c r="T289" s="1"/>
      <c r="U289" s="1"/>
      <c r="V289" s="1"/>
      <c r="W289" s="1"/>
      <c r="X289" s="1"/>
      <c r="Y289" s="1"/>
      <c r="Z289" s="1"/>
      <c r="AA289" s="1"/>
      <c r="AB289" s="1"/>
      <c r="AC289" s="1"/>
    </row>
    <row r="290" spans="1:29" ht="12.75">
      <c r="A290" s="1"/>
      <c r="B290" s="16"/>
      <c r="C290" s="3"/>
      <c r="D290" s="137"/>
      <c r="E290" s="137"/>
      <c r="F290" s="137"/>
      <c r="G290" s="137"/>
      <c r="H290" s="137"/>
      <c r="I290" s="137"/>
      <c r="J290" s="137"/>
      <c r="K290" s="137"/>
      <c r="L290" s="137"/>
      <c r="M290" s="137"/>
      <c r="N290" s="137"/>
      <c r="O290" s="137"/>
      <c r="P290" s="137"/>
      <c r="Q290" s="137"/>
      <c r="R290" s="137"/>
      <c r="S290" s="1"/>
      <c r="T290" s="1"/>
      <c r="U290" s="1"/>
      <c r="V290" s="1"/>
      <c r="W290" s="1"/>
      <c r="X290" s="1"/>
      <c r="Y290" s="1"/>
      <c r="Z290" s="1"/>
      <c r="AA290" s="1"/>
      <c r="AB290" s="1"/>
      <c r="AC290" s="1"/>
    </row>
    <row r="291" spans="1:29" ht="12.75">
      <c r="A291" s="1"/>
      <c r="B291" s="16"/>
      <c r="C291" s="3"/>
      <c r="D291" s="137"/>
      <c r="E291" s="137"/>
      <c r="F291" s="137"/>
      <c r="G291" s="137"/>
      <c r="H291" s="137"/>
      <c r="I291" s="137"/>
      <c r="J291" s="137"/>
      <c r="K291" s="137"/>
      <c r="L291" s="137"/>
      <c r="M291" s="137"/>
      <c r="N291" s="137"/>
      <c r="O291" s="137"/>
      <c r="P291" s="137"/>
      <c r="Q291" s="137"/>
      <c r="R291" s="137"/>
      <c r="S291" s="1"/>
      <c r="T291" s="1"/>
      <c r="U291" s="1"/>
      <c r="V291" s="1"/>
      <c r="W291" s="1"/>
      <c r="X291" s="1"/>
      <c r="Y291" s="1"/>
      <c r="Z291" s="1"/>
      <c r="AA291" s="1"/>
      <c r="AB291" s="1"/>
      <c r="AC291" s="1"/>
    </row>
    <row r="292" spans="1:29" ht="12.75">
      <c r="A292" s="1"/>
      <c r="B292" s="16"/>
      <c r="C292" s="3"/>
      <c r="D292" s="137"/>
      <c r="E292" s="137"/>
      <c r="F292" s="137"/>
      <c r="G292" s="137"/>
      <c r="H292" s="137"/>
      <c r="I292" s="137"/>
      <c r="J292" s="137"/>
      <c r="K292" s="137"/>
      <c r="L292" s="137"/>
      <c r="M292" s="137"/>
      <c r="N292" s="137"/>
      <c r="O292" s="137"/>
      <c r="P292" s="137"/>
      <c r="Q292" s="137"/>
      <c r="R292" s="137"/>
      <c r="S292" s="1"/>
      <c r="T292" s="1"/>
      <c r="U292" s="1"/>
      <c r="V292" s="1"/>
      <c r="W292" s="1"/>
      <c r="X292" s="1"/>
      <c r="Y292" s="1"/>
      <c r="Z292" s="1"/>
      <c r="AA292" s="1"/>
      <c r="AB292" s="1"/>
      <c r="AC292" s="1"/>
    </row>
    <row r="293" spans="1:29" ht="12.75">
      <c r="A293" s="1"/>
      <c r="B293" s="16"/>
      <c r="C293" s="3"/>
      <c r="D293" s="137"/>
      <c r="E293" s="137"/>
      <c r="F293" s="137"/>
      <c r="G293" s="137"/>
      <c r="H293" s="137"/>
      <c r="I293" s="137"/>
      <c r="J293" s="137"/>
      <c r="K293" s="137"/>
      <c r="L293" s="137"/>
      <c r="M293" s="137"/>
      <c r="N293" s="137"/>
      <c r="O293" s="137"/>
      <c r="P293" s="137"/>
      <c r="Q293" s="137"/>
      <c r="R293" s="137"/>
      <c r="S293" s="1"/>
      <c r="T293" s="1"/>
      <c r="U293" s="1"/>
      <c r="V293" s="1"/>
      <c r="W293" s="1"/>
      <c r="X293" s="1"/>
      <c r="Y293" s="1"/>
      <c r="Z293" s="1"/>
      <c r="AA293" s="1"/>
      <c r="AB293" s="1"/>
      <c r="AC293" s="1"/>
    </row>
    <row r="294" spans="1:29" ht="12.75">
      <c r="A294" s="1"/>
      <c r="B294" s="16"/>
      <c r="C294" s="3"/>
      <c r="D294" s="137"/>
      <c r="E294" s="137"/>
      <c r="F294" s="137"/>
      <c r="G294" s="137"/>
      <c r="H294" s="137"/>
      <c r="I294" s="137"/>
      <c r="J294" s="137"/>
      <c r="K294" s="137"/>
      <c r="L294" s="137"/>
      <c r="M294" s="137"/>
      <c r="N294" s="137"/>
      <c r="O294" s="137"/>
      <c r="P294" s="137"/>
      <c r="Q294" s="137"/>
      <c r="R294" s="137"/>
      <c r="S294" s="1"/>
      <c r="T294" s="1"/>
      <c r="U294" s="1"/>
      <c r="V294" s="1"/>
      <c r="W294" s="1"/>
      <c r="X294" s="1"/>
      <c r="Y294" s="1"/>
      <c r="Z294" s="1"/>
      <c r="AA294" s="1"/>
      <c r="AB294" s="1"/>
      <c r="AC294" s="1"/>
    </row>
    <row r="295" spans="1:29" ht="12.75">
      <c r="A295" s="1"/>
      <c r="B295" s="16"/>
      <c r="C295" s="3"/>
      <c r="D295" s="137"/>
      <c r="E295" s="137"/>
      <c r="F295" s="137"/>
      <c r="G295" s="137"/>
      <c r="H295" s="137"/>
      <c r="I295" s="137"/>
      <c r="J295" s="137"/>
      <c r="K295" s="137"/>
      <c r="L295" s="137"/>
      <c r="M295" s="137"/>
      <c r="N295" s="137"/>
      <c r="O295" s="137"/>
      <c r="P295" s="137"/>
      <c r="Q295" s="137"/>
      <c r="R295" s="137"/>
      <c r="S295" s="1"/>
      <c r="T295" s="1"/>
      <c r="U295" s="1"/>
      <c r="V295" s="1"/>
      <c r="W295" s="1"/>
      <c r="X295" s="1"/>
      <c r="Y295" s="1"/>
      <c r="Z295" s="1"/>
      <c r="AA295" s="1"/>
      <c r="AB295" s="1"/>
      <c r="AC295" s="1"/>
    </row>
    <row r="296" spans="1:29" ht="12.75">
      <c r="A296" s="1"/>
      <c r="B296" s="16"/>
      <c r="C296" s="3"/>
      <c r="D296" s="137"/>
      <c r="E296" s="137"/>
      <c r="F296" s="137"/>
      <c r="G296" s="137"/>
      <c r="H296" s="137"/>
      <c r="I296" s="137"/>
      <c r="J296" s="137"/>
      <c r="K296" s="137"/>
      <c r="L296" s="137"/>
      <c r="M296" s="137"/>
      <c r="N296" s="137"/>
      <c r="O296" s="137"/>
      <c r="P296" s="137"/>
      <c r="Q296" s="137"/>
      <c r="R296" s="137"/>
      <c r="S296" s="1"/>
      <c r="T296" s="1"/>
      <c r="U296" s="1"/>
      <c r="V296" s="1"/>
      <c r="W296" s="1"/>
      <c r="X296" s="1"/>
      <c r="Y296" s="1"/>
      <c r="Z296" s="1"/>
      <c r="AA296" s="1"/>
      <c r="AB296" s="1"/>
      <c r="AC296" s="1"/>
    </row>
    <row r="297" spans="1:29" ht="12.75">
      <c r="A297" s="1"/>
      <c r="B297" s="16"/>
      <c r="C297" s="3"/>
      <c r="D297" s="137"/>
      <c r="E297" s="137"/>
      <c r="F297" s="137"/>
      <c r="G297" s="137"/>
      <c r="H297" s="137"/>
      <c r="I297" s="137"/>
      <c r="J297" s="137"/>
      <c r="K297" s="137"/>
      <c r="L297" s="137"/>
      <c r="M297" s="137"/>
      <c r="N297" s="137"/>
      <c r="O297" s="137"/>
      <c r="P297" s="137"/>
      <c r="Q297" s="137"/>
      <c r="R297" s="137"/>
      <c r="S297" s="1"/>
      <c r="T297" s="1"/>
      <c r="U297" s="1"/>
      <c r="V297" s="1"/>
      <c r="W297" s="1"/>
      <c r="X297" s="1"/>
      <c r="Y297" s="1"/>
      <c r="Z297" s="1"/>
      <c r="AA297" s="1"/>
      <c r="AB297" s="1"/>
      <c r="AC297" s="1"/>
    </row>
    <row r="298" spans="1:29" ht="12.75">
      <c r="A298" s="1"/>
      <c r="B298" s="16"/>
      <c r="C298" s="3"/>
      <c r="D298" s="137"/>
      <c r="E298" s="137"/>
      <c r="F298" s="137"/>
      <c r="G298" s="137"/>
      <c r="H298" s="137"/>
      <c r="I298" s="137"/>
      <c r="J298" s="137"/>
      <c r="K298" s="137"/>
      <c r="L298" s="137"/>
      <c r="M298" s="137"/>
      <c r="N298" s="137"/>
      <c r="O298" s="137"/>
      <c r="P298" s="137"/>
      <c r="Q298" s="137"/>
      <c r="R298" s="137"/>
      <c r="S298" s="1"/>
      <c r="T298" s="1"/>
      <c r="U298" s="1"/>
      <c r="V298" s="1"/>
      <c r="W298" s="1"/>
      <c r="X298" s="1"/>
      <c r="Y298" s="1"/>
      <c r="Z298" s="1"/>
      <c r="AA298" s="1"/>
      <c r="AB298" s="1"/>
      <c r="AC298" s="1"/>
    </row>
    <row r="299" spans="1:29" ht="12.75">
      <c r="A299" s="1"/>
      <c r="B299" s="16"/>
      <c r="C299" s="3"/>
      <c r="D299" s="137"/>
      <c r="E299" s="137"/>
      <c r="F299" s="137"/>
      <c r="G299" s="137"/>
      <c r="H299" s="137"/>
      <c r="I299" s="137"/>
      <c r="J299" s="137"/>
      <c r="K299" s="137"/>
      <c r="L299" s="137"/>
      <c r="M299" s="137"/>
      <c r="N299" s="137"/>
      <c r="O299" s="137"/>
      <c r="P299" s="137"/>
      <c r="Q299" s="137"/>
      <c r="R299" s="137"/>
      <c r="S299" s="1"/>
      <c r="T299" s="1"/>
      <c r="U299" s="1"/>
      <c r="V299" s="1"/>
      <c r="W299" s="1"/>
      <c r="X299" s="1"/>
      <c r="Y299" s="1"/>
      <c r="Z299" s="1"/>
      <c r="AA299" s="1"/>
      <c r="AB299" s="1"/>
      <c r="AC299" s="1"/>
    </row>
    <row r="300" spans="1:29" ht="12.75">
      <c r="A300" s="1"/>
      <c r="B300" s="16"/>
      <c r="C300" s="3"/>
      <c r="D300" s="137"/>
      <c r="E300" s="137"/>
      <c r="F300" s="137"/>
      <c r="G300" s="137"/>
      <c r="H300" s="137"/>
      <c r="I300" s="137"/>
      <c r="J300" s="137"/>
      <c r="K300" s="137"/>
      <c r="L300" s="137"/>
      <c r="M300" s="137"/>
      <c r="N300" s="137"/>
      <c r="O300" s="137"/>
      <c r="P300" s="137"/>
      <c r="Q300" s="137"/>
      <c r="R300" s="137"/>
      <c r="S300" s="1"/>
      <c r="T300" s="1"/>
      <c r="U300" s="1"/>
      <c r="V300" s="1"/>
      <c r="W300" s="1"/>
      <c r="X300" s="1"/>
      <c r="Y300" s="1"/>
      <c r="Z300" s="1"/>
      <c r="AA300" s="1"/>
      <c r="AB300" s="1"/>
      <c r="AC300" s="1"/>
    </row>
    <row r="301" spans="1:29" ht="12.75">
      <c r="A301" s="1"/>
      <c r="B301" s="16"/>
      <c r="C301" s="3"/>
      <c r="D301" s="137"/>
      <c r="E301" s="137"/>
      <c r="F301" s="137"/>
      <c r="G301" s="137"/>
      <c r="H301" s="137"/>
      <c r="I301" s="137"/>
      <c r="J301" s="137"/>
      <c r="K301" s="137"/>
      <c r="L301" s="137"/>
      <c r="M301" s="137"/>
      <c r="N301" s="137"/>
      <c r="O301" s="137"/>
      <c r="P301" s="137"/>
      <c r="Q301" s="137"/>
      <c r="R301" s="137"/>
      <c r="S301" s="1"/>
      <c r="T301" s="1"/>
      <c r="U301" s="1"/>
      <c r="V301" s="1"/>
      <c r="W301" s="1"/>
      <c r="X301" s="1"/>
      <c r="Y301" s="1"/>
      <c r="Z301" s="1"/>
      <c r="AA301" s="1"/>
      <c r="AB301" s="1"/>
      <c r="AC301" s="1"/>
    </row>
    <row r="302" spans="1:29" ht="12.75">
      <c r="A302" s="1"/>
      <c r="B302" s="16"/>
      <c r="C302" s="3"/>
      <c r="D302" s="137"/>
      <c r="E302" s="137"/>
      <c r="F302" s="137"/>
      <c r="G302" s="137"/>
      <c r="H302" s="137"/>
      <c r="I302" s="137"/>
      <c r="J302" s="137"/>
      <c r="K302" s="137"/>
      <c r="L302" s="137"/>
      <c r="M302" s="137"/>
      <c r="N302" s="137"/>
      <c r="O302" s="137"/>
      <c r="P302" s="137"/>
      <c r="Q302" s="137"/>
      <c r="R302" s="137"/>
      <c r="S302" s="1"/>
      <c r="T302" s="1"/>
      <c r="U302" s="1"/>
      <c r="V302" s="1"/>
      <c r="W302" s="1"/>
      <c r="X302" s="1"/>
      <c r="Y302" s="1"/>
      <c r="Z302" s="1"/>
      <c r="AA302" s="1"/>
      <c r="AB302" s="1"/>
      <c r="AC302" s="1"/>
    </row>
    <row r="303" spans="1:29" ht="12.75">
      <c r="A303" s="1"/>
      <c r="B303" s="16"/>
      <c r="C303" s="3"/>
      <c r="D303" s="137"/>
      <c r="E303" s="137"/>
      <c r="F303" s="137"/>
      <c r="G303" s="137"/>
      <c r="H303" s="137"/>
      <c r="I303" s="137"/>
      <c r="J303" s="137"/>
      <c r="K303" s="137"/>
      <c r="L303" s="137"/>
      <c r="M303" s="137"/>
      <c r="N303" s="137"/>
      <c r="O303" s="137"/>
      <c r="P303" s="137"/>
      <c r="Q303" s="137"/>
      <c r="R303" s="137"/>
      <c r="S303" s="1"/>
      <c r="T303" s="1"/>
      <c r="U303" s="1"/>
      <c r="V303" s="1"/>
      <c r="W303" s="1"/>
      <c r="X303" s="1"/>
      <c r="Y303" s="1"/>
      <c r="Z303" s="1"/>
      <c r="AA303" s="1"/>
      <c r="AB303" s="1"/>
      <c r="AC303" s="1"/>
    </row>
    <row r="304" spans="1:29" ht="12.75">
      <c r="A304" s="1"/>
      <c r="B304" s="16"/>
      <c r="C304" s="3"/>
      <c r="D304" s="137"/>
      <c r="E304" s="137"/>
      <c r="F304" s="137"/>
      <c r="G304" s="137"/>
      <c r="H304" s="137"/>
      <c r="I304" s="137"/>
      <c r="J304" s="137"/>
      <c r="K304" s="137"/>
      <c r="L304" s="137"/>
      <c r="M304" s="137"/>
      <c r="N304" s="137"/>
      <c r="O304" s="137"/>
      <c r="P304" s="137"/>
      <c r="Q304" s="137"/>
      <c r="R304" s="137"/>
      <c r="S304" s="1"/>
      <c r="T304" s="1"/>
      <c r="U304" s="1"/>
      <c r="V304" s="1"/>
      <c r="W304" s="1"/>
      <c r="X304" s="1"/>
      <c r="Y304" s="1"/>
      <c r="Z304" s="1"/>
      <c r="AA304" s="1"/>
      <c r="AB304" s="1"/>
      <c r="AC304" s="1"/>
    </row>
    <row r="305" spans="1:29" ht="12.75">
      <c r="A305" s="1"/>
      <c r="B305" s="16"/>
      <c r="C305" s="3"/>
      <c r="D305" s="137"/>
      <c r="E305" s="137"/>
      <c r="F305" s="137"/>
      <c r="G305" s="137"/>
      <c r="H305" s="137"/>
      <c r="I305" s="137"/>
      <c r="J305" s="137"/>
      <c r="K305" s="137"/>
      <c r="L305" s="137"/>
      <c r="M305" s="137"/>
      <c r="N305" s="137"/>
      <c r="O305" s="137"/>
      <c r="P305" s="137"/>
      <c r="Q305" s="137"/>
      <c r="R305" s="137"/>
      <c r="S305" s="1"/>
      <c r="T305" s="1"/>
      <c r="U305" s="1"/>
      <c r="V305" s="1"/>
      <c r="W305" s="1"/>
      <c r="X305" s="1"/>
      <c r="Y305" s="1"/>
      <c r="Z305" s="1"/>
      <c r="AA305" s="1"/>
      <c r="AB305" s="1"/>
      <c r="AC305" s="1"/>
    </row>
    <row r="306" spans="1:29" ht="12.75">
      <c r="A306" s="1"/>
      <c r="B306" s="16"/>
      <c r="C306" s="3"/>
      <c r="D306" s="137"/>
      <c r="E306" s="137"/>
      <c r="F306" s="137"/>
      <c r="G306" s="137"/>
      <c r="H306" s="137"/>
      <c r="I306" s="137"/>
      <c r="J306" s="137"/>
      <c r="K306" s="137"/>
      <c r="L306" s="137"/>
      <c r="M306" s="137"/>
      <c r="N306" s="137"/>
      <c r="O306" s="137"/>
      <c r="P306" s="137"/>
      <c r="Q306" s="137"/>
      <c r="R306" s="137"/>
      <c r="S306" s="1"/>
      <c r="T306" s="1"/>
      <c r="U306" s="1"/>
      <c r="V306" s="1"/>
      <c r="W306" s="1"/>
      <c r="X306" s="1"/>
      <c r="Y306" s="1"/>
      <c r="Z306" s="1"/>
      <c r="AA306" s="1"/>
      <c r="AB306" s="1"/>
      <c r="AC306" s="1"/>
    </row>
    <row r="307" spans="1:29" ht="12.75">
      <c r="A307" s="1"/>
      <c r="B307" s="16"/>
      <c r="C307" s="3"/>
      <c r="D307" s="137"/>
      <c r="E307" s="137"/>
      <c r="F307" s="137"/>
      <c r="G307" s="137"/>
      <c r="H307" s="137"/>
      <c r="I307" s="137"/>
      <c r="J307" s="137"/>
      <c r="K307" s="137"/>
      <c r="L307" s="137"/>
      <c r="M307" s="137"/>
      <c r="N307" s="137"/>
      <c r="O307" s="137"/>
      <c r="P307" s="137"/>
      <c r="Q307" s="137"/>
      <c r="R307" s="137"/>
      <c r="S307" s="1"/>
      <c r="T307" s="1"/>
      <c r="U307" s="1"/>
      <c r="V307" s="1"/>
      <c r="W307" s="1"/>
      <c r="X307" s="1"/>
      <c r="Y307" s="1"/>
      <c r="Z307" s="1"/>
      <c r="AA307" s="1"/>
      <c r="AB307" s="1"/>
      <c r="AC307" s="1"/>
    </row>
    <row r="308" spans="1:29" ht="12.75">
      <c r="A308" s="1"/>
      <c r="B308" s="16"/>
      <c r="C308" s="3"/>
      <c r="D308" s="137"/>
      <c r="E308" s="137"/>
      <c r="F308" s="137"/>
      <c r="G308" s="137"/>
      <c r="H308" s="137"/>
      <c r="I308" s="137"/>
      <c r="J308" s="137"/>
      <c r="K308" s="137"/>
      <c r="L308" s="137"/>
      <c r="M308" s="137"/>
      <c r="N308" s="137"/>
      <c r="O308" s="137"/>
      <c r="P308" s="137"/>
      <c r="Q308" s="137"/>
      <c r="R308" s="137"/>
      <c r="S308" s="1"/>
      <c r="T308" s="1"/>
      <c r="U308" s="1"/>
      <c r="V308" s="1"/>
      <c r="W308" s="1"/>
      <c r="X308" s="1"/>
      <c r="Y308" s="1"/>
      <c r="Z308" s="1"/>
      <c r="AA308" s="1"/>
      <c r="AB308" s="1"/>
      <c r="AC308" s="1"/>
    </row>
    <row r="309" spans="1:29" ht="12.75">
      <c r="A309" s="1"/>
      <c r="B309" s="16"/>
      <c r="C309" s="3"/>
      <c r="D309" s="137"/>
      <c r="E309" s="137"/>
      <c r="F309" s="137"/>
      <c r="G309" s="137"/>
      <c r="H309" s="137"/>
      <c r="I309" s="137"/>
      <c r="J309" s="137"/>
      <c r="K309" s="137"/>
      <c r="L309" s="137"/>
      <c r="M309" s="137"/>
      <c r="N309" s="137"/>
      <c r="O309" s="137"/>
      <c r="P309" s="137"/>
      <c r="Q309" s="137"/>
      <c r="R309" s="137"/>
      <c r="S309" s="1"/>
      <c r="T309" s="1"/>
      <c r="U309" s="1"/>
      <c r="V309" s="1"/>
      <c r="W309" s="1"/>
      <c r="X309" s="1"/>
      <c r="Y309" s="1"/>
      <c r="Z309" s="1"/>
      <c r="AA309" s="1"/>
      <c r="AB309" s="1"/>
      <c r="AC309" s="1"/>
    </row>
    <row r="310" spans="1:29" ht="12.75">
      <c r="A310" s="1"/>
      <c r="B310" s="16"/>
      <c r="C310" s="3"/>
      <c r="D310" s="137"/>
      <c r="E310" s="137"/>
      <c r="F310" s="137"/>
      <c r="G310" s="137"/>
      <c r="H310" s="137"/>
      <c r="I310" s="137"/>
      <c r="J310" s="137"/>
      <c r="K310" s="137"/>
      <c r="L310" s="137"/>
      <c r="M310" s="137"/>
      <c r="N310" s="137"/>
      <c r="O310" s="137"/>
      <c r="P310" s="137"/>
      <c r="Q310" s="137"/>
      <c r="R310" s="137"/>
      <c r="S310" s="1"/>
      <c r="T310" s="1"/>
      <c r="U310" s="1"/>
      <c r="V310" s="1"/>
      <c r="W310" s="1"/>
      <c r="X310" s="1"/>
      <c r="Y310" s="1"/>
      <c r="Z310" s="1"/>
      <c r="AA310" s="1"/>
      <c r="AB310" s="1"/>
      <c r="AC310" s="1"/>
    </row>
    <row r="311" spans="1:29" ht="12.75">
      <c r="A311" s="1"/>
      <c r="B311" s="16"/>
      <c r="C311" s="3"/>
      <c r="D311" s="137"/>
      <c r="E311" s="137"/>
      <c r="F311" s="137"/>
      <c r="G311" s="137"/>
      <c r="H311" s="137"/>
      <c r="I311" s="137"/>
      <c r="J311" s="137"/>
      <c r="K311" s="137"/>
      <c r="L311" s="137"/>
      <c r="M311" s="137"/>
      <c r="N311" s="137"/>
      <c r="O311" s="137"/>
      <c r="P311" s="137"/>
      <c r="Q311" s="137"/>
      <c r="R311" s="137"/>
      <c r="S311" s="1"/>
      <c r="T311" s="1"/>
      <c r="U311" s="1"/>
      <c r="V311" s="1"/>
      <c r="W311" s="1"/>
      <c r="X311" s="1"/>
      <c r="Y311" s="1"/>
      <c r="Z311" s="1"/>
      <c r="AA311" s="1"/>
      <c r="AB311" s="1"/>
      <c r="AC311" s="1"/>
    </row>
    <row r="312" spans="1:29" ht="12.75">
      <c r="A312" s="1"/>
      <c r="B312" s="16"/>
      <c r="C312" s="3"/>
      <c r="D312" s="137"/>
      <c r="E312" s="137"/>
      <c r="F312" s="137"/>
      <c r="G312" s="137"/>
      <c r="H312" s="137"/>
      <c r="I312" s="137"/>
      <c r="J312" s="137"/>
      <c r="K312" s="137"/>
      <c r="L312" s="137"/>
      <c r="M312" s="137"/>
      <c r="N312" s="137"/>
      <c r="O312" s="137"/>
      <c r="P312" s="137"/>
      <c r="Q312" s="137"/>
      <c r="R312" s="137"/>
      <c r="S312" s="1"/>
      <c r="T312" s="1"/>
      <c r="U312" s="1"/>
      <c r="V312" s="1"/>
      <c r="W312" s="1"/>
      <c r="X312" s="1"/>
      <c r="Y312" s="1"/>
      <c r="Z312" s="1"/>
      <c r="AA312" s="1"/>
      <c r="AB312" s="1"/>
      <c r="AC312" s="1"/>
    </row>
    <row r="313" spans="1:29" ht="12.75">
      <c r="A313" s="1"/>
      <c r="B313" s="16"/>
      <c r="C313" s="3"/>
      <c r="D313" s="137"/>
      <c r="E313" s="137"/>
      <c r="F313" s="137"/>
      <c r="G313" s="137"/>
      <c r="H313" s="137"/>
      <c r="I313" s="137"/>
      <c r="J313" s="137"/>
      <c r="K313" s="137"/>
      <c r="L313" s="137"/>
      <c r="M313" s="137"/>
      <c r="N313" s="137"/>
      <c r="O313" s="137"/>
      <c r="P313" s="137"/>
      <c r="Q313" s="137"/>
      <c r="R313" s="137"/>
      <c r="S313" s="1"/>
      <c r="T313" s="1"/>
      <c r="U313" s="1"/>
      <c r="V313" s="1"/>
      <c r="W313" s="1"/>
      <c r="X313" s="1"/>
      <c r="Y313" s="1"/>
      <c r="Z313" s="1"/>
      <c r="AA313" s="1"/>
      <c r="AB313" s="1"/>
      <c r="AC313" s="1"/>
    </row>
    <row r="314" spans="1:29" ht="12.75">
      <c r="A314" s="1"/>
      <c r="B314" s="16"/>
      <c r="C314" s="3"/>
      <c r="D314" s="137"/>
      <c r="E314" s="137"/>
      <c r="F314" s="137"/>
      <c r="G314" s="137"/>
      <c r="H314" s="137"/>
      <c r="I314" s="137"/>
      <c r="J314" s="137"/>
      <c r="K314" s="137"/>
      <c r="L314" s="137"/>
      <c r="M314" s="137"/>
      <c r="N314" s="137"/>
      <c r="O314" s="137"/>
      <c r="P314" s="137"/>
      <c r="Q314" s="137"/>
      <c r="R314" s="137"/>
      <c r="S314" s="1"/>
      <c r="T314" s="1"/>
      <c r="U314" s="1"/>
      <c r="V314" s="1"/>
      <c r="W314" s="1"/>
      <c r="X314" s="1"/>
      <c r="Y314" s="1"/>
      <c r="Z314" s="1"/>
      <c r="AA314" s="1"/>
      <c r="AB314" s="1"/>
      <c r="AC314" s="1"/>
    </row>
    <row r="315" spans="1:29" ht="12.75">
      <c r="A315" s="1"/>
      <c r="B315" s="16"/>
      <c r="C315" s="3"/>
      <c r="D315" s="137"/>
      <c r="E315" s="137"/>
      <c r="F315" s="137"/>
      <c r="G315" s="137"/>
      <c r="H315" s="137"/>
      <c r="I315" s="137"/>
      <c r="J315" s="137"/>
      <c r="K315" s="137"/>
      <c r="L315" s="137"/>
      <c r="M315" s="137"/>
      <c r="N315" s="137"/>
      <c r="O315" s="137"/>
      <c r="P315" s="137"/>
      <c r="Q315" s="137"/>
      <c r="R315" s="137"/>
      <c r="S315" s="1"/>
      <c r="T315" s="1"/>
      <c r="U315" s="1"/>
      <c r="V315" s="1"/>
      <c r="W315" s="1"/>
      <c r="X315" s="1"/>
      <c r="Y315" s="1"/>
      <c r="Z315" s="1"/>
      <c r="AA315" s="1"/>
      <c r="AB315" s="1"/>
      <c r="AC315" s="1"/>
    </row>
    <row r="316" spans="1:29" ht="12.75">
      <c r="A316" s="1"/>
      <c r="B316" s="16"/>
      <c r="C316" s="3"/>
      <c r="D316" s="137"/>
      <c r="E316" s="137"/>
      <c r="F316" s="137"/>
      <c r="G316" s="137"/>
      <c r="H316" s="137"/>
      <c r="I316" s="137"/>
      <c r="J316" s="137"/>
      <c r="K316" s="137"/>
      <c r="L316" s="137"/>
      <c r="M316" s="137"/>
      <c r="N316" s="137"/>
      <c r="O316" s="137"/>
      <c r="P316" s="137"/>
      <c r="Q316" s="137"/>
      <c r="R316" s="137"/>
      <c r="S316" s="1"/>
      <c r="T316" s="1"/>
      <c r="U316" s="1"/>
      <c r="V316" s="1"/>
      <c r="W316" s="1"/>
      <c r="X316" s="1"/>
      <c r="Y316" s="1"/>
      <c r="Z316" s="1"/>
      <c r="AA316" s="1"/>
      <c r="AB316" s="1"/>
      <c r="AC316" s="1"/>
    </row>
    <row r="317" spans="1:29" ht="12.75">
      <c r="A317" s="1"/>
      <c r="B317" s="16"/>
      <c r="C317" s="3"/>
      <c r="D317" s="137"/>
      <c r="E317" s="137"/>
      <c r="F317" s="137"/>
      <c r="G317" s="137"/>
      <c r="H317" s="137"/>
      <c r="I317" s="137"/>
      <c r="J317" s="137"/>
      <c r="K317" s="137"/>
      <c r="L317" s="137"/>
      <c r="M317" s="137"/>
      <c r="N317" s="137"/>
      <c r="O317" s="137"/>
      <c r="P317" s="137"/>
      <c r="Q317" s="137"/>
      <c r="R317" s="137"/>
      <c r="S317" s="1"/>
      <c r="T317" s="1"/>
      <c r="U317" s="1"/>
      <c r="V317" s="1"/>
      <c r="W317" s="1"/>
      <c r="X317" s="1"/>
      <c r="Y317" s="1"/>
      <c r="Z317" s="1"/>
      <c r="AA317" s="1"/>
      <c r="AB317" s="1"/>
      <c r="AC317" s="1"/>
    </row>
    <row r="318" spans="1:29" ht="12.75">
      <c r="A318" s="1"/>
      <c r="B318" s="16"/>
      <c r="C318" s="3"/>
      <c r="D318" s="137"/>
      <c r="E318" s="137"/>
      <c r="F318" s="137"/>
      <c r="G318" s="137"/>
      <c r="H318" s="137"/>
      <c r="I318" s="137"/>
      <c r="J318" s="137"/>
      <c r="K318" s="137"/>
      <c r="L318" s="137"/>
      <c r="M318" s="137"/>
      <c r="N318" s="137"/>
      <c r="O318" s="137"/>
      <c r="P318" s="137"/>
      <c r="Q318" s="137"/>
      <c r="R318" s="137"/>
      <c r="S318" s="1"/>
      <c r="T318" s="1"/>
      <c r="U318" s="1"/>
      <c r="V318" s="1"/>
      <c r="W318" s="1"/>
      <c r="X318" s="1"/>
      <c r="Y318" s="1"/>
      <c r="Z318" s="1"/>
      <c r="AA318" s="1"/>
      <c r="AB318" s="1"/>
      <c r="AC318" s="1"/>
    </row>
    <row r="319" spans="1:29" ht="12.75">
      <c r="A319" s="1"/>
      <c r="B319" s="16"/>
      <c r="C319" s="3"/>
      <c r="D319" s="137"/>
      <c r="E319" s="137"/>
      <c r="F319" s="137"/>
      <c r="G319" s="137"/>
      <c r="H319" s="137"/>
      <c r="I319" s="137"/>
      <c r="J319" s="137"/>
      <c r="K319" s="137"/>
      <c r="L319" s="137"/>
      <c r="M319" s="137"/>
      <c r="N319" s="137"/>
      <c r="O319" s="137"/>
      <c r="P319" s="137"/>
      <c r="Q319" s="137"/>
      <c r="R319" s="137"/>
      <c r="S319" s="1"/>
      <c r="T319" s="1"/>
      <c r="U319" s="1"/>
      <c r="V319" s="1"/>
      <c r="W319" s="1"/>
      <c r="X319" s="1"/>
      <c r="Y319" s="1"/>
      <c r="Z319" s="1"/>
      <c r="AA319" s="1"/>
      <c r="AB319" s="1"/>
      <c r="AC319" s="1"/>
    </row>
    <row r="320" spans="1:29" ht="12.75">
      <c r="A320" s="1"/>
      <c r="B320" s="16"/>
      <c r="C320" s="3"/>
      <c r="D320" s="137"/>
      <c r="E320" s="137"/>
      <c r="F320" s="137"/>
      <c r="G320" s="137"/>
      <c r="H320" s="137"/>
      <c r="I320" s="137"/>
      <c r="J320" s="137"/>
      <c r="K320" s="137"/>
      <c r="L320" s="137"/>
      <c r="M320" s="137"/>
      <c r="N320" s="137"/>
      <c r="O320" s="137"/>
      <c r="P320" s="137"/>
      <c r="Q320" s="137"/>
      <c r="R320" s="137"/>
      <c r="S320" s="1"/>
      <c r="T320" s="1"/>
      <c r="U320" s="1"/>
      <c r="V320" s="1"/>
      <c r="W320" s="1"/>
      <c r="X320" s="1"/>
      <c r="Y320" s="1"/>
      <c r="Z320" s="1"/>
      <c r="AA320" s="1"/>
      <c r="AB320" s="1"/>
      <c r="AC320" s="1"/>
    </row>
    <row r="321" spans="1:29" ht="12.75">
      <c r="A321" s="1"/>
      <c r="B321" s="16"/>
      <c r="C321" s="3"/>
      <c r="D321" s="137"/>
      <c r="E321" s="137"/>
      <c r="F321" s="137"/>
      <c r="G321" s="137"/>
      <c r="H321" s="137"/>
      <c r="I321" s="137"/>
      <c r="J321" s="137"/>
      <c r="K321" s="137"/>
      <c r="L321" s="137"/>
      <c r="M321" s="137"/>
      <c r="N321" s="137"/>
      <c r="O321" s="137"/>
      <c r="P321" s="137"/>
      <c r="Q321" s="137"/>
      <c r="R321" s="137"/>
      <c r="S321" s="1"/>
      <c r="T321" s="1"/>
      <c r="U321" s="1"/>
      <c r="V321" s="1"/>
      <c r="W321" s="1"/>
      <c r="X321" s="1"/>
      <c r="Y321" s="1"/>
      <c r="Z321" s="1"/>
      <c r="AA321" s="1"/>
      <c r="AB321" s="1"/>
      <c r="AC321" s="1"/>
    </row>
    <row r="322" spans="1:29" ht="12.75">
      <c r="A322" s="1"/>
      <c r="B322" s="16"/>
      <c r="C322" s="3"/>
      <c r="D322" s="137"/>
      <c r="E322" s="137"/>
      <c r="F322" s="137"/>
      <c r="G322" s="137"/>
      <c r="H322" s="137"/>
      <c r="I322" s="137"/>
      <c r="J322" s="137"/>
      <c r="K322" s="137"/>
      <c r="L322" s="137"/>
      <c r="M322" s="137"/>
      <c r="N322" s="137"/>
      <c r="O322" s="137"/>
      <c r="P322" s="137"/>
      <c r="Q322" s="137"/>
      <c r="R322" s="137"/>
      <c r="S322" s="1"/>
      <c r="T322" s="1"/>
      <c r="U322" s="1"/>
      <c r="V322" s="1"/>
      <c r="W322" s="1"/>
      <c r="X322" s="1"/>
      <c r="Y322" s="1"/>
      <c r="Z322" s="1"/>
      <c r="AA322" s="1"/>
      <c r="AB322" s="1"/>
      <c r="AC322" s="1"/>
    </row>
    <row r="323" spans="1:29" ht="12.75">
      <c r="A323" s="1"/>
      <c r="B323" s="16"/>
      <c r="C323" s="3"/>
      <c r="D323" s="137"/>
      <c r="E323" s="137"/>
      <c r="F323" s="137"/>
      <c r="G323" s="137"/>
      <c r="H323" s="137"/>
      <c r="I323" s="137"/>
      <c r="J323" s="137"/>
      <c r="K323" s="137"/>
      <c r="L323" s="137"/>
      <c r="M323" s="137"/>
      <c r="N323" s="137"/>
      <c r="O323" s="137"/>
      <c r="P323" s="137"/>
      <c r="Q323" s="137"/>
      <c r="R323" s="137"/>
      <c r="S323" s="1"/>
      <c r="T323" s="1"/>
      <c r="U323" s="1"/>
      <c r="V323" s="1"/>
      <c r="W323" s="1"/>
      <c r="X323" s="1"/>
      <c r="Y323" s="1"/>
      <c r="Z323" s="1"/>
      <c r="AA323" s="1"/>
      <c r="AB323" s="1"/>
      <c r="AC323" s="1"/>
    </row>
    <row r="324" spans="1:29" ht="12.75">
      <c r="A324" s="1"/>
      <c r="B324" s="16"/>
      <c r="C324" s="3"/>
      <c r="D324" s="137"/>
      <c r="E324" s="137"/>
      <c r="F324" s="137"/>
      <c r="G324" s="137"/>
      <c r="H324" s="137"/>
      <c r="I324" s="137"/>
      <c r="J324" s="137"/>
      <c r="K324" s="137"/>
      <c r="L324" s="137"/>
      <c r="M324" s="137"/>
      <c r="N324" s="137"/>
      <c r="O324" s="137"/>
      <c r="P324" s="137"/>
      <c r="Q324" s="137"/>
      <c r="R324" s="137"/>
      <c r="S324" s="1"/>
      <c r="T324" s="1"/>
      <c r="U324" s="1"/>
      <c r="V324" s="1"/>
      <c r="W324" s="1"/>
      <c r="X324" s="1"/>
      <c r="Y324" s="1"/>
      <c r="Z324" s="1"/>
      <c r="AA324" s="1"/>
      <c r="AB324" s="1"/>
      <c r="AC324" s="1"/>
    </row>
    <row r="325" spans="1:29" ht="12.75">
      <c r="A325" s="1"/>
      <c r="B325" s="16"/>
      <c r="C325" s="3"/>
      <c r="D325" s="137"/>
      <c r="E325" s="137"/>
      <c r="F325" s="137"/>
      <c r="G325" s="137"/>
      <c r="H325" s="137"/>
      <c r="I325" s="137"/>
      <c r="J325" s="137"/>
      <c r="K325" s="137"/>
      <c r="L325" s="137"/>
      <c r="M325" s="137"/>
      <c r="N325" s="137"/>
      <c r="O325" s="137"/>
      <c r="P325" s="137"/>
      <c r="Q325" s="137"/>
      <c r="R325" s="137"/>
      <c r="S325" s="1"/>
      <c r="T325" s="1"/>
      <c r="U325" s="1"/>
      <c r="V325" s="1"/>
      <c r="W325" s="1"/>
      <c r="X325" s="1"/>
      <c r="Y325" s="1"/>
      <c r="Z325" s="1"/>
      <c r="AA325" s="1"/>
      <c r="AB325" s="1"/>
      <c r="AC325" s="1"/>
    </row>
    <row r="326" spans="1:29" ht="12.75">
      <c r="A326" s="1"/>
      <c r="B326" s="16"/>
      <c r="C326" s="3"/>
      <c r="D326" s="137"/>
      <c r="E326" s="137"/>
      <c r="F326" s="137"/>
      <c r="G326" s="137"/>
      <c r="H326" s="137"/>
      <c r="I326" s="137"/>
      <c r="J326" s="137"/>
      <c r="K326" s="137"/>
      <c r="L326" s="137"/>
      <c r="M326" s="137"/>
      <c r="N326" s="137"/>
      <c r="O326" s="137"/>
      <c r="P326" s="137"/>
      <c r="Q326" s="137"/>
      <c r="R326" s="137"/>
      <c r="S326" s="1"/>
      <c r="T326" s="1"/>
      <c r="U326" s="1"/>
      <c r="V326" s="1"/>
      <c r="W326" s="1"/>
      <c r="X326" s="1"/>
      <c r="Y326" s="1"/>
      <c r="Z326" s="1"/>
      <c r="AA326" s="1"/>
      <c r="AB326" s="1"/>
      <c r="AC326" s="1"/>
    </row>
    <row r="327" spans="1:29" ht="12.75">
      <c r="A327" s="1"/>
      <c r="B327" s="16"/>
      <c r="C327" s="3"/>
      <c r="D327" s="137"/>
      <c r="E327" s="137"/>
      <c r="F327" s="137"/>
      <c r="G327" s="137"/>
      <c r="H327" s="137"/>
      <c r="I327" s="137"/>
      <c r="J327" s="137"/>
      <c r="K327" s="137"/>
      <c r="L327" s="137"/>
      <c r="M327" s="137"/>
      <c r="N327" s="137"/>
      <c r="O327" s="137"/>
      <c r="P327" s="137"/>
      <c r="Q327" s="137"/>
      <c r="R327" s="137"/>
      <c r="S327" s="1"/>
      <c r="T327" s="1"/>
      <c r="U327" s="1"/>
      <c r="V327" s="1"/>
      <c r="W327" s="1"/>
      <c r="X327" s="1"/>
      <c r="Y327" s="1"/>
      <c r="Z327" s="1"/>
      <c r="AA327" s="1"/>
      <c r="AB327" s="1"/>
      <c r="AC327" s="1"/>
    </row>
    <row r="328" spans="1:29" ht="12.75">
      <c r="A328" s="1"/>
      <c r="B328" s="16"/>
      <c r="C328" s="3"/>
      <c r="D328" s="137"/>
      <c r="E328" s="137"/>
      <c r="F328" s="137"/>
      <c r="G328" s="137"/>
      <c r="H328" s="137"/>
      <c r="I328" s="137"/>
      <c r="J328" s="137"/>
      <c r="K328" s="137"/>
      <c r="L328" s="137"/>
      <c r="M328" s="137"/>
      <c r="N328" s="137"/>
      <c r="O328" s="137"/>
      <c r="P328" s="137"/>
      <c r="Q328" s="137"/>
      <c r="R328" s="137"/>
      <c r="S328" s="1"/>
      <c r="T328" s="1"/>
      <c r="U328" s="1"/>
      <c r="V328" s="1"/>
      <c r="W328" s="1"/>
      <c r="X328" s="1"/>
      <c r="Y328" s="1"/>
      <c r="Z328" s="1"/>
      <c r="AA328" s="1"/>
      <c r="AB328" s="1"/>
      <c r="AC328" s="1"/>
    </row>
    <row r="329" spans="1:29" ht="12.75">
      <c r="A329" s="1"/>
      <c r="B329" s="16"/>
      <c r="C329" s="3"/>
      <c r="D329" s="137"/>
      <c r="E329" s="137"/>
      <c r="F329" s="137"/>
      <c r="G329" s="137"/>
      <c r="H329" s="137"/>
      <c r="I329" s="137"/>
      <c r="J329" s="137"/>
      <c r="K329" s="137"/>
      <c r="L329" s="137"/>
      <c r="M329" s="137"/>
      <c r="N329" s="137"/>
      <c r="O329" s="137"/>
      <c r="P329" s="137"/>
      <c r="Q329" s="137"/>
      <c r="R329" s="137"/>
      <c r="S329" s="1"/>
      <c r="T329" s="1"/>
      <c r="U329" s="1"/>
      <c r="V329" s="1"/>
      <c r="W329" s="1"/>
      <c r="X329" s="1"/>
      <c r="Y329" s="1"/>
      <c r="Z329" s="1"/>
      <c r="AA329" s="1"/>
      <c r="AB329" s="1"/>
      <c r="AC329" s="1"/>
    </row>
    <row r="330" spans="1:29" ht="12.75">
      <c r="A330" s="1"/>
      <c r="B330" s="16"/>
      <c r="C330" s="3"/>
      <c r="D330" s="137"/>
      <c r="E330" s="137"/>
      <c r="F330" s="137"/>
      <c r="G330" s="137"/>
      <c r="H330" s="137"/>
      <c r="I330" s="137"/>
      <c r="J330" s="137"/>
      <c r="K330" s="137"/>
      <c r="L330" s="137"/>
      <c r="M330" s="137"/>
      <c r="N330" s="137"/>
      <c r="O330" s="137"/>
      <c r="P330" s="137"/>
      <c r="Q330" s="137"/>
      <c r="R330" s="137"/>
      <c r="S330" s="1"/>
      <c r="T330" s="1"/>
      <c r="U330" s="1"/>
      <c r="V330" s="1"/>
      <c r="W330" s="1"/>
      <c r="X330" s="1"/>
      <c r="Y330" s="1"/>
      <c r="Z330" s="1"/>
      <c r="AA330" s="1"/>
      <c r="AB330" s="1"/>
      <c r="AC330" s="1"/>
    </row>
    <row r="331" spans="1:29" ht="12.75">
      <c r="A331" s="1"/>
      <c r="B331" s="16"/>
      <c r="C331" s="3"/>
      <c r="D331" s="137"/>
      <c r="E331" s="137"/>
      <c r="F331" s="137"/>
      <c r="G331" s="137"/>
      <c r="H331" s="137"/>
      <c r="I331" s="137"/>
      <c r="J331" s="137"/>
      <c r="K331" s="137"/>
      <c r="L331" s="137"/>
      <c r="M331" s="137"/>
      <c r="N331" s="137"/>
      <c r="O331" s="137"/>
      <c r="P331" s="137"/>
      <c r="Q331" s="137"/>
      <c r="R331" s="137"/>
      <c r="S331" s="1"/>
      <c r="T331" s="1"/>
      <c r="U331" s="1"/>
      <c r="V331" s="1"/>
      <c r="W331" s="1"/>
      <c r="X331" s="1"/>
      <c r="Y331" s="1"/>
      <c r="Z331" s="1"/>
      <c r="AA331" s="1"/>
      <c r="AB331" s="1"/>
      <c r="AC331" s="1"/>
    </row>
    <row r="332" spans="1:29" ht="12.75">
      <c r="A332" s="1"/>
      <c r="B332" s="16"/>
      <c r="C332" s="3"/>
      <c r="D332" s="137"/>
      <c r="E332" s="137"/>
      <c r="F332" s="137"/>
      <c r="G332" s="137"/>
      <c r="H332" s="137"/>
      <c r="I332" s="137"/>
      <c r="J332" s="137"/>
      <c r="K332" s="137"/>
      <c r="L332" s="137"/>
      <c r="M332" s="137"/>
      <c r="N332" s="137"/>
      <c r="O332" s="137"/>
      <c r="P332" s="137"/>
      <c r="Q332" s="137"/>
      <c r="R332" s="137"/>
      <c r="S332" s="1"/>
      <c r="T332" s="1"/>
      <c r="U332" s="1"/>
      <c r="V332" s="1"/>
      <c r="W332" s="1"/>
      <c r="X332" s="1"/>
      <c r="Y332" s="1"/>
      <c r="Z332" s="1"/>
      <c r="AA332" s="1"/>
      <c r="AB332" s="1"/>
      <c r="AC332" s="1"/>
    </row>
    <row r="333" spans="1:29" ht="12.75">
      <c r="A333" s="1"/>
      <c r="B333" s="16"/>
      <c r="C333" s="3"/>
      <c r="D333" s="137"/>
      <c r="E333" s="137"/>
      <c r="F333" s="137"/>
      <c r="G333" s="137"/>
      <c r="H333" s="137"/>
      <c r="I333" s="137"/>
      <c r="J333" s="137"/>
      <c r="K333" s="137"/>
      <c r="L333" s="137"/>
      <c r="M333" s="137"/>
      <c r="N333" s="137"/>
      <c r="O333" s="137"/>
      <c r="P333" s="137"/>
      <c r="Q333" s="137"/>
      <c r="R333" s="137"/>
      <c r="S333" s="1"/>
      <c r="T333" s="1"/>
      <c r="U333" s="1"/>
      <c r="V333" s="1"/>
      <c r="W333" s="1"/>
      <c r="X333" s="1"/>
      <c r="Y333" s="1"/>
      <c r="Z333" s="1"/>
      <c r="AA333" s="1"/>
      <c r="AB333" s="1"/>
      <c r="AC333" s="1"/>
    </row>
    <row r="334" spans="1:29" ht="12.75">
      <c r="A334" s="1"/>
      <c r="B334" s="16"/>
      <c r="C334" s="3"/>
      <c r="D334" s="137"/>
      <c r="E334" s="137"/>
      <c r="F334" s="137"/>
      <c r="G334" s="137"/>
      <c r="H334" s="137"/>
      <c r="I334" s="137"/>
      <c r="J334" s="137"/>
      <c r="K334" s="137"/>
      <c r="L334" s="137"/>
      <c r="M334" s="137"/>
      <c r="N334" s="137"/>
      <c r="O334" s="137"/>
      <c r="P334" s="137"/>
      <c r="Q334" s="137"/>
      <c r="R334" s="137"/>
      <c r="S334" s="1"/>
      <c r="T334" s="1"/>
      <c r="U334" s="1"/>
      <c r="V334" s="1"/>
      <c r="W334" s="1"/>
      <c r="X334" s="1"/>
      <c r="Y334" s="1"/>
      <c r="Z334" s="1"/>
      <c r="AA334" s="1"/>
      <c r="AB334" s="1"/>
      <c r="AC334" s="1"/>
    </row>
    <row r="335" spans="1:29" ht="12.75">
      <c r="A335" s="1"/>
      <c r="B335" s="16"/>
      <c r="C335" s="3"/>
      <c r="D335" s="137"/>
      <c r="E335" s="137"/>
      <c r="F335" s="137"/>
      <c r="G335" s="137"/>
      <c r="H335" s="137"/>
      <c r="I335" s="137"/>
      <c r="J335" s="137"/>
      <c r="K335" s="137"/>
      <c r="L335" s="137"/>
      <c r="M335" s="137"/>
      <c r="N335" s="137"/>
      <c r="O335" s="137"/>
      <c r="P335" s="137"/>
      <c r="Q335" s="137"/>
      <c r="R335" s="137"/>
      <c r="S335" s="1"/>
      <c r="T335" s="1"/>
      <c r="U335" s="1"/>
      <c r="V335" s="1"/>
      <c r="W335" s="1"/>
      <c r="X335" s="1"/>
      <c r="Y335" s="1"/>
      <c r="Z335" s="1"/>
      <c r="AA335" s="1"/>
      <c r="AB335" s="1"/>
      <c r="AC335" s="1"/>
    </row>
    <row r="336" spans="1:29" ht="12.75">
      <c r="A336" s="1"/>
      <c r="B336" s="16"/>
      <c r="C336" s="3"/>
      <c r="D336" s="137"/>
      <c r="E336" s="137"/>
      <c r="F336" s="137"/>
      <c r="G336" s="137"/>
      <c r="H336" s="137"/>
      <c r="I336" s="137"/>
      <c r="J336" s="137"/>
      <c r="K336" s="137"/>
      <c r="L336" s="137"/>
      <c r="M336" s="137"/>
      <c r="N336" s="137"/>
      <c r="O336" s="137"/>
      <c r="P336" s="137"/>
      <c r="Q336" s="137"/>
      <c r="R336" s="137"/>
      <c r="S336" s="1"/>
      <c r="T336" s="1"/>
      <c r="U336" s="1"/>
      <c r="V336" s="1"/>
      <c r="W336" s="1"/>
      <c r="X336" s="1"/>
      <c r="Y336" s="1"/>
      <c r="Z336" s="1"/>
      <c r="AA336" s="1"/>
      <c r="AB336" s="1"/>
      <c r="AC336" s="1"/>
    </row>
    <row r="337" spans="1:29" ht="12.75">
      <c r="A337" s="1"/>
      <c r="B337" s="16"/>
      <c r="C337" s="3"/>
      <c r="D337" s="137"/>
      <c r="E337" s="137"/>
      <c r="F337" s="137"/>
      <c r="G337" s="137"/>
      <c r="H337" s="137"/>
      <c r="I337" s="137"/>
      <c r="J337" s="137"/>
      <c r="K337" s="137"/>
      <c r="L337" s="137"/>
      <c r="M337" s="137"/>
      <c r="N337" s="137"/>
      <c r="O337" s="137"/>
      <c r="P337" s="137"/>
      <c r="Q337" s="137"/>
      <c r="R337" s="137"/>
      <c r="S337" s="1"/>
      <c r="T337" s="1"/>
      <c r="U337" s="1"/>
      <c r="V337" s="1"/>
      <c r="W337" s="1"/>
      <c r="X337" s="1"/>
      <c r="Y337" s="1"/>
      <c r="Z337" s="1"/>
      <c r="AA337" s="1"/>
      <c r="AB337" s="1"/>
      <c r="AC337" s="1"/>
    </row>
    <row r="338" spans="1:29" ht="12.75">
      <c r="A338" s="1"/>
      <c r="B338" s="16"/>
      <c r="C338" s="3"/>
      <c r="D338" s="137"/>
      <c r="E338" s="137"/>
      <c r="F338" s="137"/>
      <c r="G338" s="137"/>
      <c r="H338" s="137"/>
      <c r="I338" s="137"/>
      <c r="J338" s="137"/>
      <c r="K338" s="137"/>
      <c r="L338" s="137"/>
      <c r="M338" s="137"/>
      <c r="N338" s="137"/>
      <c r="O338" s="137"/>
      <c r="P338" s="137"/>
      <c r="Q338" s="137"/>
      <c r="R338" s="137"/>
      <c r="S338" s="1"/>
      <c r="T338" s="1"/>
      <c r="U338" s="1"/>
      <c r="V338" s="1"/>
      <c r="W338" s="1"/>
      <c r="X338" s="1"/>
      <c r="Y338" s="1"/>
      <c r="Z338" s="1"/>
      <c r="AA338" s="1"/>
      <c r="AB338" s="1"/>
      <c r="AC338" s="1"/>
    </row>
    <row r="339" spans="1:29" ht="12.75">
      <c r="A339" s="1"/>
      <c r="B339" s="16"/>
      <c r="C339" s="3"/>
      <c r="D339" s="137"/>
      <c r="E339" s="137"/>
      <c r="F339" s="137"/>
      <c r="G339" s="137"/>
      <c r="H339" s="137"/>
      <c r="I339" s="137"/>
      <c r="J339" s="137"/>
      <c r="K339" s="137"/>
      <c r="L339" s="137"/>
      <c r="M339" s="137"/>
      <c r="N339" s="137"/>
      <c r="O339" s="137"/>
      <c r="P339" s="137"/>
      <c r="Q339" s="137"/>
      <c r="R339" s="137"/>
      <c r="S339" s="1"/>
      <c r="T339" s="1"/>
      <c r="U339" s="1"/>
      <c r="V339" s="1"/>
      <c r="W339" s="1"/>
      <c r="X339" s="1"/>
      <c r="Y339" s="1"/>
      <c r="Z339" s="1"/>
      <c r="AA339" s="1"/>
      <c r="AB339" s="1"/>
      <c r="AC339" s="1"/>
    </row>
    <row r="340" spans="1:29" ht="12.75">
      <c r="A340" s="1"/>
      <c r="B340" s="16"/>
      <c r="C340" s="3"/>
      <c r="D340" s="137"/>
      <c r="E340" s="137"/>
      <c r="F340" s="137"/>
      <c r="G340" s="137"/>
      <c r="H340" s="137"/>
      <c r="I340" s="137"/>
      <c r="J340" s="137"/>
      <c r="K340" s="137"/>
      <c r="L340" s="137"/>
      <c r="M340" s="137"/>
      <c r="N340" s="137"/>
      <c r="O340" s="137"/>
      <c r="P340" s="137"/>
      <c r="Q340" s="137"/>
      <c r="R340" s="137"/>
      <c r="S340" s="1"/>
      <c r="T340" s="1"/>
      <c r="U340" s="1"/>
      <c r="V340" s="1"/>
      <c r="W340" s="1"/>
      <c r="X340" s="1"/>
      <c r="Y340" s="1"/>
      <c r="Z340" s="1"/>
      <c r="AA340" s="1"/>
      <c r="AB340" s="1"/>
      <c r="AC340" s="1"/>
    </row>
    <row r="341" spans="1:29" ht="12.75">
      <c r="A341" s="1"/>
      <c r="B341" s="16"/>
      <c r="C341" s="3"/>
      <c r="D341" s="137"/>
      <c r="E341" s="137"/>
      <c r="F341" s="137"/>
      <c r="G341" s="137"/>
      <c r="H341" s="137"/>
      <c r="I341" s="137"/>
      <c r="J341" s="137"/>
      <c r="K341" s="137"/>
      <c r="L341" s="137"/>
      <c r="M341" s="137"/>
      <c r="N341" s="137"/>
      <c r="O341" s="137"/>
      <c r="P341" s="137"/>
      <c r="Q341" s="137"/>
      <c r="R341" s="137"/>
      <c r="S341" s="1"/>
      <c r="T341" s="1"/>
      <c r="U341" s="1"/>
      <c r="V341" s="1"/>
      <c r="W341" s="1"/>
      <c r="X341" s="1"/>
      <c r="Y341" s="1"/>
      <c r="Z341" s="1"/>
      <c r="AA341" s="1"/>
      <c r="AB341" s="1"/>
      <c r="AC341" s="1"/>
    </row>
    <row r="342" spans="1:29" ht="12.75">
      <c r="A342" s="1"/>
      <c r="B342" s="16"/>
      <c r="C342" s="3"/>
      <c r="D342" s="137"/>
      <c r="E342" s="137"/>
      <c r="F342" s="137"/>
      <c r="G342" s="137"/>
      <c r="H342" s="137"/>
      <c r="I342" s="137"/>
      <c r="J342" s="137"/>
      <c r="K342" s="137"/>
      <c r="L342" s="137"/>
      <c r="M342" s="137"/>
      <c r="N342" s="137"/>
      <c r="O342" s="137"/>
      <c r="P342" s="137"/>
      <c r="Q342" s="137"/>
      <c r="R342" s="137"/>
      <c r="S342" s="1"/>
      <c r="T342" s="1"/>
      <c r="U342" s="1"/>
      <c r="V342" s="1"/>
      <c r="W342" s="1"/>
      <c r="X342" s="1"/>
      <c r="Y342" s="1"/>
      <c r="Z342" s="1"/>
      <c r="AA342" s="1"/>
      <c r="AB342" s="1"/>
      <c r="AC342" s="1"/>
    </row>
  </sheetData>
  <mergeCells count="557">
    <mergeCell ref="T136:T139"/>
    <mergeCell ref="U136:U139"/>
    <mergeCell ref="V136:V139"/>
    <mergeCell ref="T140:T143"/>
    <mergeCell ref="U140:U143"/>
    <mergeCell ref="V140:V143"/>
    <mergeCell ref="T144:T147"/>
    <mergeCell ref="U144:U147"/>
    <mergeCell ref="V144:V147"/>
    <mergeCell ref="T120:T123"/>
    <mergeCell ref="U120:U123"/>
    <mergeCell ref="V120:V123"/>
    <mergeCell ref="S124:S135"/>
    <mergeCell ref="T124:T127"/>
    <mergeCell ref="U124:U127"/>
    <mergeCell ref="V124:V127"/>
    <mergeCell ref="T128:T131"/>
    <mergeCell ref="U128:U131"/>
    <mergeCell ref="V128:V131"/>
    <mergeCell ref="T132:T135"/>
    <mergeCell ref="U132:U135"/>
    <mergeCell ref="V132:V135"/>
    <mergeCell ref="T108:T111"/>
    <mergeCell ref="U108:U111"/>
    <mergeCell ref="V108:V111"/>
    <mergeCell ref="T112:T115"/>
    <mergeCell ref="U112:U115"/>
    <mergeCell ref="V112:V115"/>
    <mergeCell ref="T116:T119"/>
    <mergeCell ref="U116:U119"/>
    <mergeCell ref="V116:V119"/>
    <mergeCell ref="V92:V95"/>
    <mergeCell ref="T96:T99"/>
    <mergeCell ref="U96:U99"/>
    <mergeCell ref="V96:V99"/>
    <mergeCell ref="T100:T103"/>
    <mergeCell ref="U100:U103"/>
    <mergeCell ref="V100:V103"/>
    <mergeCell ref="T104:T107"/>
    <mergeCell ref="U104:U107"/>
    <mergeCell ref="V104:V107"/>
    <mergeCell ref="V76:V79"/>
    <mergeCell ref="T80:T83"/>
    <mergeCell ref="U80:U83"/>
    <mergeCell ref="V80:V83"/>
    <mergeCell ref="T84:T87"/>
    <mergeCell ref="U84:U87"/>
    <mergeCell ref="V84:V87"/>
    <mergeCell ref="T88:T91"/>
    <mergeCell ref="U88:U91"/>
    <mergeCell ref="V88:V91"/>
    <mergeCell ref="V60:V63"/>
    <mergeCell ref="T64:T67"/>
    <mergeCell ref="U64:U67"/>
    <mergeCell ref="V64:V67"/>
    <mergeCell ref="T68:T71"/>
    <mergeCell ref="U68:U71"/>
    <mergeCell ref="V68:V71"/>
    <mergeCell ref="T72:T75"/>
    <mergeCell ref="U72:U75"/>
    <mergeCell ref="V72:V75"/>
    <mergeCell ref="V44:V47"/>
    <mergeCell ref="T48:T51"/>
    <mergeCell ref="U48:U51"/>
    <mergeCell ref="V48:V51"/>
    <mergeCell ref="T52:T55"/>
    <mergeCell ref="U52:U55"/>
    <mergeCell ref="V52:V55"/>
    <mergeCell ref="T56:T59"/>
    <mergeCell ref="U56:U59"/>
    <mergeCell ref="V56:V59"/>
    <mergeCell ref="V28:V31"/>
    <mergeCell ref="T32:T35"/>
    <mergeCell ref="U32:U35"/>
    <mergeCell ref="V32:V35"/>
    <mergeCell ref="T36:T39"/>
    <mergeCell ref="U36:U39"/>
    <mergeCell ref="V36:V39"/>
    <mergeCell ref="T40:T43"/>
    <mergeCell ref="U40:U43"/>
    <mergeCell ref="V40:V43"/>
    <mergeCell ref="V4:V7"/>
    <mergeCell ref="T8:T11"/>
    <mergeCell ref="U8:U11"/>
    <mergeCell ref="V8:V11"/>
    <mergeCell ref="T12:T15"/>
    <mergeCell ref="U12:U15"/>
    <mergeCell ref="V12:V15"/>
    <mergeCell ref="S16:S27"/>
    <mergeCell ref="T16:T19"/>
    <mergeCell ref="U16:U19"/>
    <mergeCell ref="V16:V19"/>
    <mergeCell ref="T20:T23"/>
    <mergeCell ref="U20:U23"/>
    <mergeCell ref="V20:V23"/>
    <mergeCell ref="T24:T27"/>
    <mergeCell ref="U24:U27"/>
    <mergeCell ref="V24:V27"/>
    <mergeCell ref="C76:C87"/>
    <mergeCell ref="C28:C39"/>
    <mergeCell ref="C40:C51"/>
    <mergeCell ref="C52:C63"/>
    <mergeCell ref="D88:D99"/>
    <mergeCell ref="D40:D51"/>
    <mergeCell ref="S4:S15"/>
    <mergeCell ref="T4:T7"/>
    <mergeCell ref="U4:U7"/>
    <mergeCell ref="S28:S39"/>
    <mergeCell ref="T28:T31"/>
    <mergeCell ref="U28:U31"/>
    <mergeCell ref="T44:T47"/>
    <mergeCell ref="U44:U47"/>
    <mergeCell ref="T60:T63"/>
    <mergeCell ref="U60:U63"/>
    <mergeCell ref="T76:T79"/>
    <mergeCell ref="U76:U79"/>
    <mergeCell ref="T92:T95"/>
    <mergeCell ref="U92:U95"/>
    <mergeCell ref="D28:D39"/>
    <mergeCell ref="Q8:Q11"/>
    <mergeCell ref="R8:R11"/>
    <mergeCell ref="O16:O19"/>
    <mergeCell ref="N116:N119"/>
    <mergeCell ref="O116:O119"/>
    <mergeCell ref="N120:N123"/>
    <mergeCell ref="O120:O123"/>
    <mergeCell ref="N124:N127"/>
    <mergeCell ref="N136:N139"/>
    <mergeCell ref="O136:O139"/>
    <mergeCell ref="O124:O127"/>
    <mergeCell ref="B4:B51"/>
    <mergeCell ref="C100:C111"/>
    <mergeCell ref="C112:C123"/>
    <mergeCell ref="C124:C135"/>
    <mergeCell ref="D64:D75"/>
    <mergeCell ref="D76:D87"/>
    <mergeCell ref="B52:B87"/>
    <mergeCell ref="D112:D123"/>
    <mergeCell ref="D4:D15"/>
    <mergeCell ref="D16:D27"/>
    <mergeCell ref="D52:D63"/>
    <mergeCell ref="C88:C99"/>
    <mergeCell ref="C4:C15"/>
    <mergeCell ref="C16:C27"/>
    <mergeCell ref="D100:D111"/>
    <mergeCell ref="C64:C75"/>
    <mergeCell ref="B88:B123"/>
    <mergeCell ref="B124:B147"/>
    <mergeCell ref="D124:D135"/>
    <mergeCell ref="D136:D147"/>
    <mergeCell ref="C136:C147"/>
    <mergeCell ref="H8:H11"/>
    <mergeCell ref="N16:N19"/>
    <mergeCell ref="N20:N23"/>
    <mergeCell ref="N24:N27"/>
    <mergeCell ref="N28:N31"/>
    <mergeCell ref="N32:N35"/>
    <mergeCell ref="N36:N39"/>
    <mergeCell ref="N40:N43"/>
    <mergeCell ref="N44:N47"/>
    <mergeCell ref="E12:E15"/>
    <mergeCell ref="F12:F15"/>
    <mergeCell ref="H12:H15"/>
    <mergeCell ref="I12:I15"/>
    <mergeCell ref="K12:K15"/>
    <mergeCell ref="L12:L15"/>
    <mergeCell ref="N12:N15"/>
    <mergeCell ref="E28:E31"/>
    <mergeCell ref="F28:F31"/>
    <mergeCell ref="E16:E19"/>
    <mergeCell ref="P16:P27"/>
    <mergeCell ref="Q16:Q19"/>
    <mergeCell ref="R16:R19"/>
    <mergeCell ref="O20:O23"/>
    <mergeCell ref="Q20:Q23"/>
    <mergeCell ref="R20:R23"/>
    <mergeCell ref="O24:O27"/>
    <mergeCell ref="Q24:Q27"/>
    <mergeCell ref="R24:R27"/>
    <mergeCell ref="N4:N7"/>
    <mergeCell ref="O4:O7"/>
    <mergeCell ref="P4:P15"/>
    <mergeCell ref="Q4:Q7"/>
    <mergeCell ref="R4:R7"/>
    <mergeCell ref="E8:E11"/>
    <mergeCell ref="F8:F11"/>
    <mergeCell ref="O12:O15"/>
    <mergeCell ref="Q12:Q15"/>
    <mergeCell ref="E4:E7"/>
    <mergeCell ref="F4:F7"/>
    <mergeCell ref="G4:G15"/>
    <mergeCell ref="H4:H7"/>
    <mergeCell ref="I4:I7"/>
    <mergeCell ref="J4:J15"/>
    <mergeCell ref="K4:K7"/>
    <mergeCell ref="L4:L7"/>
    <mergeCell ref="M4:M15"/>
    <mergeCell ref="R12:R15"/>
    <mergeCell ref="I8:I11"/>
    <mergeCell ref="K8:K11"/>
    <mergeCell ref="L8:L11"/>
    <mergeCell ref="N8:N11"/>
    <mergeCell ref="O8:O11"/>
    <mergeCell ref="F16:F19"/>
    <mergeCell ref="G16:G27"/>
    <mergeCell ref="H16:H19"/>
    <mergeCell ref="I16:I19"/>
    <mergeCell ref="J16:J27"/>
    <mergeCell ref="K16:K19"/>
    <mergeCell ref="L16:L19"/>
    <mergeCell ref="M16:M27"/>
    <mergeCell ref="E20:E23"/>
    <mergeCell ref="F20:F23"/>
    <mergeCell ref="H20:H23"/>
    <mergeCell ref="I20:I23"/>
    <mergeCell ref="K20:K23"/>
    <mergeCell ref="L20:L23"/>
    <mergeCell ref="E24:E27"/>
    <mergeCell ref="F24:F27"/>
    <mergeCell ref="H24:H27"/>
    <mergeCell ref="I24:I27"/>
    <mergeCell ref="K24:K27"/>
    <mergeCell ref="L24:L27"/>
    <mergeCell ref="M28:M39"/>
    <mergeCell ref="E32:E35"/>
    <mergeCell ref="F32:F35"/>
    <mergeCell ref="H32:H35"/>
    <mergeCell ref="I32:I35"/>
    <mergeCell ref="K32:K35"/>
    <mergeCell ref="L32:L35"/>
    <mergeCell ref="E36:E39"/>
    <mergeCell ref="F36:F39"/>
    <mergeCell ref="H36:H39"/>
    <mergeCell ref="I36:I39"/>
    <mergeCell ref="K36:K39"/>
    <mergeCell ref="L36:L39"/>
    <mergeCell ref="G28:G39"/>
    <mergeCell ref="H28:H31"/>
    <mergeCell ref="I28:I31"/>
    <mergeCell ref="J28:J39"/>
    <mergeCell ref="K28:K31"/>
    <mergeCell ref="L28:L31"/>
    <mergeCell ref="O28:O31"/>
    <mergeCell ref="P28:P39"/>
    <mergeCell ref="Q28:Q31"/>
    <mergeCell ref="R28:R31"/>
    <mergeCell ref="O32:O35"/>
    <mergeCell ref="Q32:Q35"/>
    <mergeCell ref="R32:R35"/>
    <mergeCell ref="O36:O39"/>
    <mergeCell ref="Q36:Q39"/>
    <mergeCell ref="R36:R39"/>
    <mergeCell ref="I44:I47"/>
    <mergeCell ref="K44:K47"/>
    <mergeCell ref="L44:L47"/>
    <mergeCell ref="E48:E51"/>
    <mergeCell ref="F48:F51"/>
    <mergeCell ref="H48:H51"/>
    <mergeCell ref="I48:I51"/>
    <mergeCell ref="K48:K51"/>
    <mergeCell ref="L48:L51"/>
    <mergeCell ref="P40:P51"/>
    <mergeCell ref="Q40:Q43"/>
    <mergeCell ref="R40:R43"/>
    <mergeCell ref="O44:O47"/>
    <mergeCell ref="Q44:Q47"/>
    <mergeCell ref="R44:R47"/>
    <mergeCell ref="O48:O51"/>
    <mergeCell ref="Q48:Q51"/>
    <mergeCell ref="R48:R51"/>
    <mergeCell ref="E56:E59"/>
    <mergeCell ref="F56:F59"/>
    <mergeCell ref="H56:H59"/>
    <mergeCell ref="I56:I59"/>
    <mergeCell ref="K56:K59"/>
    <mergeCell ref="L56:L59"/>
    <mergeCell ref="O40:O43"/>
    <mergeCell ref="N56:N59"/>
    <mergeCell ref="O56:O59"/>
    <mergeCell ref="N52:N55"/>
    <mergeCell ref="O52:O55"/>
    <mergeCell ref="N48:N51"/>
    <mergeCell ref="E40:E43"/>
    <mergeCell ref="F40:F43"/>
    <mergeCell ref="G40:G51"/>
    <mergeCell ref="H40:H43"/>
    <mergeCell ref="I40:I43"/>
    <mergeCell ref="J40:J51"/>
    <mergeCell ref="K40:K43"/>
    <mergeCell ref="L40:L43"/>
    <mergeCell ref="M40:M51"/>
    <mergeCell ref="E44:E47"/>
    <mergeCell ref="F44:F47"/>
    <mergeCell ref="H44:H47"/>
    <mergeCell ref="Q56:Q59"/>
    <mergeCell ref="R56:R59"/>
    <mergeCell ref="E60:E63"/>
    <mergeCell ref="F60:F63"/>
    <mergeCell ref="H60:H63"/>
    <mergeCell ref="I60:I63"/>
    <mergeCell ref="K60:K63"/>
    <mergeCell ref="L60:L63"/>
    <mergeCell ref="N60:N63"/>
    <mergeCell ref="O60:O63"/>
    <mergeCell ref="Q60:Q63"/>
    <mergeCell ref="R60:R63"/>
    <mergeCell ref="P52:P63"/>
    <mergeCell ref="Q52:Q55"/>
    <mergeCell ref="R52:R55"/>
    <mergeCell ref="E52:E55"/>
    <mergeCell ref="F52:F55"/>
    <mergeCell ref="G52:G63"/>
    <mergeCell ref="H52:H55"/>
    <mergeCell ref="I52:I55"/>
    <mergeCell ref="J52:J63"/>
    <mergeCell ref="K52:K55"/>
    <mergeCell ref="L52:L55"/>
    <mergeCell ref="M52:M63"/>
    <mergeCell ref="H64:H67"/>
    <mergeCell ref="I64:I67"/>
    <mergeCell ref="J64:J75"/>
    <mergeCell ref="K64:K67"/>
    <mergeCell ref="L64:L67"/>
    <mergeCell ref="M64:M75"/>
    <mergeCell ref="E68:E71"/>
    <mergeCell ref="F68:F71"/>
    <mergeCell ref="H68:H71"/>
    <mergeCell ref="I68:I71"/>
    <mergeCell ref="K68:K71"/>
    <mergeCell ref="L68:L71"/>
    <mergeCell ref="E72:E75"/>
    <mergeCell ref="F72:F75"/>
    <mergeCell ref="H72:H75"/>
    <mergeCell ref="I72:I75"/>
    <mergeCell ref="K72:K75"/>
    <mergeCell ref="L72:L75"/>
    <mergeCell ref="N76:N79"/>
    <mergeCell ref="O76:O79"/>
    <mergeCell ref="P76:P87"/>
    <mergeCell ref="Q76:Q79"/>
    <mergeCell ref="R76:R79"/>
    <mergeCell ref="E80:E83"/>
    <mergeCell ref="F80:F83"/>
    <mergeCell ref="H80:H83"/>
    <mergeCell ref="N64:N67"/>
    <mergeCell ref="O64:O67"/>
    <mergeCell ref="P64:P75"/>
    <mergeCell ref="Q64:Q67"/>
    <mergeCell ref="R64:R67"/>
    <mergeCell ref="N68:N71"/>
    <mergeCell ref="O68:O71"/>
    <mergeCell ref="Q68:Q71"/>
    <mergeCell ref="R68:R71"/>
    <mergeCell ref="N72:N75"/>
    <mergeCell ref="O72:O75"/>
    <mergeCell ref="Q72:Q75"/>
    <mergeCell ref="R72:R75"/>
    <mergeCell ref="E64:E67"/>
    <mergeCell ref="F64:F67"/>
    <mergeCell ref="G64:G75"/>
    <mergeCell ref="E76:E79"/>
    <mergeCell ref="F76:F79"/>
    <mergeCell ref="G76:G87"/>
    <mergeCell ref="H76:H79"/>
    <mergeCell ref="I76:I79"/>
    <mergeCell ref="J76:J87"/>
    <mergeCell ref="K76:K79"/>
    <mergeCell ref="L76:L79"/>
    <mergeCell ref="M76:M87"/>
    <mergeCell ref="E84:E87"/>
    <mergeCell ref="F84:F87"/>
    <mergeCell ref="H84:H87"/>
    <mergeCell ref="K80:K83"/>
    <mergeCell ref="L80:L83"/>
    <mergeCell ref="N80:N83"/>
    <mergeCell ref="O80:O83"/>
    <mergeCell ref="Q80:Q83"/>
    <mergeCell ref="R80:R83"/>
    <mergeCell ref="I84:I87"/>
    <mergeCell ref="K84:K87"/>
    <mergeCell ref="L84:L87"/>
    <mergeCell ref="N84:N87"/>
    <mergeCell ref="O84:O87"/>
    <mergeCell ref="Q84:Q87"/>
    <mergeCell ref="S76:S87"/>
    <mergeCell ref="E88:E91"/>
    <mergeCell ref="F88:F91"/>
    <mergeCell ref="G88:G99"/>
    <mergeCell ref="H88:H91"/>
    <mergeCell ref="I88:I91"/>
    <mergeCell ref="J88:J99"/>
    <mergeCell ref="K88:K91"/>
    <mergeCell ref="L88:L91"/>
    <mergeCell ref="M88:M99"/>
    <mergeCell ref="E92:E95"/>
    <mergeCell ref="F92:F95"/>
    <mergeCell ref="H92:H95"/>
    <mergeCell ref="I92:I95"/>
    <mergeCell ref="K92:K95"/>
    <mergeCell ref="L92:L95"/>
    <mergeCell ref="E96:E99"/>
    <mergeCell ref="F96:F99"/>
    <mergeCell ref="H96:H99"/>
    <mergeCell ref="I96:I99"/>
    <mergeCell ref="K96:K99"/>
    <mergeCell ref="L96:L99"/>
    <mergeCell ref="R84:R87"/>
    <mergeCell ref="I80:I83"/>
    <mergeCell ref="H104:H107"/>
    <mergeCell ref="N88:N91"/>
    <mergeCell ref="O88:O91"/>
    <mergeCell ref="P88:P99"/>
    <mergeCell ref="Q88:Q91"/>
    <mergeCell ref="R88:R91"/>
    <mergeCell ref="N92:N95"/>
    <mergeCell ref="O92:O95"/>
    <mergeCell ref="Q92:Q95"/>
    <mergeCell ref="R92:R95"/>
    <mergeCell ref="N96:N99"/>
    <mergeCell ref="O96:O99"/>
    <mergeCell ref="Q96:Q99"/>
    <mergeCell ref="R96:R99"/>
    <mergeCell ref="R108:R111"/>
    <mergeCell ref="I104:I107"/>
    <mergeCell ref="K104:K107"/>
    <mergeCell ref="L104:L107"/>
    <mergeCell ref="N104:N107"/>
    <mergeCell ref="O104:O107"/>
    <mergeCell ref="Q104:Q107"/>
    <mergeCell ref="R104:R107"/>
    <mergeCell ref="E100:E103"/>
    <mergeCell ref="F100:F103"/>
    <mergeCell ref="G100:G111"/>
    <mergeCell ref="H100:H103"/>
    <mergeCell ref="I100:I103"/>
    <mergeCell ref="J100:J111"/>
    <mergeCell ref="K100:K103"/>
    <mergeCell ref="L100:L103"/>
    <mergeCell ref="M100:M111"/>
    <mergeCell ref="N100:N103"/>
    <mergeCell ref="O100:O103"/>
    <mergeCell ref="P100:P111"/>
    <mergeCell ref="Q100:Q103"/>
    <mergeCell ref="R100:R103"/>
    <mergeCell ref="E104:E107"/>
    <mergeCell ref="F104:F107"/>
    <mergeCell ref="E108:E111"/>
    <mergeCell ref="F108:F111"/>
    <mergeCell ref="H108:H111"/>
    <mergeCell ref="I108:I111"/>
    <mergeCell ref="K108:K111"/>
    <mergeCell ref="L108:L111"/>
    <mergeCell ref="N108:N111"/>
    <mergeCell ref="O108:O111"/>
    <mergeCell ref="Q108:Q111"/>
    <mergeCell ref="R120:R123"/>
    <mergeCell ref="E112:E115"/>
    <mergeCell ref="F112:F115"/>
    <mergeCell ref="G112:G123"/>
    <mergeCell ref="H112:H115"/>
    <mergeCell ref="I112:I115"/>
    <mergeCell ref="J112:J123"/>
    <mergeCell ref="K112:K115"/>
    <mergeCell ref="L112:L115"/>
    <mergeCell ref="M112:M123"/>
    <mergeCell ref="E116:E119"/>
    <mergeCell ref="F116:F119"/>
    <mergeCell ref="H116:H119"/>
    <mergeCell ref="I116:I119"/>
    <mergeCell ref="K116:K119"/>
    <mergeCell ref="L116:L119"/>
    <mergeCell ref="E120:E123"/>
    <mergeCell ref="F120:F123"/>
    <mergeCell ref="H120:H123"/>
    <mergeCell ref="I120:I123"/>
    <mergeCell ref="K120:K123"/>
    <mergeCell ref="L120:L123"/>
    <mergeCell ref="N112:N115"/>
    <mergeCell ref="O112:O115"/>
    <mergeCell ref="E124:E127"/>
    <mergeCell ref="F124:F127"/>
    <mergeCell ref="G124:G135"/>
    <mergeCell ref="H124:H127"/>
    <mergeCell ref="I124:I127"/>
    <mergeCell ref="J124:J135"/>
    <mergeCell ref="K124:K127"/>
    <mergeCell ref="L124:L127"/>
    <mergeCell ref="M124:M135"/>
    <mergeCell ref="E128:E131"/>
    <mergeCell ref="F128:F131"/>
    <mergeCell ref="H128:H131"/>
    <mergeCell ref="I128:I131"/>
    <mergeCell ref="K128:K131"/>
    <mergeCell ref="L128:L131"/>
    <mergeCell ref="E132:E135"/>
    <mergeCell ref="F132:F135"/>
    <mergeCell ref="E136:E139"/>
    <mergeCell ref="F136:F139"/>
    <mergeCell ref="G136:G147"/>
    <mergeCell ref="H136:H139"/>
    <mergeCell ref="I136:I139"/>
    <mergeCell ref="J136:J147"/>
    <mergeCell ref="K136:K139"/>
    <mergeCell ref="L136:L139"/>
    <mergeCell ref="M136:M147"/>
    <mergeCell ref="E140:E143"/>
    <mergeCell ref="F140:F143"/>
    <mergeCell ref="H140:H143"/>
    <mergeCell ref="I140:I143"/>
    <mergeCell ref="K140:K143"/>
    <mergeCell ref="L140:L143"/>
    <mergeCell ref="E144:E147"/>
    <mergeCell ref="Q144:Q147"/>
    <mergeCell ref="R144:R147"/>
    <mergeCell ref="H132:H135"/>
    <mergeCell ref="I132:I135"/>
    <mergeCell ref="K132:K135"/>
    <mergeCell ref="L132:L135"/>
    <mergeCell ref="N132:N135"/>
    <mergeCell ref="O132:O135"/>
    <mergeCell ref="Q132:Q135"/>
    <mergeCell ref="R132:R135"/>
    <mergeCell ref="P124:P135"/>
    <mergeCell ref="Q124:Q127"/>
    <mergeCell ref="R124:R127"/>
    <mergeCell ref="N128:N131"/>
    <mergeCell ref="O128:O131"/>
    <mergeCell ref="Q128:Q131"/>
    <mergeCell ref="R128:R131"/>
    <mergeCell ref="N144:N147"/>
    <mergeCell ref="O144:O147"/>
    <mergeCell ref="N140:N143"/>
    <mergeCell ref="O140:O143"/>
    <mergeCell ref="S136:S147"/>
    <mergeCell ref="S40:S51"/>
    <mergeCell ref="S52:S63"/>
    <mergeCell ref="S64:S75"/>
    <mergeCell ref="S88:S99"/>
    <mergeCell ref="S100:S111"/>
    <mergeCell ref="S112:S123"/>
    <mergeCell ref="B2:C2"/>
    <mergeCell ref="P112:P123"/>
    <mergeCell ref="Q112:Q115"/>
    <mergeCell ref="R112:R115"/>
    <mergeCell ref="Q116:Q119"/>
    <mergeCell ref="R116:R119"/>
    <mergeCell ref="Q120:Q123"/>
    <mergeCell ref="F144:F147"/>
    <mergeCell ref="H144:H147"/>
    <mergeCell ref="I144:I147"/>
    <mergeCell ref="K144:K147"/>
    <mergeCell ref="L144:L147"/>
    <mergeCell ref="P136:P147"/>
    <mergeCell ref="Q136:Q139"/>
    <mergeCell ref="R136:R139"/>
    <mergeCell ref="Q140:Q143"/>
    <mergeCell ref="R140:R143"/>
  </mergeCells>
  <dataValidations count="2">
    <dataValidation type="custom" allowBlank="1" showInputMessage="1" showErrorMessage="1" sqref="G4:G147 J4:J147 M4:M147 P4:P147 S4:S147">
      <formula1>""</formula1>
    </dataValidation>
    <dataValidation type="custom" allowBlank="1" showInputMessage="1" showErrorMessage="1" sqref="D4:D147">
      <formula1>" "</formula1>
    </dataValidation>
  </dataValidations>
  <hyperlinks>
    <hyperlink ref="V4" r:id="rId1" display="www.google.com"/>
  </hyperlinks>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C342"/>
  <sheetViews>
    <sheetView workbookViewId="0">
      <pane xSplit="3" ySplit="2" topLeftCell="N3" activePane="bottomRight" state="frozen"/>
      <selection pane="topRight" activeCell="D1" sqref="D1"/>
      <selection pane="bottomLeft" activeCell="A3" sqref="A3"/>
      <selection pane="bottomRight" activeCell="U4" sqref="U4:U7"/>
    </sheetView>
  </sheetViews>
  <sheetFormatPr defaultColWidth="14.42578125" defaultRowHeight="15.75" customHeight="1"/>
  <cols>
    <col min="1" max="1" width="1.7109375" style="136" customWidth="1"/>
    <col min="2" max="2" width="11.7109375" style="136" customWidth="1"/>
    <col min="3" max="3" width="16.42578125" style="136" customWidth="1"/>
    <col min="4" max="4" width="33.85546875" style="136" customWidth="1"/>
    <col min="5" max="5" width="6.85546875" style="136" customWidth="1"/>
    <col min="6" max="7" width="33.85546875" style="136" customWidth="1"/>
    <col min="8" max="8" width="5.85546875" style="136" customWidth="1"/>
    <col min="9" max="10" width="33.85546875" style="136" customWidth="1"/>
    <col min="11" max="11" width="6.140625" style="136" customWidth="1"/>
    <col min="12" max="13" width="33.85546875" style="136" customWidth="1"/>
    <col min="14" max="14" width="6" style="136" customWidth="1"/>
    <col min="15" max="16" width="33.85546875" style="136" customWidth="1"/>
    <col min="17" max="17" width="6.5703125" style="136" customWidth="1"/>
    <col min="18" max="18" width="33.85546875" style="136" customWidth="1"/>
    <col min="19" max="19" width="42.5703125" style="136" customWidth="1"/>
    <col min="20" max="20" width="14.42578125" style="136"/>
    <col min="21" max="21" width="41.42578125" style="136" customWidth="1"/>
    <col min="22" max="16384" width="14.42578125" style="136"/>
  </cols>
  <sheetData>
    <row r="1" spans="1:29" ht="6" customHeight="1">
      <c r="A1" s="1"/>
      <c r="B1" s="16"/>
      <c r="C1" s="3"/>
      <c r="D1" s="137"/>
      <c r="E1" s="137"/>
      <c r="F1" s="137"/>
      <c r="G1" s="137"/>
      <c r="H1" s="137"/>
      <c r="I1" s="137"/>
      <c r="J1" s="137"/>
      <c r="K1" s="137"/>
      <c r="L1" s="137"/>
      <c r="M1" s="137"/>
      <c r="N1" s="137"/>
      <c r="O1" s="137"/>
      <c r="P1" s="137"/>
      <c r="Q1" s="137"/>
      <c r="R1" s="137"/>
      <c r="S1" s="1"/>
      <c r="T1" s="1"/>
      <c r="U1" s="1"/>
      <c r="V1" s="1"/>
      <c r="W1" s="1"/>
      <c r="X1" s="1"/>
      <c r="Y1" s="1"/>
      <c r="Z1" s="1"/>
      <c r="AA1" s="1"/>
      <c r="AB1" s="1"/>
      <c r="AC1" s="1"/>
    </row>
    <row r="2" spans="1:29" ht="18">
      <c r="A2" s="5"/>
      <c r="B2" s="296" t="str">
        <f>Refs!A11</f>
        <v>Art</v>
      </c>
      <c r="C2" s="293"/>
      <c r="D2" s="178"/>
      <c r="E2" s="139"/>
      <c r="F2" s="139"/>
      <c r="G2" s="139"/>
      <c r="H2" s="139"/>
      <c r="I2" s="139"/>
      <c r="J2" s="139"/>
      <c r="K2" s="139"/>
      <c r="L2" s="139"/>
      <c r="M2" s="139"/>
      <c r="N2" s="139"/>
      <c r="O2" s="139"/>
      <c r="P2" s="139"/>
      <c r="Q2" s="139"/>
      <c r="R2" s="139"/>
      <c r="S2" s="1"/>
      <c r="T2" s="1"/>
      <c r="U2" s="1"/>
      <c r="V2" s="1"/>
      <c r="W2" s="1"/>
      <c r="X2" s="1"/>
      <c r="Y2" s="1"/>
      <c r="Z2" s="1"/>
      <c r="AA2" s="1"/>
      <c r="AB2" s="1"/>
      <c r="AC2" s="1"/>
    </row>
    <row r="3" spans="1:29" ht="14.25" customHeight="1">
      <c r="A3" s="1"/>
      <c r="B3" s="16"/>
      <c r="C3" s="3"/>
      <c r="D3" s="160" t="str">
        <f>IF(Refs!$B$29=1,"Datganiadau Blwyddyn 6", "Year 6 Descriptors")</f>
        <v>Year 6 Descriptors</v>
      </c>
      <c r="E3" s="160" t="str">
        <f>IF(Refs!$B$29=1,"Tymor", "Term")</f>
        <v>Term</v>
      </c>
      <c r="F3" s="176"/>
      <c r="G3" s="160" t="str">
        <f>IF(Refs!$B$29=1,"Blwyddyn 7", "Year 7")</f>
        <v>Year 7</v>
      </c>
      <c r="H3" s="160" t="str">
        <f>IF(Refs!$B$29=1,"Tymor", "Term")</f>
        <v>Term</v>
      </c>
      <c r="I3" s="176"/>
      <c r="J3" s="160" t="str">
        <f>IF(Refs!$B$29=1,"Blwyddyn 8", "Year 8")</f>
        <v>Year 8</v>
      </c>
      <c r="K3" s="160" t="str">
        <f>IF(Refs!$B$29=1,"Tymor", "Term")</f>
        <v>Term</v>
      </c>
      <c r="L3" s="176"/>
      <c r="M3" s="160" t="str">
        <f>IF(Refs!$B$29=1,"Blwyddyn 9", "Year 9")</f>
        <v>Year 9</v>
      </c>
      <c r="N3" s="160" t="str">
        <f>IF(Refs!$B$29=1,"Tymor", "Term")</f>
        <v>Term</v>
      </c>
      <c r="O3" s="176"/>
      <c r="P3" s="160" t="str">
        <f>IF(Refs!$B$29=1,"Blwyddyn 10", "Year 10")</f>
        <v>Year 10</v>
      </c>
      <c r="Q3" s="160" t="str">
        <f>IF(Refs!$B$29=1,"Tymor", "Term")</f>
        <v>Term</v>
      </c>
      <c r="R3" s="176"/>
      <c r="S3" s="160" t="str">
        <f>IF(Refs!$B$29=1,"Blwyddyn 11", "Year 11")</f>
        <v>Year 11</v>
      </c>
      <c r="T3" s="160" t="str">
        <f>IF(Refs!$B$29=1,"Tymor", "Term")</f>
        <v>Term</v>
      </c>
      <c r="U3" s="176"/>
      <c r="V3" s="177" t="s">
        <v>708</v>
      </c>
      <c r="W3" s="1"/>
      <c r="X3" s="1"/>
      <c r="Y3" s="1"/>
      <c r="Z3" s="1"/>
      <c r="AA3" s="1"/>
      <c r="AB3" s="1"/>
      <c r="AC3" s="1"/>
    </row>
    <row r="4" spans="1:29" ht="15" customHeight="1">
      <c r="A4" s="8"/>
      <c r="B4" s="288" t="str">
        <f ca="1">OFFSET(INDIRECT($B200),3,0)</f>
        <v>1. Citizenship</v>
      </c>
      <c r="C4" s="278" t="str">
        <f ca="1">OFFSET(INDIRECT($B200),4,2)</f>
        <v>Identity, image and reputation</v>
      </c>
      <c r="D4" s="289" t="str">
        <f ca="1">OFFSET(INDIRECT($B200),4,14)</f>
        <v xml:space="preserve">explain what metadata of a photograph can include, e.g. date, time and location
identify benefits and risks of mobile devices broadcasting the location of the user/device, e.g. apps accessing location 
identify secure sites by looking for privacy seals of approval, e.g. https, padlock icon
identify the benefits and risks of giving personal information and device access to different software
understand how and why people use their information and online presence to create a virtual image of themselves as a user.    
</v>
      </c>
      <c r="E4" s="241">
        <v>1</v>
      </c>
      <c r="F4" s="237"/>
      <c r="G4" s="268" t="str">
        <f ca="1">OFFSET(INDIRECT($B200),4,15)</f>
        <v>explain how their digital usage is tracked, e.g. know basic data protection laws and how organisations are responsible for the security of collected data
use strategies for guarding against identity theft and scams that try to access their private information online, e.g. safely manage browser history and cookies.</v>
      </c>
      <c r="H4" s="241">
        <v>1</v>
      </c>
      <c r="I4" s="237"/>
      <c r="J4" s="268" t="str">
        <f ca="1">OFFSET(INDIRECT($B200),4,16)</f>
        <v xml:space="preserve">discuss the benefits and risks of presenting themselves in different ways online, e.g. professionally and personally. 
</v>
      </c>
      <c r="K4" s="241">
        <v>1</v>
      </c>
      <c r="L4" s="237"/>
      <c r="M4" s="270" t="str">
        <f ca="1">OFFSET(INDIRECT($B200),4,17)</f>
        <v xml:space="preserve">understand that they have a digital footprint and that this information can be searched, copied and passed on, e.g. know how to check the security configurations of their devices and/or the software they use. 
</v>
      </c>
      <c r="N4" s="241">
        <v>1</v>
      </c>
      <c r="O4" s="267"/>
      <c r="P4" s="273" t="str">
        <f ca="1">OFFSET(INDIRECT($B200),4,18)</f>
        <v xml:space="preserve">build a positive reputation in the context of their employment prospects, e.g. use social media responsibly
understand the ways websites and companies collect data online and utilise it to personalise content for their users, e.g. personal data being shared
recognise the risks and the uses of data/services on personal devices within the terms and conditions of a range of software and web services.
</v>
      </c>
      <c r="Q4" s="241">
        <v>1</v>
      </c>
      <c r="R4" s="267"/>
      <c r="S4" s="276" t="str">
        <f ca="1">OFFSET(INDIRECT($B200),4,19)</f>
        <v xml:space="preserve">explain the ethical issues of corporate encryption, e.g building in a bypass system
identify and describe the data protection policies of a variety of organisations located in different countries, and how this affects the way that they work
identify how organisations become data compliant when using multi-national products.
</v>
      </c>
      <c r="T4" s="241">
        <v>1</v>
      </c>
      <c r="U4" s="267"/>
      <c r="V4" s="237"/>
      <c r="W4" s="1"/>
      <c r="X4" s="1"/>
      <c r="Y4" s="1"/>
      <c r="Z4" s="1"/>
      <c r="AA4" s="1"/>
      <c r="AB4" s="1"/>
      <c r="AC4" s="1"/>
    </row>
    <row r="5" spans="1:29" ht="15" customHeight="1">
      <c r="A5" s="8"/>
      <c r="B5" s="282"/>
      <c r="C5" s="222"/>
      <c r="D5" s="290"/>
      <c r="E5" s="242"/>
      <c r="F5" s="247"/>
      <c r="G5" s="269"/>
      <c r="H5" s="242"/>
      <c r="I5" s="247"/>
      <c r="J5" s="269"/>
      <c r="K5" s="242"/>
      <c r="L5" s="247"/>
      <c r="M5" s="271"/>
      <c r="N5" s="242"/>
      <c r="O5" s="240"/>
      <c r="P5" s="274"/>
      <c r="Q5" s="242"/>
      <c r="R5" s="240"/>
      <c r="S5" s="277"/>
      <c r="T5" s="242"/>
      <c r="U5" s="240"/>
      <c r="V5" s="238"/>
      <c r="W5" s="1"/>
      <c r="X5" s="1"/>
      <c r="Y5" s="1"/>
      <c r="Z5" s="1"/>
      <c r="AA5" s="1"/>
      <c r="AB5" s="1"/>
      <c r="AC5" s="1"/>
    </row>
    <row r="6" spans="1:29" ht="15" customHeight="1">
      <c r="A6" s="8"/>
      <c r="B6" s="282"/>
      <c r="C6" s="222"/>
      <c r="D6" s="290"/>
      <c r="E6" s="242"/>
      <c r="F6" s="247"/>
      <c r="G6" s="269"/>
      <c r="H6" s="242"/>
      <c r="I6" s="247"/>
      <c r="J6" s="269"/>
      <c r="K6" s="242"/>
      <c r="L6" s="247"/>
      <c r="M6" s="271"/>
      <c r="N6" s="242"/>
      <c r="O6" s="240"/>
      <c r="P6" s="274"/>
      <c r="Q6" s="242"/>
      <c r="R6" s="240"/>
      <c r="S6" s="277"/>
      <c r="T6" s="242"/>
      <c r="U6" s="240"/>
      <c r="V6" s="238"/>
      <c r="W6" s="1"/>
      <c r="X6" s="1"/>
      <c r="Y6" s="1"/>
      <c r="Z6" s="1"/>
      <c r="AA6" s="1"/>
      <c r="AB6" s="1"/>
      <c r="AC6" s="1"/>
    </row>
    <row r="7" spans="1:29" ht="15" customHeight="1">
      <c r="A7" s="8"/>
      <c r="B7" s="282"/>
      <c r="C7" s="222"/>
      <c r="D7" s="290"/>
      <c r="E7" s="243"/>
      <c r="F7" s="247"/>
      <c r="G7" s="269"/>
      <c r="H7" s="243"/>
      <c r="I7" s="247"/>
      <c r="J7" s="269"/>
      <c r="K7" s="243"/>
      <c r="L7" s="247"/>
      <c r="M7" s="271"/>
      <c r="N7" s="243"/>
      <c r="O7" s="240"/>
      <c r="P7" s="274"/>
      <c r="Q7" s="243"/>
      <c r="R7" s="240"/>
      <c r="S7" s="277"/>
      <c r="T7" s="243"/>
      <c r="U7" s="240"/>
      <c r="V7" s="238"/>
      <c r="W7" s="1"/>
      <c r="X7" s="1"/>
      <c r="Y7" s="1"/>
      <c r="Z7" s="1"/>
      <c r="AA7" s="1"/>
      <c r="AB7" s="1"/>
      <c r="AC7" s="1"/>
    </row>
    <row r="8" spans="1:29" ht="15" customHeight="1">
      <c r="A8" s="8"/>
      <c r="B8" s="282"/>
      <c r="C8" s="222"/>
      <c r="D8" s="290"/>
      <c r="E8" s="241">
        <v>2</v>
      </c>
      <c r="F8" s="266"/>
      <c r="G8" s="269"/>
      <c r="H8" s="241">
        <v>2</v>
      </c>
      <c r="I8" s="266"/>
      <c r="J8" s="269"/>
      <c r="K8" s="241">
        <v>2</v>
      </c>
      <c r="L8" s="247"/>
      <c r="M8" s="271"/>
      <c r="N8" s="241">
        <v>2</v>
      </c>
      <c r="O8" s="240"/>
      <c r="P8" s="274"/>
      <c r="Q8" s="241">
        <v>2</v>
      </c>
      <c r="R8" s="240"/>
      <c r="S8" s="277"/>
      <c r="T8" s="241">
        <v>2</v>
      </c>
      <c r="U8" s="240"/>
      <c r="V8" s="237"/>
      <c r="W8" s="1"/>
      <c r="X8" s="1"/>
      <c r="Y8" s="1"/>
      <c r="Z8" s="1"/>
      <c r="AA8" s="1"/>
      <c r="AB8" s="1"/>
      <c r="AC8" s="1"/>
    </row>
    <row r="9" spans="1:29" ht="15" customHeight="1">
      <c r="A9" s="8"/>
      <c r="B9" s="282"/>
      <c r="C9" s="222"/>
      <c r="D9" s="290"/>
      <c r="E9" s="242"/>
      <c r="F9" s="247"/>
      <c r="G9" s="269"/>
      <c r="H9" s="242"/>
      <c r="I9" s="247"/>
      <c r="J9" s="269"/>
      <c r="K9" s="242"/>
      <c r="L9" s="247"/>
      <c r="M9" s="271"/>
      <c r="N9" s="242"/>
      <c r="O9" s="240"/>
      <c r="P9" s="274"/>
      <c r="Q9" s="242"/>
      <c r="R9" s="240"/>
      <c r="S9" s="277"/>
      <c r="T9" s="242"/>
      <c r="U9" s="240"/>
      <c r="V9" s="238"/>
      <c r="W9" s="1"/>
      <c r="X9" s="1"/>
      <c r="Y9" s="1"/>
      <c r="Z9" s="1"/>
      <c r="AA9" s="1"/>
      <c r="AB9" s="1"/>
      <c r="AC9" s="1"/>
    </row>
    <row r="10" spans="1:29" ht="15" customHeight="1">
      <c r="A10" s="8"/>
      <c r="B10" s="282"/>
      <c r="C10" s="222"/>
      <c r="D10" s="290"/>
      <c r="E10" s="242"/>
      <c r="F10" s="247"/>
      <c r="G10" s="269"/>
      <c r="H10" s="242"/>
      <c r="I10" s="247"/>
      <c r="J10" s="269"/>
      <c r="K10" s="242"/>
      <c r="L10" s="247"/>
      <c r="M10" s="271"/>
      <c r="N10" s="242"/>
      <c r="O10" s="240"/>
      <c r="P10" s="274"/>
      <c r="Q10" s="242"/>
      <c r="R10" s="240"/>
      <c r="S10" s="277"/>
      <c r="T10" s="242"/>
      <c r="U10" s="240"/>
      <c r="V10" s="238"/>
      <c r="W10" s="1"/>
      <c r="X10" s="1"/>
      <c r="Y10" s="1"/>
      <c r="Z10" s="1"/>
      <c r="AA10" s="1"/>
      <c r="AB10" s="1"/>
      <c r="AC10" s="1"/>
    </row>
    <row r="11" spans="1:29" ht="15" customHeight="1">
      <c r="A11" s="8"/>
      <c r="B11" s="282"/>
      <c r="C11" s="222"/>
      <c r="D11" s="290"/>
      <c r="E11" s="243"/>
      <c r="F11" s="247"/>
      <c r="G11" s="269"/>
      <c r="H11" s="243"/>
      <c r="I11" s="247"/>
      <c r="J11" s="269"/>
      <c r="K11" s="243"/>
      <c r="L11" s="247"/>
      <c r="M11" s="271"/>
      <c r="N11" s="243"/>
      <c r="O11" s="240"/>
      <c r="P11" s="274"/>
      <c r="Q11" s="243"/>
      <c r="R11" s="240"/>
      <c r="S11" s="277"/>
      <c r="T11" s="243"/>
      <c r="U11" s="240"/>
      <c r="V11" s="238"/>
      <c r="W11" s="1"/>
      <c r="X11" s="1"/>
      <c r="Y11" s="1"/>
      <c r="Z11" s="1"/>
      <c r="AA11" s="1"/>
      <c r="AB11" s="1"/>
      <c r="AC11" s="1"/>
    </row>
    <row r="12" spans="1:29" ht="15" customHeight="1">
      <c r="A12" s="8"/>
      <c r="B12" s="282"/>
      <c r="C12" s="222"/>
      <c r="D12" s="290"/>
      <c r="E12" s="241">
        <v>3</v>
      </c>
      <c r="F12" s="266"/>
      <c r="G12" s="269"/>
      <c r="H12" s="241">
        <v>3</v>
      </c>
      <c r="I12" s="266"/>
      <c r="J12" s="269"/>
      <c r="K12" s="241">
        <v>3</v>
      </c>
      <c r="L12" s="247"/>
      <c r="M12" s="271"/>
      <c r="N12" s="241">
        <v>3</v>
      </c>
      <c r="O12" s="240"/>
      <c r="P12" s="274"/>
      <c r="Q12" s="241">
        <v>3</v>
      </c>
      <c r="R12" s="240"/>
      <c r="S12" s="277"/>
      <c r="T12" s="241">
        <v>3</v>
      </c>
      <c r="U12" s="240"/>
      <c r="V12" s="237"/>
      <c r="W12" s="1"/>
      <c r="X12" s="1"/>
      <c r="Y12" s="1"/>
      <c r="Z12" s="1"/>
      <c r="AA12" s="1"/>
      <c r="AB12" s="1"/>
      <c r="AC12" s="1"/>
    </row>
    <row r="13" spans="1:29" ht="15" customHeight="1">
      <c r="A13" s="8"/>
      <c r="B13" s="282"/>
      <c r="C13" s="222"/>
      <c r="D13" s="290"/>
      <c r="E13" s="242"/>
      <c r="F13" s="247"/>
      <c r="G13" s="269"/>
      <c r="H13" s="242"/>
      <c r="I13" s="247"/>
      <c r="J13" s="269"/>
      <c r="K13" s="242"/>
      <c r="L13" s="247"/>
      <c r="M13" s="271"/>
      <c r="N13" s="242"/>
      <c r="O13" s="240"/>
      <c r="P13" s="274"/>
      <c r="Q13" s="242"/>
      <c r="R13" s="240"/>
      <c r="S13" s="277"/>
      <c r="T13" s="242"/>
      <c r="U13" s="240"/>
      <c r="V13" s="238"/>
      <c r="W13" s="1"/>
      <c r="X13" s="1"/>
      <c r="Y13" s="1"/>
      <c r="Z13" s="1"/>
      <c r="AA13" s="1"/>
      <c r="AB13" s="1"/>
      <c r="AC13" s="1"/>
    </row>
    <row r="14" spans="1:29" ht="15" customHeight="1">
      <c r="A14" s="8"/>
      <c r="B14" s="282"/>
      <c r="C14" s="222"/>
      <c r="D14" s="290"/>
      <c r="E14" s="242"/>
      <c r="F14" s="247"/>
      <c r="G14" s="269"/>
      <c r="H14" s="242"/>
      <c r="I14" s="247"/>
      <c r="J14" s="269"/>
      <c r="K14" s="242"/>
      <c r="L14" s="247"/>
      <c r="M14" s="271"/>
      <c r="N14" s="242"/>
      <c r="O14" s="240"/>
      <c r="P14" s="274"/>
      <c r="Q14" s="242"/>
      <c r="R14" s="240"/>
      <c r="S14" s="277"/>
      <c r="T14" s="242"/>
      <c r="U14" s="240"/>
      <c r="V14" s="238"/>
      <c r="W14" s="1"/>
      <c r="X14" s="1"/>
      <c r="Y14" s="1"/>
      <c r="Z14" s="1"/>
      <c r="AA14" s="1"/>
      <c r="AB14" s="1"/>
      <c r="AC14" s="1"/>
    </row>
    <row r="15" spans="1:29" ht="15" customHeight="1">
      <c r="A15" s="8"/>
      <c r="B15" s="282"/>
      <c r="C15" s="220"/>
      <c r="D15" s="290"/>
      <c r="E15" s="243"/>
      <c r="F15" s="247"/>
      <c r="G15" s="269"/>
      <c r="H15" s="243"/>
      <c r="I15" s="247"/>
      <c r="J15" s="269"/>
      <c r="K15" s="243"/>
      <c r="L15" s="247"/>
      <c r="M15" s="272"/>
      <c r="N15" s="243"/>
      <c r="O15" s="240"/>
      <c r="P15" s="275"/>
      <c r="Q15" s="243"/>
      <c r="R15" s="240"/>
      <c r="S15" s="277"/>
      <c r="T15" s="243"/>
      <c r="U15" s="240"/>
      <c r="V15" s="238"/>
      <c r="W15" s="1"/>
      <c r="X15" s="1"/>
      <c r="Y15" s="1"/>
      <c r="Z15" s="1"/>
      <c r="AA15" s="1"/>
      <c r="AB15" s="1"/>
      <c r="AC15" s="1"/>
    </row>
    <row r="16" spans="1:29" ht="15" customHeight="1">
      <c r="A16" s="8"/>
      <c r="B16" s="282"/>
      <c r="C16" s="278" t="str">
        <f ca="1">OFFSET(INDIRECT($B200),6,2)</f>
        <v>Health and well-being</v>
      </c>
      <c r="D16" s="268" t="str">
        <f ca="1">OFFSET(INDIRECT($B200),6,14)</f>
        <v>understand the importance of balancing game and screen time with other parts of their lives, e.g. explore the reasons why they may be tempted to spend more time playing games or find it difficult to stop playing and the effect this has on their health.</v>
      </c>
      <c r="E16" s="241">
        <v>1</v>
      </c>
      <c r="F16" s="237"/>
      <c r="G16" s="244" t="str">
        <f ca="1">OFFSET(INDIRECT($B200),6,15)</f>
        <v>reflect on the role of digital media in their lives and their media habits, e.g. explore how the media can play a powerful role in shaping our ideas about stereotypes.</v>
      </c>
      <c r="H16" s="241">
        <v>1</v>
      </c>
      <c r="I16" s="246"/>
      <c r="J16" s="263" t="str">
        <f ca="1">OFFSET(INDIRECT($B200),6,16)</f>
        <v>demonstrate healthy online behaviours (physical and psychological) and identify unacceptable behaviour, e.g. in relation to cyberstalking, harassment, abuse of trust and radicalisation.</v>
      </c>
      <c r="K16" s="241">
        <v>1</v>
      </c>
      <c r="L16" s="246"/>
      <c r="M16" s="260" t="str">
        <f ca="1">OFFSET(INDIRECT($B200),6,17)</f>
        <v>identify stereotypes and their impact in a range of media forms, e.g. critically reflect upon stereotypes in mass media, social media and gaming.</v>
      </c>
      <c r="N16" s="241">
        <v>1</v>
      </c>
      <c r="O16" s="244"/>
      <c r="P16" s="244" t="str">
        <f ca="1">OFFSET(INDIRECT($B200),6,18)</f>
        <v>think critically about the different purposes and contexts of digital image editing, e.g. explore the benefits and negative points of photograph manipulation; evaluate digitally edited images in terms of context and purpose
take reasonable steps to avoid health problems (physical and psychological) caused by the use of technology
understand the legal responsibilities for disposal of technology and the environmental impact of doing so.</v>
      </c>
      <c r="Q16" s="241">
        <v>1</v>
      </c>
      <c r="R16" s="244"/>
      <c r="S16" s="244" t="str">
        <f ca="1">OFFSET(INDIRECT($B200),6,19)</f>
        <v>think critically about the different purposes and contexts of digital image editing
take reasonable steps to avoid health problems caused by the use of technology and suggest strategies to prevent or reduce the problems (physical and psychological) 
explain how to access support from professionals and organisations
understand the legal responsibilities for disposal of technology and the environmental impact of doing so.</v>
      </c>
      <c r="T16" s="241">
        <v>1</v>
      </c>
      <c r="U16" s="244"/>
      <c r="V16" s="237"/>
      <c r="W16" s="1"/>
      <c r="X16" s="1"/>
      <c r="Y16" s="1"/>
      <c r="Z16" s="1"/>
      <c r="AA16" s="1"/>
      <c r="AB16" s="1"/>
      <c r="AC16" s="1"/>
    </row>
    <row r="17" spans="1:29" ht="15" customHeight="1">
      <c r="A17" s="8"/>
      <c r="B17" s="282"/>
      <c r="C17" s="222"/>
      <c r="D17" s="291"/>
      <c r="E17" s="242"/>
      <c r="F17" s="247"/>
      <c r="G17" s="239"/>
      <c r="H17" s="242"/>
      <c r="I17" s="247"/>
      <c r="J17" s="264"/>
      <c r="K17" s="242"/>
      <c r="L17" s="247"/>
      <c r="M17" s="261"/>
      <c r="N17" s="242"/>
      <c r="O17" s="240"/>
      <c r="P17" s="240"/>
      <c r="Q17" s="242"/>
      <c r="R17" s="240"/>
      <c r="S17" s="240"/>
      <c r="T17" s="242"/>
      <c r="U17" s="240"/>
      <c r="V17" s="238"/>
      <c r="W17" s="1"/>
      <c r="X17" s="1"/>
      <c r="Y17" s="1"/>
      <c r="Z17" s="1"/>
      <c r="AA17" s="1"/>
      <c r="AB17" s="1"/>
      <c r="AC17" s="1"/>
    </row>
    <row r="18" spans="1:29" ht="15" customHeight="1">
      <c r="A18" s="8"/>
      <c r="B18" s="282"/>
      <c r="C18" s="222"/>
      <c r="D18" s="291"/>
      <c r="E18" s="242"/>
      <c r="F18" s="247"/>
      <c r="G18" s="239"/>
      <c r="H18" s="242"/>
      <c r="I18" s="247"/>
      <c r="J18" s="264"/>
      <c r="K18" s="242"/>
      <c r="L18" s="247"/>
      <c r="M18" s="261"/>
      <c r="N18" s="242"/>
      <c r="O18" s="240"/>
      <c r="P18" s="240"/>
      <c r="Q18" s="242"/>
      <c r="R18" s="240"/>
      <c r="S18" s="240"/>
      <c r="T18" s="242"/>
      <c r="U18" s="240"/>
      <c r="V18" s="238"/>
      <c r="W18" s="1"/>
      <c r="X18" s="1"/>
      <c r="Y18" s="1"/>
      <c r="Z18" s="1"/>
      <c r="AA18" s="1"/>
      <c r="AB18" s="1"/>
      <c r="AC18" s="1"/>
    </row>
    <row r="19" spans="1:29" ht="15" customHeight="1">
      <c r="A19" s="8"/>
      <c r="B19" s="282"/>
      <c r="C19" s="222"/>
      <c r="D19" s="291"/>
      <c r="E19" s="243"/>
      <c r="F19" s="247"/>
      <c r="G19" s="239"/>
      <c r="H19" s="243"/>
      <c r="I19" s="247"/>
      <c r="J19" s="264"/>
      <c r="K19" s="243"/>
      <c r="L19" s="247"/>
      <c r="M19" s="261"/>
      <c r="N19" s="243"/>
      <c r="O19" s="240"/>
      <c r="P19" s="240"/>
      <c r="Q19" s="243"/>
      <c r="R19" s="240"/>
      <c r="S19" s="240"/>
      <c r="T19" s="243"/>
      <c r="U19" s="240"/>
      <c r="V19" s="238"/>
      <c r="W19" s="1"/>
      <c r="X19" s="1"/>
      <c r="Y19" s="1"/>
      <c r="Z19" s="1"/>
      <c r="AA19" s="1"/>
      <c r="AB19" s="1"/>
      <c r="AC19" s="1"/>
    </row>
    <row r="20" spans="1:29" ht="15" customHeight="1">
      <c r="A20" s="8"/>
      <c r="B20" s="282"/>
      <c r="C20" s="222"/>
      <c r="D20" s="291"/>
      <c r="E20" s="241">
        <v>2</v>
      </c>
      <c r="F20" s="266"/>
      <c r="G20" s="239"/>
      <c r="H20" s="241">
        <v>2</v>
      </c>
      <c r="I20" s="248"/>
      <c r="J20" s="264"/>
      <c r="K20" s="241">
        <v>2</v>
      </c>
      <c r="L20" s="248"/>
      <c r="M20" s="261"/>
      <c r="N20" s="241">
        <v>2</v>
      </c>
      <c r="O20" s="239"/>
      <c r="P20" s="240"/>
      <c r="Q20" s="241">
        <v>2</v>
      </c>
      <c r="R20" s="239"/>
      <c r="S20" s="240"/>
      <c r="T20" s="241">
        <v>2</v>
      </c>
      <c r="U20" s="239"/>
      <c r="V20" s="237"/>
      <c r="W20" s="1"/>
      <c r="X20" s="1"/>
      <c r="Y20" s="1"/>
      <c r="Z20" s="1"/>
      <c r="AA20" s="1"/>
      <c r="AB20" s="1"/>
      <c r="AC20" s="1"/>
    </row>
    <row r="21" spans="1:29" ht="15" customHeight="1">
      <c r="A21" s="8"/>
      <c r="B21" s="282"/>
      <c r="C21" s="222"/>
      <c r="D21" s="291"/>
      <c r="E21" s="242"/>
      <c r="F21" s="247"/>
      <c r="G21" s="239"/>
      <c r="H21" s="242"/>
      <c r="I21" s="247"/>
      <c r="J21" s="264"/>
      <c r="K21" s="242"/>
      <c r="L21" s="247"/>
      <c r="M21" s="261"/>
      <c r="N21" s="242"/>
      <c r="O21" s="240"/>
      <c r="P21" s="240"/>
      <c r="Q21" s="242"/>
      <c r="R21" s="240"/>
      <c r="S21" s="240"/>
      <c r="T21" s="242"/>
      <c r="U21" s="240"/>
      <c r="V21" s="238"/>
      <c r="W21" s="1"/>
      <c r="X21" s="1"/>
      <c r="Y21" s="1"/>
      <c r="Z21" s="1"/>
      <c r="AA21" s="1"/>
      <c r="AB21" s="1"/>
      <c r="AC21" s="1"/>
    </row>
    <row r="22" spans="1:29" ht="15" customHeight="1">
      <c r="A22" s="8"/>
      <c r="B22" s="282"/>
      <c r="C22" s="222"/>
      <c r="D22" s="291"/>
      <c r="E22" s="242"/>
      <c r="F22" s="247"/>
      <c r="G22" s="239"/>
      <c r="H22" s="242"/>
      <c r="I22" s="247"/>
      <c r="J22" s="264"/>
      <c r="K22" s="242"/>
      <c r="L22" s="247"/>
      <c r="M22" s="261"/>
      <c r="N22" s="242"/>
      <c r="O22" s="240"/>
      <c r="P22" s="240"/>
      <c r="Q22" s="242"/>
      <c r="R22" s="240"/>
      <c r="S22" s="240"/>
      <c r="T22" s="242"/>
      <c r="U22" s="240"/>
      <c r="V22" s="238"/>
      <c r="W22" s="1"/>
      <c r="X22" s="1"/>
      <c r="Y22" s="1"/>
      <c r="Z22" s="1"/>
      <c r="AA22" s="1"/>
      <c r="AB22" s="1"/>
      <c r="AC22" s="1"/>
    </row>
    <row r="23" spans="1:29" ht="15" customHeight="1">
      <c r="A23" s="8"/>
      <c r="B23" s="282"/>
      <c r="C23" s="222"/>
      <c r="D23" s="291"/>
      <c r="E23" s="243"/>
      <c r="F23" s="247"/>
      <c r="G23" s="239"/>
      <c r="H23" s="243"/>
      <c r="I23" s="247"/>
      <c r="J23" s="264"/>
      <c r="K23" s="243"/>
      <c r="L23" s="247"/>
      <c r="M23" s="261"/>
      <c r="N23" s="243"/>
      <c r="O23" s="240"/>
      <c r="P23" s="240"/>
      <c r="Q23" s="243"/>
      <c r="R23" s="240"/>
      <c r="S23" s="240"/>
      <c r="T23" s="243"/>
      <c r="U23" s="240"/>
      <c r="V23" s="238"/>
      <c r="W23" s="1"/>
      <c r="X23" s="1"/>
      <c r="Y23" s="1"/>
      <c r="Z23" s="1"/>
      <c r="AA23" s="1"/>
      <c r="AB23" s="1"/>
      <c r="AC23" s="1"/>
    </row>
    <row r="24" spans="1:29" ht="15" customHeight="1">
      <c r="A24" s="8"/>
      <c r="B24" s="282"/>
      <c r="C24" s="222"/>
      <c r="D24" s="291"/>
      <c r="E24" s="241">
        <v>3</v>
      </c>
      <c r="F24" s="266"/>
      <c r="G24" s="239"/>
      <c r="H24" s="241">
        <v>3</v>
      </c>
      <c r="I24" s="248"/>
      <c r="J24" s="264"/>
      <c r="K24" s="241">
        <v>3</v>
      </c>
      <c r="L24" s="248"/>
      <c r="M24" s="261"/>
      <c r="N24" s="241">
        <v>3</v>
      </c>
      <c r="O24" s="239"/>
      <c r="P24" s="240"/>
      <c r="Q24" s="241">
        <v>3</v>
      </c>
      <c r="R24" s="239"/>
      <c r="S24" s="240"/>
      <c r="T24" s="241">
        <v>3</v>
      </c>
      <c r="U24" s="239"/>
      <c r="V24" s="237"/>
      <c r="W24" s="1"/>
      <c r="X24" s="1"/>
      <c r="Y24" s="1"/>
      <c r="Z24" s="1"/>
      <c r="AA24" s="1"/>
      <c r="AB24" s="1"/>
      <c r="AC24" s="1"/>
    </row>
    <row r="25" spans="1:29" ht="15" customHeight="1">
      <c r="A25" s="8"/>
      <c r="B25" s="282"/>
      <c r="C25" s="222"/>
      <c r="D25" s="291"/>
      <c r="E25" s="242"/>
      <c r="F25" s="247"/>
      <c r="G25" s="239"/>
      <c r="H25" s="242"/>
      <c r="I25" s="247"/>
      <c r="J25" s="264"/>
      <c r="K25" s="242"/>
      <c r="L25" s="247"/>
      <c r="M25" s="261"/>
      <c r="N25" s="242"/>
      <c r="O25" s="240"/>
      <c r="P25" s="240"/>
      <c r="Q25" s="242"/>
      <c r="R25" s="240"/>
      <c r="S25" s="240"/>
      <c r="T25" s="242"/>
      <c r="U25" s="240"/>
      <c r="V25" s="238"/>
      <c r="W25" s="1"/>
      <c r="X25" s="1"/>
      <c r="Y25" s="1"/>
      <c r="Z25" s="1"/>
      <c r="AA25" s="1"/>
      <c r="AB25" s="1"/>
      <c r="AC25" s="1"/>
    </row>
    <row r="26" spans="1:29" ht="15" customHeight="1">
      <c r="A26" s="8"/>
      <c r="B26" s="282"/>
      <c r="C26" s="222"/>
      <c r="D26" s="291"/>
      <c r="E26" s="242"/>
      <c r="F26" s="247"/>
      <c r="G26" s="239"/>
      <c r="H26" s="242"/>
      <c r="I26" s="247"/>
      <c r="J26" s="264"/>
      <c r="K26" s="242"/>
      <c r="L26" s="247"/>
      <c r="M26" s="261"/>
      <c r="N26" s="242"/>
      <c r="O26" s="240"/>
      <c r="P26" s="240"/>
      <c r="Q26" s="242"/>
      <c r="R26" s="240"/>
      <c r="S26" s="240"/>
      <c r="T26" s="242"/>
      <c r="U26" s="240"/>
      <c r="V26" s="238"/>
      <c r="W26" s="1"/>
      <c r="X26" s="1"/>
      <c r="Y26" s="1"/>
      <c r="Z26" s="1"/>
      <c r="AA26" s="1"/>
      <c r="AB26" s="1"/>
      <c r="AC26" s="1"/>
    </row>
    <row r="27" spans="1:29" ht="15" customHeight="1">
      <c r="A27" s="8"/>
      <c r="B27" s="282"/>
      <c r="C27" s="220"/>
      <c r="D27" s="291"/>
      <c r="E27" s="243"/>
      <c r="F27" s="247"/>
      <c r="G27" s="239"/>
      <c r="H27" s="243"/>
      <c r="I27" s="247"/>
      <c r="J27" s="265"/>
      <c r="K27" s="243"/>
      <c r="L27" s="247"/>
      <c r="M27" s="262"/>
      <c r="N27" s="243"/>
      <c r="O27" s="240"/>
      <c r="P27" s="240"/>
      <c r="Q27" s="243"/>
      <c r="R27" s="240"/>
      <c r="S27" s="240"/>
      <c r="T27" s="243"/>
      <c r="U27" s="240"/>
      <c r="V27" s="238"/>
      <c r="W27" s="1"/>
      <c r="X27" s="1"/>
      <c r="Y27" s="1"/>
      <c r="Z27" s="1"/>
      <c r="AA27" s="1"/>
      <c r="AB27" s="1"/>
      <c r="AC27" s="1"/>
    </row>
    <row r="28" spans="1:29" ht="15" customHeight="1">
      <c r="A28" s="8"/>
      <c r="B28" s="282"/>
      <c r="C28" s="233" t="str">
        <f ca="1">OFFSET(INDIRECT($B200),8,2)</f>
        <v>Digital rights, licensing and ownership</v>
      </c>
      <c r="D28" s="268" t="str">
        <f ca="1">OFFSET(INDIRECT($B200),8,14)</f>
        <v>cite all sources when researching and explain the importance of this, e.g. create simple lists for the referencing of digital and offline sources; discuss the rights and permissions associated with this
understand that photographs can be edited digitally and discuss rights and permissions associated with this.</v>
      </c>
      <c r="E28" s="241">
        <v>1</v>
      </c>
      <c r="F28" s="237"/>
      <c r="G28" s="257" t="str">
        <f ca="1">OFFSET(INDIRECT($B200),8,15)</f>
        <v xml:space="preserve">understand copyright, licensing, fair use, and the rights they have as creators, e.g. consider different ways people license their copyrighted work
explain basic copyright laws, e.g. learn that copyright is a legal system that protects their rights to creative work.
</v>
      </c>
      <c r="H28" s="241">
        <v>1</v>
      </c>
      <c r="I28" s="246"/>
      <c r="J28" s="249" t="str">
        <f ca="1">OFFSET(INDIRECT($B200),8,16)</f>
        <v>understand copyright, licensing, fair use, and the rights they have as creators
explain basic copyright laws, e.g. explore the ethical and legal ramifications of piracy and plagiarism, and know that they are irresponsible and disrespectful
act responsibly as creators and users of creative work, e.g. explore decisions that creators make when exercising their creative rights and responsibilities, giving consideration to ethical, real-life issues.  </v>
      </c>
      <c r="K28" s="241">
        <v>1</v>
      </c>
      <c r="L28" s="246"/>
      <c r="M28" s="245" t="str">
        <f ca="1">OFFSET(INDIRECT($B200),8,17)</f>
        <v xml:space="preserve">explain the legal and ethical dimensions of respecting creative work, e.g. explore the ethical and legal ramifications of piracy and plagiarism, and know that they are irresponsible and disrespectful; apply understanding of the rules to different scenarios.
</v>
      </c>
      <c r="N28" s="241">
        <v>1</v>
      </c>
      <c r="O28" s="244"/>
      <c r="P28" s="257" t="str">
        <f ca="1">OFFSET(INDIRECT($B200),8,18)</f>
        <v>identify the key points required for creative work to be considered fair use and comply with data protection laws, e.g. explore the legal and ethical considerations involved in using the creative work of others; understand individuals' rights and responsibilities as creators and consumers of content; think critically and make ethical decisions about the use of creative works in relation to fair use; reference using formal citation conventions, such as Harvard and Oxford.</v>
      </c>
      <c r="Q28" s="241">
        <v>1</v>
      </c>
      <c r="R28" s="244"/>
      <c r="S28" s="257" t="str">
        <f ca="1">OFFSET(INDIRECT($B200),8,19)</f>
        <v>understand and reflect on the differences between taking inspiration from the creative work of others and appropriating that work without permission, e.g. appreciate the key concepts of inspiration, appropriation, copyright and fair use, and examine how they apply to creative work; understand the legal and ethical debates that surround using other people’s creative work; consider the points of view of the original creator, potential audiences, and the broader community when using materials belonging to others.</v>
      </c>
      <c r="T28" s="241">
        <v>1</v>
      </c>
      <c r="U28" s="244"/>
      <c r="V28" s="237"/>
      <c r="W28" s="1"/>
      <c r="X28" s="1"/>
      <c r="Y28" s="1"/>
      <c r="Z28" s="1"/>
      <c r="AA28" s="1"/>
      <c r="AB28" s="1"/>
      <c r="AC28" s="1"/>
    </row>
    <row r="29" spans="1:29" ht="15" customHeight="1">
      <c r="A29" s="8"/>
      <c r="B29" s="282"/>
      <c r="C29" s="224"/>
      <c r="D29" s="291"/>
      <c r="E29" s="242"/>
      <c r="F29" s="247"/>
      <c r="G29" s="224"/>
      <c r="H29" s="242"/>
      <c r="I29" s="247"/>
      <c r="J29" s="250"/>
      <c r="K29" s="242"/>
      <c r="L29" s="247"/>
      <c r="M29" s="224"/>
      <c r="N29" s="242"/>
      <c r="O29" s="240"/>
      <c r="P29" s="224"/>
      <c r="Q29" s="242"/>
      <c r="R29" s="240"/>
      <c r="S29" s="258"/>
      <c r="T29" s="242"/>
      <c r="U29" s="240"/>
      <c r="V29" s="238"/>
      <c r="W29" s="1"/>
      <c r="X29" s="1"/>
      <c r="Y29" s="1"/>
      <c r="Z29" s="1"/>
      <c r="AA29" s="1"/>
      <c r="AB29" s="1"/>
      <c r="AC29" s="1"/>
    </row>
    <row r="30" spans="1:29" ht="15" customHeight="1">
      <c r="A30" s="8"/>
      <c r="B30" s="282"/>
      <c r="C30" s="224"/>
      <c r="D30" s="291"/>
      <c r="E30" s="242"/>
      <c r="F30" s="247"/>
      <c r="G30" s="224"/>
      <c r="H30" s="242"/>
      <c r="I30" s="247"/>
      <c r="J30" s="250"/>
      <c r="K30" s="242"/>
      <c r="L30" s="247"/>
      <c r="M30" s="224"/>
      <c r="N30" s="242"/>
      <c r="O30" s="240"/>
      <c r="P30" s="224"/>
      <c r="Q30" s="242"/>
      <c r="R30" s="240"/>
      <c r="S30" s="258"/>
      <c r="T30" s="242"/>
      <c r="U30" s="240"/>
      <c r="V30" s="238"/>
      <c r="W30" s="1"/>
      <c r="X30" s="1"/>
      <c r="Y30" s="1"/>
      <c r="Z30" s="1"/>
      <c r="AA30" s="1"/>
      <c r="AB30" s="1"/>
      <c r="AC30" s="1"/>
    </row>
    <row r="31" spans="1:29" ht="15" customHeight="1">
      <c r="A31" s="8"/>
      <c r="B31" s="282"/>
      <c r="C31" s="224"/>
      <c r="D31" s="291"/>
      <c r="E31" s="243"/>
      <c r="F31" s="247"/>
      <c r="G31" s="224"/>
      <c r="H31" s="243"/>
      <c r="I31" s="247"/>
      <c r="J31" s="250"/>
      <c r="K31" s="243"/>
      <c r="L31" s="247"/>
      <c r="M31" s="224"/>
      <c r="N31" s="243"/>
      <c r="O31" s="240"/>
      <c r="P31" s="224"/>
      <c r="Q31" s="243"/>
      <c r="R31" s="240"/>
      <c r="S31" s="258"/>
      <c r="T31" s="243"/>
      <c r="U31" s="240"/>
      <c r="V31" s="238"/>
      <c r="W31" s="1"/>
      <c r="X31" s="1"/>
      <c r="Y31" s="1"/>
      <c r="Z31" s="1"/>
      <c r="AA31" s="1"/>
      <c r="AB31" s="1"/>
      <c r="AC31" s="1"/>
    </row>
    <row r="32" spans="1:29" ht="15" customHeight="1">
      <c r="A32" s="8"/>
      <c r="B32" s="282"/>
      <c r="C32" s="224"/>
      <c r="D32" s="291"/>
      <c r="E32" s="241">
        <v>2</v>
      </c>
      <c r="F32" s="266"/>
      <c r="G32" s="224"/>
      <c r="H32" s="241">
        <v>2</v>
      </c>
      <c r="I32" s="248"/>
      <c r="J32" s="250"/>
      <c r="K32" s="241">
        <v>2</v>
      </c>
      <c r="L32" s="248"/>
      <c r="M32" s="224"/>
      <c r="N32" s="241">
        <v>2</v>
      </c>
      <c r="O32" s="239"/>
      <c r="P32" s="224"/>
      <c r="Q32" s="241">
        <v>2</v>
      </c>
      <c r="R32" s="239"/>
      <c r="S32" s="258"/>
      <c r="T32" s="241">
        <v>2</v>
      </c>
      <c r="U32" s="239"/>
      <c r="V32" s="237"/>
      <c r="W32" s="1"/>
      <c r="X32" s="1"/>
      <c r="Y32" s="1"/>
      <c r="Z32" s="1"/>
      <c r="AA32" s="1"/>
      <c r="AB32" s="1"/>
      <c r="AC32" s="1"/>
    </row>
    <row r="33" spans="1:29" ht="15" customHeight="1">
      <c r="A33" s="8"/>
      <c r="B33" s="282"/>
      <c r="C33" s="224"/>
      <c r="D33" s="291"/>
      <c r="E33" s="242"/>
      <c r="F33" s="247"/>
      <c r="G33" s="224"/>
      <c r="H33" s="242"/>
      <c r="I33" s="247"/>
      <c r="J33" s="250"/>
      <c r="K33" s="242"/>
      <c r="L33" s="247"/>
      <c r="M33" s="224"/>
      <c r="N33" s="242"/>
      <c r="O33" s="240"/>
      <c r="P33" s="224"/>
      <c r="Q33" s="242"/>
      <c r="R33" s="240"/>
      <c r="S33" s="258"/>
      <c r="T33" s="242"/>
      <c r="U33" s="240"/>
      <c r="V33" s="238"/>
      <c r="W33" s="1"/>
      <c r="X33" s="1"/>
      <c r="Y33" s="1"/>
      <c r="Z33" s="1"/>
      <c r="AA33" s="1"/>
      <c r="AB33" s="1"/>
      <c r="AC33" s="1"/>
    </row>
    <row r="34" spans="1:29" ht="15" customHeight="1">
      <c r="A34" s="8"/>
      <c r="B34" s="282"/>
      <c r="C34" s="224"/>
      <c r="D34" s="291"/>
      <c r="E34" s="242"/>
      <c r="F34" s="247"/>
      <c r="G34" s="224"/>
      <c r="H34" s="242"/>
      <c r="I34" s="247"/>
      <c r="J34" s="250"/>
      <c r="K34" s="242"/>
      <c r="L34" s="247"/>
      <c r="M34" s="224"/>
      <c r="N34" s="242"/>
      <c r="O34" s="240"/>
      <c r="P34" s="224"/>
      <c r="Q34" s="242"/>
      <c r="R34" s="240"/>
      <c r="S34" s="258"/>
      <c r="T34" s="242"/>
      <c r="U34" s="240"/>
      <c r="V34" s="238"/>
      <c r="W34" s="1"/>
      <c r="X34" s="1"/>
      <c r="Y34" s="1"/>
      <c r="Z34" s="1"/>
      <c r="AA34" s="1"/>
      <c r="AB34" s="1"/>
      <c r="AC34" s="1"/>
    </row>
    <row r="35" spans="1:29" ht="15" customHeight="1">
      <c r="A35" s="8"/>
      <c r="B35" s="282"/>
      <c r="C35" s="224"/>
      <c r="D35" s="291"/>
      <c r="E35" s="243"/>
      <c r="F35" s="247"/>
      <c r="G35" s="224"/>
      <c r="H35" s="243"/>
      <c r="I35" s="247"/>
      <c r="J35" s="250"/>
      <c r="K35" s="243"/>
      <c r="L35" s="247"/>
      <c r="M35" s="224"/>
      <c r="N35" s="243"/>
      <c r="O35" s="240"/>
      <c r="P35" s="224"/>
      <c r="Q35" s="243"/>
      <c r="R35" s="240"/>
      <c r="S35" s="258"/>
      <c r="T35" s="243"/>
      <c r="U35" s="240"/>
      <c r="V35" s="238"/>
      <c r="W35" s="1"/>
      <c r="X35" s="1"/>
      <c r="Y35" s="1"/>
      <c r="Z35" s="1"/>
      <c r="AA35" s="1"/>
      <c r="AB35" s="1"/>
      <c r="AC35" s="1"/>
    </row>
    <row r="36" spans="1:29" ht="15" customHeight="1">
      <c r="A36" s="8"/>
      <c r="B36" s="282"/>
      <c r="C36" s="224"/>
      <c r="D36" s="291"/>
      <c r="E36" s="241">
        <v>3</v>
      </c>
      <c r="F36" s="266"/>
      <c r="G36" s="224"/>
      <c r="H36" s="241">
        <v>3</v>
      </c>
      <c r="I36" s="248"/>
      <c r="J36" s="250"/>
      <c r="K36" s="241">
        <v>3</v>
      </c>
      <c r="L36" s="248"/>
      <c r="M36" s="224"/>
      <c r="N36" s="241">
        <v>3</v>
      </c>
      <c r="O36" s="239"/>
      <c r="P36" s="224"/>
      <c r="Q36" s="241">
        <v>3</v>
      </c>
      <c r="R36" s="239"/>
      <c r="S36" s="258"/>
      <c r="T36" s="241">
        <v>3</v>
      </c>
      <c r="U36" s="239"/>
      <c r="V36" s="237"/>
      <c r="W36" s="1"/>
      <c r="X36" s="1"/>
      <c r="Y36" s="1"/>
      <c r="Z36" s="1"/>
      <c r="AA36" s="1"/>
      <c r="AB36" s="1"/>
      <c r="AC36" s="1"/>
    </row>
    <row r="37" spans="1:29" ht="15" customHeight="1">
      <c r="A37" s="8"/>
      <c r="B37" s="282"/>
      <c r="C37" s="224"/>
      <c r="D37" s="291"/>
      <c r="E37" s="242"/>
      <c r="F37" s="247"/>
      <c r="G37" s="224"/>
      <c r="H37" s="242"/>
      <c r="I37" s="247"/>
      <c r="J37" s="250"/>
      <c r="K37" s="242"/>
      <c r="L37" s="247"/>
      <c r="M37" s="224"/>
      <c r="N37" s="242"/>
      <c r="O37" s="240"/>
      <c r="P37" s="224"/>
      <c r="Q37" s="242"/>
      <c r="R37" s="240"/>
      <c r="S37" s="258"/>
      <c r="T37" s="242"/>
      <c r="U37" s="240"/>
      <c r="V37" s="238"/>
      <c r="W37" s="1"/>
      <c r="X37" s="1"/>
      <c r="Y37" s="1"/>
      <c r="Z37" s="1"/>
      <c r="AA37" s="1"/>
      <c r="AB37" s="1"/>
      <c r="AC37" s="1"/>
    </row>
    <row r="38" spans="1:29" ht="15" customHeight="1">
      <c r="A38" s="8"/>
      <c r="B38" s="282"/>
      <c r="C38" s="224"/>
      <c r="D38" s="291"/>
      <c r="E38" s="242"/>
      <c r="F38" s="247"/>
      <c r="G38" s="224"/>
      <c r="H38" s="242"/>
      <c r="I38" s="247"/>
      <c r="J38" s="250"/>
      <c r="K38" s="242"/>
      <c r="L38" s="247"/>
      <c r="M38" s="224"/>
      <c r="N38" s="242"/>
      <c r="O38" s="240"/>
      <c r="P38" s="224"/>
      <c r="Q38" s="242"/>
      <c r="R38" s="240"/>
      <c r="S38" s="258"/>
      <c r="T38" s="242"/>
      <c r="U38" s="240"/>
      <c r="V38" s="238"/>
      <c r="W38" s="1"/>
      <c r="X38" s="1"/>
      <c r="Y38" s="1"/>
      <c r="Z38" s="1"/>
      <c r="AA38" s="1"/>
      <c r="AB38" s="1"/>
      <c r="AC38" s="1"/>
    </row>
    <row r="39" spans="1:29" ht="15" customHeight="1">
      <c r="A39" s="8"/>
      <c r="B39" s="282"/>
      <c r="C39" s="225"/>
      <c r="D39" s="291"/>
      <c r="E39" s="243"/>
      <c r="F39" s="247"/>
      <c r="G39" s="225"/>
      <c r="H39" s="243"/>
      <c r="I39" s="247"/>
      <c r="J39" s="251"/>
      <c r="K39" s="243"/>
      <c r="L39" s="247"/>
      <c r="M39" s="225"/>
      <c r="N39" s="243"/>
      <c r="O39" s="240"/>
      <c r="P39" s="225"/>
      <c r="Q39" s="243"/>
      <c r="R39" s="240"/>
      <c r="S39" s="259"/>
      <c r="T39" s="243"/>
      <c r="U39" s="240"/>
      <c r="V39" s="238"/>
      <c r="W39" s="1"/>
      <c r="X39" s="1"/>
      <c r="Y39" s="1"/>
      <c r="Z39" s="1"/>
      <c r="AA39" s="1"/>
      <c r="AB39" s="1"/>
      <c r="AC39" s="1"/>
    </row>
    <row r="40" spans="1:29" ht="15" customHeight="1">
      <c r="A40" s="8"/>
      <c r="B40" s="282"/>
      <c r="C40" s="233" t="str">
        <f ca="1">OFFSET(INDIRECT($B200),10,2)</f>
        <v>Online behaviour and cyberbullying</v>
      </c>
      <c r="D40" s="268" t="str">
        <f ca="1">OFFSET(INDIRECT($B200),10,14)</f>
        <v xml:space="preserve">demonstrate appropriate online behaviour and apply a range of strategies to protect themselves and others from possible online dangers, bullying and inappropriate behaviour, e.g. turn off comments on digital media, block users; identify the risks and legal consequences of sending intimate images and content/sexting; recognise language that could be deemed to be offensive (including racist, sexist, homophobic, transphobic) in online activities.  
</v>
      </c>
      <c r="E40" s="241">
        <v>1</v>
      </c>
      <c r="F40" s="237"/>
      <c r="G40" s="255" t="str">
        <f ca="1">OFFSET(INDIRECT($B200),10,15)</f>
        <v>refine strategies to protect themselves and others from possible online dangers, e.g. when communicating online show an active ability to deal with inappropriate behaviour/misuse while actively minimising risks
filter the communication received, e.g. sorting out e-mails, deciding whom to follow on social media, etc.; responsibly use digital tools to interact with others using more advanced features
demonstrate a basic knowledge of the legal aspects linked to online behaviour, e.g. cyberbullying, harassment, false statements and publishing inappropriate content/images without consent.</v>
      </c>
      <c r="H40" s="241">
        <v>1</v>
      </c>
      <c r="I40" s="246"/>
      <c r="J40" s="256" t="str">
        <f ca="1">OFFSET(INDIRECT($B200),10,16)</f>
        <v>identify high-risk situations and active strategies to avoid them, e.g. critically evaluate behaviour to limit exposure to high-risk situations         
define and identify advanced forms of cyberbullying, how to avoid it and the consequences of such actions  
critically evaluate the behaviours of others online and identify how they could be beneficial or damaging.</v>
      </c>
      <c r="K40" s="241">
        <v>1</v>
      </c>
      <c r="L40" s="246"/>
      <c r="M40" s="255" t="str">
        <f ca="1">OFFSET(INDIRECT($B200),10,17)</f>
        <v xml:space="preserve">adapt online behaviour and interactions for different audiences, considering global cultural values, e.g. critically evaluate behaviour and interactions taking into account global cultural values; consider how behaviour is perceived by others. </v>
      </c>
      <c r="N40" s="241">
        <v>1</v>
      </c>
      <c r="O40" s="244"/>
      <c r="P40" s="255" t="str">
        <f ca="1">OFFSET(INDIRECT($B200),10,18)</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Q40" s="241">
        <v>1</v>
      </c>
      <c r="R40" s="244"/>
      <c r="S40" s="255" t="str">
        <f ca="1">OFFSET(INDIRECT($B200),10,19)</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T40" s="241">
        <v>1</v>
      </c>
      <c r="U40" s="244"/>
      <c r="V40" s="237"/>
      <c r="W40" s="1"/>
      <c r="X40" s="1"/>
      <c r="Y40" s="1"/>
      <c r="Z40" s="1"/>
      <c r="AA40" s="1"/>
      <c r="AB40" s="1"/>
      <c r="AC40" s="1"/>
    </row>
    <row r="41" spans="1:29" ht="15" customHeight="1">
      <c r="A41" s="8"/>
      <c r="B41" s="282"/>
      <c r="C41" s="224"/>
      <c r="D41" s="291"/>
      <c r="E41" s="242"/>
      <c r="F41" s="247"/>
      <c r="G41" s="224"/>
      <c r="H41" s="242"/>
      <c r="I41" s="247"/>
      <c r="J41" s="250"/>
      <c r="K41" s="242"/>
      <c r="L41" s="247"/>
      <c r="M41" s="224"/>
      <c r="N41" s="242"/>
      <c r="O41" s="240"/>
      <c r="P41" s="224"/>
      <c r="Q41" s="242"/>
      <c r="R41" s="240"/>
      <c r="S41" s="224"/>
      <c r="T41" s="242"/>
      <c r="U41" s="240"/>
      <c r="V41" s="238"/>
      <c r="W41" s="1"/>
      <c r="X41" s="1"/>
      <c r="Y41" s="1"/>
      <c r="Z41" s="1"/>
      <c r="AA41" s="1"/>
      <c r="AB41" s="1"/>
      <c r="AC41" s="1"/>
    </row>
    <row r="42" spans="1:29" ht="15" customHeight="1">
      <c r="A42" s="8"/>
      <c r="B42" s="282"/>
      <c r="C42" s="224"/>
      <c r="D42" s="291"/>
      <c r="E42" s="242"/>
      <c r="F42" s="247"/>
      <c r="G42" s="224"/>
      <c r="H42" s="242"/>
      <c r="I42" s="247"/>
      <c r="J42" s="250"/>
      <c r="K42" s="242"/>
      <c r="L42" s="247"/>
      <c r="M42" s="224"/>
      <c r="N42" s="242"/>
      <c r="O42" s="240"/>
      <c r="P42" s="224"/>
      <c r="Q42" s="242"/>
      <c r="R42" s="240"/>
      <c r="S42" s="224"/>
      <c r="T42" s="242"/>
      <c r="U42" s="240"/>
      <c r="V42" s="238"/>
      <c r="W42" s="1"/>
      <c r="X42" s="1"/>
      <c r="Y42" s="1"/>
      <c r="Z42" s="1"/>
      <c r="AA42" s="1"/>
      <c r="AB42" s="1"/>
      <c r="AC42" s="1"/>
    </row>
    <row r="43" spans="1:29" ht="15" customHeight="1">
      <c r="A43" s="8"/>
      <c r="B43" s="282"/>
      <c r="C43" s="224"/>
      <c r="D43" s="291"/>
      <c r="E43" s="243"/>
      <c r="F43" s="247"/>
      <c r="G43" s="224"/>
      <c r="H43" s="243"/>
      <c r="I43" s="247"/>
      <c r="J43" s="250"/>
      <c r="K43" s="243"/>
      <c r="L43" s="247"/>
      <c r="M43" s="224"/>
      <c r="N43" s="243"/>
      <c r="O43" s="240"/>
      <c r="P43" s="224"/>
      <c r="Q43" s="243"/>
      <c r="R43" s="240"/>
      <c r="S43" s="224"/>
      <c r="T43" s="243"/>
      <c r="U43" s="240"/>
      <c r="V43" s="238"/>
      <c r="W43" s="1"/>
      <c r="X43" s="1"/>
      <c r="Y43" s="1"/>
      <c r="Z43" s="1"/>
      <c r="AA43" s="1"/>
      <c r="AB43" s="1"/>
      <c r="AC43" s="1"/>
    </row>
    <row r="44" spans="1:29" ht="15" customHeight="1">
      <c r="A44" s="8"/>
      <c r="B44" s="282"/>
      <c r="C44" s="224"/>
      <c r="D44" s="291"/>
      <c r="E44" s="241">
        <v>2</v>
      </c>
      <c r="F44" s="266"/>
      <c r="G44" s="224"/>
      <c r="H44" s="241">
        <v>2</v>
      </c>
      <c r="I44" s="248"/>
      <c r="J44" s="250"/>
      <c r="K44" s="241">
        <v>2</v>
      </c>
      <c r="L44" s="248"/>
      <c r="M44" s="224"/>
      <c r="N44" s="241">
        <v>2</v>
      </c>
      <c r="O44" s="239"/>
      <c r="P44" s="224"/>
      <c r="Q44" s="241">
        <v>2</v>
      </c>
      <c r="R44" s="239"/>
      <c r="S44" s="224"/>
      <c r="T44" s="241">
        <v>2</v>
      </c>
      <c r="U44" s="239"/>
      <c r="V44" s="237"/>
      <c r="W44" s="1"/>
      <c r="X44" s="1"/>
      <c r="Y44" s="1"/>
      <c r="Z44" s="1"/>
      <c r="AA44" s="1"/>
      <c r="AB44" s="1"/>
      <c r="AC44" s="1"/>
    </row>
    <row r="45" spans="1:29" ht="15" customHeight="1">
      <c r="A45" s="8"/>
      <c r="B45" s="282"/>
      <c r="C45" s="224"/>
      <c r="D45" s="291"/>
      <c r="E45" s="242"/>
      <c r="F45" s="247"/>
      <c r="G45" s="224"/>
      <c r="H45" s="242"/>
      <c r="I45" s="247"/>
      <c r="J45" s="250"/>
      <c r="K45" s="242"/>
      <c r="L45" s="247"/>
      <c r="M45" s="224"/>
      <c r="N45" s="242"/>
      <c r="O45" s="240"/>
      <c r="P45" s="224"/>
      <c r="Q45" s="242"/>
      <c r="R45" s="240"/>
      <c r="S45" s="224"/>
      <c r="T45" s="242"/>
      <c r="U45" s="240"/>
      <c r="V45" s="238"/>
      <c r="W45" s="1"/>
      <c r="X45" s="1"/>
      <c r="Y45" s="1"/>
      <c r="Z45" s="1"/>
      <c r="AA45" s="1"/>
      <c r="AB45" s="1"/>
      <c r="AC45" s="1"/>
    </row>
    <row r="46" spans="1:29" ht="15" customHeight="1">
      <c r="A46" s="8"/>
      <c r="B46" s="282"/>
      <c r="C46" s="224"/>
      <c r="D46" s="291"/>
      <c r="E46" s="242"/>
      <c r="F46" s="247"/>
      <c r="G46" s="224"/>
      <c r="H46" s="242"/>
      <c r="I46" s="247"/>
      <c r="J46" s="250"/>
      <c r="K46" s="242"/>
      <c r="L46" s="247"/>
      <c r="M46" s="224"/>
      <c r="N46" s="242"/>
      <c r="O46" s="240"/>
      <c r="P46" s="224"/>
      <c r="Q46" s="242"/>
      <c r="R46" s="240"/>
      <c r="S46" s="224"/>
      <c r="T46" s="242"/>
      <c r="U46" s="240"/>
      <c r="V46" s="238"/>
      <c r="W46" s="1"/>
      <c r="X46" s="1"/>
      <c r="Y46" s="1"/>
      <c r="Z46" s="1"/>
      <c r="AA46" s="1"/>
      <c r="AB46" s="1"/>
      <c r="AC46" s="1"/>
    </row>
    <row r="47" spans="1:29" ht="15" customHeight="1">
      <c r="A47" s="8"/>
      <c r="B47" s="282"/>
      <c r="C47" s="224"/>
      <c r="D47" s="291"/>
      <c r="E47" s="243"/>
      <c r="F47" s="247"/>
      <c r="G47" s="224"/>
      <c r="H47" s="243"/>
      <c r="I47" s="247"/>
      <c r="J47" s="250"/>
      <c r="K47" s="243"/>
      <c r="L47" s="247"/>
      <c r="M47" s="224"/>
      <c r="N47" s="243"/>
      <c r="O47" s="240"/>
      <c r="P47" s="224"/>
      <c r="Q47" s="243"/>
      <c r="R47" s="240"/>
      <c r="S47" s="224"/>
      <c r="T47" s="243"/>
      <c r="U47" s="240"/>
      <c r="V47" s="238"/>
      <c r="W47" s="1"/>
      <c r="X47" s="1"/>
      <c r="Y47" s="1"/>
      <c r="Z47" s="1"/>
      <c r="AA47" s="1"/>
      <c r="AB47" s="1"/>
      <c r="AC47" s="1"/>
    </row>
    <row r="48" spans="1:29" ht="15" customHeight="1">
      <c r="A48" s="8"/>
      <c r="B48" s="282"/>
      <c r="C48" s="224"/>
      <c r="D48" s="291"/>
      <c r="E48" s="241">
        <v>3</v>
      </c>
      <c r="F48" s="266"/>
      <c r="G48" s="224"/>
      <c r="H48" s="241">
        <v>3</v>
      </c>
      <c r="I48" s="248"/>
      <c r="J48" s="250"/>
      <c r="K48" s="241">
        <v>3</v>
      </c>
      <c r="L48" s="248"/>
      <c r="M48" s="224"/>
      <c r="N48" s="241">
        <v>3</v>
      </c>
      <c r="O48" s="239"/>
      <c r="P48" s="224"/>
      <c r="Q48" s="241">
        <v>3</v>
      </c>
      <c r="R48" s="239"/>
      <c r="S48" s="224"/>
      <c r="T48" s="241">
        <v>3</v>
      </c>
      <c r="U48" s="239"/>
      <c r="V48" s="237"/>
      <c r="W48" s="1"/>
      <c r="X48" s="1"/>
      <c r="Y48" s="1"/>
      <c r="Z48" s="1"/>
      <c r="AA48" s="1"/>
      <c r="AB48" s="1"/>
      <c r="AC48" s="1"/>
    </row>
    <row r="49" spans="1:29" ht="15" customHeight="1">
      <c r="A49" s="8"/>
      <c r="B49" s="282"/>
      <c r="C49" s="224"/>
      <c r="D49" s="291"/>
      <c r="E49" s="242"/>
      <c r="F49" s="247"/>
      <c r="G49" s="224"/>
      <c r="H49" s="242"/>
      <c r="I49" s="247"/>
      <c r="J49" s="250"/>
      <c r="K49" s="242"/>
      <c r="L49" s="247"/>
      <c r="M49" s="224"/>
      <c r="N49" s="242"/>
      <c r="O49" s="240"/>
      <c r="P49" s="224"/>
      <c r="Q49" s="242"/>
      <c r="R49" s="240"/>
      <c r="S49" s="224"/>
      <c r="T49" s="242"/>
      <c r="U49" s="240"/>
      <c r="V49" s="238"/>
      <c r="W49" s="1"/>
      <c r="X49" s="1"/>
      <c r="Y49" s="1"/>
      <c r="Z49" s="1"/>
      <c r="AA49" s="1"/>
      <c r="AB49" s="1"/>
      <c r="AC49" s="1"/>
    </row>
    <row r="50" spans="1:29" ht="15" customHeight="1">
      <c r="A50" s="8"/>
      <c r="B50" s="282"/>
      <c r="C50" s="224"/>
      <c r="D50" s="291"/>
      <c r="E50" s="242"/>
      <c r="F50" s="247"/>
      <c r="G50" s="224"/>
      <c r="H50" s="242"/>
      <c r="I50" s="247"/>
      <c r="J50" s="250"/>
      <c r="K50" s="242"/>
      <c r="L50" s="247"/>
      <c r="M50" s="224"/>
      <c r="N50" s="242"/>
      <c r="O50" s="240"/>
      <c r="P50" s="224"/>
      <c r="Q50" s="242"/>
      <c r="R50" s="240"/>
      <c r="S50" s="224"/>
      <c r="T50" s="242"/>
      <c r="U50" s="240"/>
      <c r="V50" s="238"/>
      <c r="W50" s="1"/>
      <c r="X50" s="1"/>
      <c r="Y50" s="1"/>
      <c r="Z50" s="1"/>
      <c r="AA50" s="1"/>
      <c r="AB50" s="1"/>
      <c r="AC50" s="1"/>
    </row>
    <row r="51" spans="1:29" ht="35.25" customHeight="1">
      <c r="A51" s="8"/>
      <c r="B51" s="283"/>
      <c r="C51" s="225"/>
      <c r="D51" s="291"/>
      <c r="E51" s="243"/>
      <c r="F51" s="247"/>
      <c r="G51" s="225"/>
      <c r="H51" s="243"/>
      <c r="I51" s="247"/>
      <c r="J51" s="251"/>
      <c r="K51" s="243"/>
      <c r="L51" s="247"/>
      <c r="M51" s="225"/>
      <c r="N51" s="243"/>
      <c r="O51" s="240"/>
      <c r="P51" s="225"/>
      <c r="Q51" s="243"/>
      <c r="R51" s="240"/>
      <c r="S51" s="225"/>
      <c r="T51" s="243"/>
      <c r="U51" s="240"/>
      <c r="V51" s="238"/>
      <c r="W51" s="1"/>
      <c r="X51" s="1"/>
      <c r="Y51" s="1"/>
      <c r="Z51" s="1"/>
      <c r="AA51" s="1"/>
      <c r="AB51" s="1"/>
      <c r="AC51" s="1"/>
    </row>
    <row r="52" spans="1:29" ht="15" customHeight="1">
      <c r="A52" s="8"/>
      <c r="B52" s="281" t="str">
        <f ca="1">OFFSET(INDIRECT($B200),11,0)</f>
        <v>2. Interacting and collaborating</v>
      </c>
      <c r="C52" s="229" t="str">
        <f ca="1">OFFSET(INDIRECT($B200),13,2)</f>
        <v>Communication</v>
      </c>
      <c r="D52" s="268" t="str">
        <f ca="1">OFFSET(INDIRECT($B200),13,14)</f>
        <v>exchange online communication, making use of a growing range of available features, e.g. manage folders within e-mail including using reporting features to filter spam and make use of webcams to facilitate video calls 
show an understanding of the advantages and disadvantages of different forms of communication and when it is appropriate to use each, e.g. explain when video conferencing may be more appropriate than e-mail, and vice versa; explain the pros and cons of using instant messaging in social contexts; talk about purpose and audience.</v>
      </c>
      <c r="E52" s="241">
        <v>1</v>
      </c>
      <c r="F52" s="237"/>
      <c r="G52" s="245" t="str">
        <f ca="1">OFFSET(INDIRECT($B200),13,15)</f>
        <v>manage and use a growing range of online communication accounts and the features offered within each, e.g. e-mail accounts, messaging accounts, etc.</v>
      </c>
      <c r="H52" s="241">
        <v>1</v>
      </c>
      <c r="I52" s="246"/>
      <c r="J52" s="249" t="str">
        <f ca="1">OFFSET(INDIRECT($B200),13,16)</f>
        <v>select and use different online communication tools for specific purposes with higher levels of competence, e.g. set up and manage an address book and organise contacts on appropriate mailing lists; independently carry out a video call for a specific purpose including screen sharing where appropriate.</v>
      </c>
      <c r="K52" s="241">
        <v>1</v>
      </c>
      <c r="L52" s="246"/>
      <c r="M52" s="245" t="str">
        <f ca="1">OFFSET(INDIRECT($B200),13,17)</f>
        <v>select and use different online communication tools for specific purposes with higher levels of competence, e.g. set up relevant mail merge using word processing and spreadsheet software; use advanced features of e-mail provider (signature, auto-reply, read receipt, widgets).</v>
      </c>
      <c r="N52" s="241">
        <v>1</v>
      </c>
      <c r="O52" s="244"/>
      <c r="P52" s="245" t="str">
        <f ca="1">OFFSET(INDIRECT($B200),13,18)</f>
        <v>make use of available online communication services for specific purposes, justifying selections made based on their appropriateness for delivery of information.</v>
      </c>
      <c r="Q52" s="241">
        <v>1</v>
      </c>
      <c r="R52" s="244"/>
      <c r="S52" s="245" t="str">
        <f ca="1">OFFSET(INDIRECT($B200),13,19)</f>
        <v>reflect on choices of online communication solution and comment on how this could be improved to meet aims of tasks.</v>
      </c>
      <c r="T52" s="241">
        <v>1</v>
      </c>
      <c r="U52" s="244"/>
      <c r="V52" s="237"/>
      <c r="W52" s="1"/>
      <c r="X52" s="1"/>
      <c r="Y52" s="1"/>
      <c r="Z52" s="1"/>
      <c r="AA52" s="1"/>
      <c r="AB52" s="1"/>
      <c r="AC52" s="1"/>
    </row>
    <row r="53" spans="1:29" ht="15" customHeight="1">
      <c r="A53" s="8"/>
      <c r="B53" s="282"/>
      <c r="C53" s="224"/>
      <c r="D53" s="291"/>
      <c r="E53" s="242"/>
      <c r="F53" s="247"/>
      <c r="G53" s="224"/>
      <c r="H53" s="242"/>
      <c r="I53" s="247"/>
      <c r="J53" s="250"/>
      <c r="K53" s="242"/>
      <c r="L53" s="247"/>
      <c r="M53" s="224"/>
      <c r="N53" s="242"/>
      <c r="O53" s="240"/>
      <c r="P53" s="224"/>
      <c r="Q53" s="242"/>
      <c r="R53" s="240"/>
      <c r="S53" s="224"/>
      <c r="T53" s="242"/>
      <c r="U53" s="240"/>
      <c r="V53" s="238"/>
      <c r="W53" s="1"/>
      <c r="X53" s="1"/>
      <c r="Y53" s="1"/>
      <c r="Z53" s="1"/>
      <c r="AA53" s="1"/>
      <c r="AB53" s="1"/>
      <c r="AC53" s="1"/>
    </row>
    <row r="54" spans="1:29" ht="15" customHeight="1">
      <c r="A54" s="8"/>
      <c r="B54" s="282"/>
      <c r="C54" s="224"/>
      <c r="D54" s="291"/>
      <c r="E54" s="242"/>
      <c r="F54" s="247"/>
      <c r="G54" s="224"/>
      <c r="H54" s="242"/>
      <c r="I54" s="247"/>
      <c r="J54" s="250"/>
      <c r="K54" s="242"/>
      <c r="L54" s="247"/>
      <c r="M54" s="224"/>
      <c r="N54" s="242"/>
      <c r="O54" s="240"/>
      <c r="P54" s="224"/>
      <c r="Q54" s="242"/>
      <c r="R54" s="240"/>
      <c r="S54" s="224"/>
      <c r="T54" s="242"/>
      <c r="U54" s="240"/>
      <c r="V54" s="238"/>
      <c r="W54" s="1"/>
      <c r="X54" s="1"/>
      <c r="Y54" s="1"/>
      <c r="Z54" s="1"/>
      <c r="AA54" s="1"/>
      <c r="AB54" s="1"/>
      <c r="AC54" s="1"/>
    </row>
    <row r="55" spans="1:29" ht="15" customHeight="1">
      <c r="A55" s="8"/>
      <c r="B55" s="282"/>
      <c r="C55" s="224"/>
      <c r="D55" s="291"/>
      <c r="E55" s="243"/>
      <c r="F55" s="247"/>
      <c r="G55" s="224"/>
      <c r="H55" s="243"/>
      <c r="I55" s="247"/>
      <c r="J55" s="250"/>
      <c r="K55" s="243"/>
      <c r="L55" s="247"/>
      <c r="M55" s="224"/>
      <c r="N55" s="243"/>
      <c r="O55" s="240"/>
      <c r="P55" s="224"/>
      <c r="Q55" s="243"/>
      <c r="R55" s="240"/>
      <c r="S55" s="224"/>
      <c r="T55" s="243"/>
      <c r="U55" s="240"/>
      <c r="V55" s="238"/>
      <c r="W55" s="1"/>
      <c r="X55" s="1"/>
      <c r="Y55" s="1"/>
      <c r="Z55" s="1"/>
      <c r="AA55" s="1"/>
      <c r="AB55" s="1"/>
      <c r="AC55" s="1"/>
    </row>
    <row r="56" spans="1:29" ht="15" customHeight="1">
      <c r="A56" s="8"/>
      <c r="B56" s="282"/>
      <c r="C56" s="224"/>
      <c r="D56" s="291"/>
      <c r="E56" s="241">
        <v>2</v>
      </c>
      <c r="F56" s="266"/>
      <c r="G56" s="224"/>
      <c r="H56" s="241">
        <v>2</v>
      </c>
      <c r="I56" s="248"/>
      <c r="J56" s="250"/>
      <c r="K56" s="241">
        <v>2</v>
      </c>
      <c r="L56" s="248"/>
      <c r="M56" s="224"/>
      <c r="N56" s="241">
        <v>2</v>
      </c>
      <c r="O56" s="239"/>
      <c r="P56" s="224"/>
      <c r="Q56" s="241">
        <v>2</v>
      </c>
      <c r="R56" s="239"/>
      <c r="S56" s="224"/>
      <c r="T56" s="241">
        <v>2</v>
      </c>
      <c r="U56" s="239"/>
      <c r="V56" s="237"/>
      <c r="W56" s="1"/>
      <c r="X56" s="1"/>
      <c r="Y56" s="1"/>
      <c r="Z56" s="1"/>
      <c r="AA56" s="1"/>
      <c r="AB56" s="1"/>
      <c r="AC56" s="1"/>
    </row>
    <row r="57" spans="1:29" ht="15" customHeight="1">
      <c r="A57" s="8"/>
      <c r="B57" s="282"/>
      <c r="C57" s="224"/>
      <c r="D57" s="291"/>
      <c r="E57" s="242"/>
      <c r="F57" s="247"/>
      <c r="G57" s="224"/>
      <c r="H57" s="242"/>
      <c r="I57" s="247"/>
      <c r="J57" s="250"/>
      <c r="K57" s="242"/>
      <c r="L57" s="247"/>
      <c r="M57" s="224"/>
      <c r="N57" s="242"/>
      <c r="O57" s="240"/>
      <c r="P57" s="224"/>
      <c r="Q57" s="242"/>
      <c r="R57" s="240"/>
      <c r="S57" s="224"/>
      <c r="T57" s="242"/>
      <c r="U57" s="240"/>
      <c r="V57" s="238"/>
      <c r="W57" s="1"/>
      <c r="X57" s="1"/>
      <c r="Y57" s="1"/>
      <c r="Z57" s="1"/>
      <c r="AA57" s="1"/>
      <c r="AB57" s="1"/>
      <c r="AC57" s="1"/>
    </row>
    <row r="58" spans="1:29" ht="15" customHeight="1">
      <c r="A58" s="8"/>
      <c r="B58" s="282"/>
      <c r="C58" s="224"/>
      <c r="D58" s="291"/>
      <c r="E58" s="242"/>
      <c r="F58" s="247"/>
      <c r="G58" s="224"/>
      <c r="H58" s="242"/>
      <c r="I58" s="247"/>
      <c r="J58" s="250"/>
      <c r="K58" s="242"/>
      <c r="L58" s="247"/>
      <c r="M58" s="224"/>
      <c r="N58" s="242"/>
      <c r="O58" s="240"/>
      <c r="P58" s="224"/>
      <c r="Q58" s="242"/>
      <c r="R58" s="240"/>
      <c r="S58" s="224"/>
      <c r="T58" s="242"/>
      <c r="U58" s="240"/>
      <c r="V58" s="238"/>
      <c r="W58" s="1"/>
      <c r="X58" s="1"/>
      <c r="Y58" s="1"/>
      <c r="Z58" s="1"/>
      <c r="AA58" s="1"/>
      <c r="AB58" s="1"/>
      <c r="AC58" s="1"/>
    </row>
    <row r="59" spans="1:29" ht="15" customHeight="1">
      <c r="A59" s="8"/>
      <c r="B59" s="282"/>
      <c r="C59" s="224"/>
      <c r="D59" s="291"/>
      <c r="E59" s="243"/>
      <c r="F59" s="247"/>
      <c r="G59" s="224"/>
      <c r="H59" s="243"/>
      <c r="I59" s="247"/>
      <c r="J59" s="250"/>
      <c r="K59" s="243"/>
      <c r="L59" s="247"/>
      <c r="M59" s="224"/>
      <c r="N59" s="243"/>
      <c r="O59" s="240"/>
      <c r="P59" s="224"/>
      <c r="Q59" s="243"/>
      <c r="R59" s="240"/>
      <c r="S59" s="224"/>
      <c r="T59" s="243"/>
      <c r="U59" s="240"/>
      <c r="V59" s="238"/>
      <c r="W59" s="1"/>
      <c r="X59" s="1"/>
      <c r="Y59" s="1"/>
      <c r="Z59" s="1"/>
      <c r="AA59" s="1"/>
      <c r="AB59" s="1"/>
      <c r="AC59" s="1"/>
    </row>
    <row r="60" spans="1:29" ht="15" customHeight="1">
      <c r="A60" s="8"/>
      <c r="B60" s="282"/>
      <c r="C60" s="224"/>
      <c r="D60" s="291"/>
      <c r="E60" s="241">
        <v>3</v>
      </c>
      <c r="F60" s="266"/>
      <c r="G60" s="224"/>
      <c r="H60" s="241">
        <v>3</v>
      </c>
      <c r="I60" s="248"/>
      <c r="J60" s="250"/>
      <c r="K60" s="241">
        <v>3</v>
      </c>
      <c r="L60" s="248"/>
      <c r="M60" s="224"/>
      <c r="N60" s="241">
        <v>3</v>
      </c>
      <c r="O60" s="239"/>
      <c r="P60" s="224"/>
      <c r="Q60" s="241">
        <v>3</v>
      </c>
      <c r="R60" s="239"/>
      <c r="S60" s="224"/>
      <c r="T60" s="241">
        <v>3</v>
      </c>
      <c r="U60" s="239"/>
      <c r="V60" s="237"/>
      <c r="W60" s="1"/>
      <c r="X60" s="1"/>
      <c r="Y60" s="1"/>
      <c r="Z60" s="1"/>
      <c r="AA60" s="1"/>
      <c r="AB60" s="1"/>
      <c r="AC60" s="1"/>
    </row>
    <row r="61" spans="1:29" ht="15" customHeight="1">
      <c r="A61" s="8"/>
      <c r="B61" s="282"/>
      <c r="C61" s="224"/>
      <c r="D61" s="291"/>
      <c r="E61" s="242"/>
      <c r="F61" s="247"/>
      <c r="G61" s="224"/>
      <c r="H61" s="242"/>
      <c r="I61" s="247"/>
      <c r="J61" s="250"/>
      <c r="K61" s="242"/>
      <c r="L61" s="247"/>
      <c r="M61" s="224"/>
      <c r="N61" s="242"/>
      <c r="O61" s="240"/>
      <c r="P61" s="224"/>
      <c r="Q61" s="242"/>
      <c r="R61" s="240"/>
      <c r="S61" s="224"/>
      <c r="T61" s="242"/>
      <c r="U61" s="240"/>
      <c r="V61" s="238"/>
      <c r="W61" s="1"/>
      <c r="X61" s="1"/>
      <c r="Y61" s="1"/>
      <c r="Z61" s="1"/>
      <c r="AA61" s="1"/>
      <c r="AB61" s="1"/>
      <c r="AC61" s="1"/>
    </row>
    <row r="62" spans="1:29" ht="15" customHeight="1">
      <c r="A62" s="8"/>
      <c r="B62" s="282"/>
      <c r="C62" s="224"/>
      <c r="D62" s="291"/>
      <c r="E62" s="242"/>
      <c r="F62" s="247"/>
      <c r="G62" s="224"/>
      <c r="H62" s="242"/>
      <c r="I62" s="247"/>
      <c r="J62" s="250"/>
      <c r="K62" s="242"/>
      <c r="L62" s="247"/>
      <c r="M62" s="224"/>
      <c r="N62" s="242"/>
      <c r="O62" s="240"/>
      <c r="P62" s="224"/>
      <c r="Q62" s="242"/>
      <c r="R62" s="240"/>
      <c r="S62" s="224"/>
      <c r="T62" s="242"/>
      <c r="U62" s="240"/>
      <c r="V62" s="238"/>
      <c r="W62" s="1"/>
      <c r="X62" s="1"/>
      <c r="Y62" s="1"/>
      <c r="Z62" s="1"/>
      <c r="AA62" s="1"/>
      <c r="AB62" s="1"/>
      <c r="AC62" s="1"/>
    </row>
    <row r="63" spans="1:29" ht="15" customHeight="1">
      <c r="A63" s="8"/>
      <c r="B63" s="282"/>
      <c r="C63" s="225"/>
      <c r="D63" s="291"/>
      <c r="E63" s="243"/>
      <c r="F63" s="247"/>
      <c r="G63" s="225"/>
      <c r="H63" s="243"/>
      <c r="I63" s="247"/>
      <c r="J63" s="251"/>
      <c r="K63" s="243"/>
      <c r="L63" s="247"/>
      <c r="M63" s="225"/>
      <c r="N63" s="243"/>
      <c r="O63" s="240"/>
      <c r="P63" s="225"/>
      <c r="Q63" s="243"/>
      <c r="R63" s="240"/>
      <c r="S63" s="225"/>
      <c r="T63" s="243"/>
      <c r="U63" s="240"/>
      <c r="V63" s="238"/>
      <c r="W63" s="1"/>
      <c r="X63" s="1"/>
      <c r="Y63" s="1"/>
      <c r="Z63" s="1"/>
      <c r="AA63" s="1"/>
      <c r="AB63" s="1"/>
      <c r="AC63" s="1"/>
    </row>
    <row r="64" spans="1:29" ht="15" customHeight="1">
      <c r="A64" s="8"/>
      <c r="B64" s="282"/>
      <c r="C64" s="229" t="str">
        <f ca="1">OFFSET(INDIRECT($B200),15,2)</f>
        <v>Collaboration</v>
      </c>
      <c r="D64" s="268" t="str">
        <f ca="1">OFFSET(INDIRECT($B200),15,14)</f>
        <v xml:space="preserve">work with others to create an online collaborative project for a specific purpose, sharing and appropriately setting permissions for other group members, e.g. editing, commenting, viewing.
</v>
      </c>
      <c r="E64" s="241">
        <v>1</v>
      </c>
      <c r="F64" s="237"/>
      <c r="G64" s="255" t="str">
        <f ca="1">OFFSET(INDIRECT($B200),15,15)</f>
        <v>take account of chronological changes made to a file and choose appropriate restore points if needed.</v>
      </c>
      <c r="H64" s="241">
        <v>1</v>
      </c>
      <c r="I64" s="246"/>
      <c r="J64" s="256" t="str">
        <f ca="1">OFFSET(INDIRECT($B200),15,16)</f>
        <v>independently select and use online collaboration tools to create a project with others.</v>
      </c>
      <c r="K64" s="241">
        <v>1</v>
      </c>
      <c r="L64" s="246"/>
      <c r="M64" s="255" t="str">
        <f ca="1">OFFSET(INDIRECT($B200),15,17)</f>
        <v xml:space="preserve">independently select and use a range of online collaboration tools to create a project with others, e.g. make use of online technology to share and present ideas to others.
</v>
      </c>
      <c r="N64" s="241">
        <v>1</v>
      </c>
      <c r="O64" s="244"/>
      <c r="P64" s="255" t="str">
        <f ca="1">OFFSET(INDIRECT($B200),15,18)</f>
        <v>reflect on choices of collaboration solutions and comment on how this could be improved to meet aims of tasks.</v>
      </c>
      <c r="Q64" s="241">
        <v>1</v>
      </c>
      <c r="R64" s="244"/>
      <c r="S64" s="255" t="str">
        <f ca="1">OFFSET(INDIRECT($B200),15,19)</f>
        <v xml:space="preserve">reflect on choices of collaboration solutions and comment on how this could be improved to meet aims of tasks.
</v>
      </c>
      <c r="T64" s="241">
        <v>1</v>
      </c>
      <c r="U64" s="244"/>
      <c r="V64" s="237"/>
      <c r="W64" s="1"/>
      <c r="X64" s="1"/>
      <c r="Y64" s="1"/>
      <c r="Z64" s="1"/>
      <c r="AA64" s="1"/>
      <c r="AB64" s="1"/>
      <c r="AC64" s="1"/>
    </row>
    <row r="65" spans="1:29" ht="15" customHeight="1">
      <c r="A65" s="8"/>
      <c r="B65" s="282"/>
      <c r="C65" s="224"/>
      <c r="D65" s="291"/>
      <c r="E65" s="242"/>
      <c r="F65" s="247"/>
      <c r="G65" s="224"/>
      <c r="H65" s="242"/>
      <c r="I65" s="247"/>
      <c r="J65" s="250"/>
      <c r="K65" s="242"/>
      <c r="L65" s="247"/>
      <c r="M65" s="224"/>
      <c r="N65" s="242"/>
      <c r="O65" s="240"/>
      <c r="P65" s="224"/>
      <c r="Q65" s="242"/>
      <c r="R65" s="240"/>
      <c r="S65" s="224"/>
      <c r="T65" s="242"/>
      <c r="U65" s="240"/>
      <c r="V65" s="238"/>
      <c r="W65" s="1"/>
      <c r="X65" s="1"/>
      <c r="Y65" s="1"/>
      <c r="Z65" s="1"/>
      <c r="AA65" s="1"/>
      <c r="AB65" s="1"/>
      <c r="AC65" s="1"/>
    </row>
    <row r="66" spans="1:29" ht="15" customHeight="1">
      <c r="A66" s="8"/>
      <c r="B66" s="282"/>
      <c r="C66" s="224"/>
      <c r="D66" s="291"/>
      <c r="E66" s="242"/>
      <c r="F66" s="247"/>
      <c r="G66" s="224"/>
      <c r="H66" s="242"/>
      <c r="I66" s="247"/>
      <c r="J66" s="250"/>
      <c r="K66" s="242"/>
      <c r="L66" s="247"/>
      <c r="M66" s="224"/>
      <c r="N66" s="242"/>
      <c r="O66" s="240"/>
      <c r="P66" s="224"/>
      <c r="Q66" s="242"/>
      <c r="R66" s="240"/>
      <c r="S66" s="224"/>
      <c r="T66" s="242"/>
      <c r="U66" s="240"/>
      <c r="V66" s="238"/>
      <c r="W66" s="1"/>
      <c r="X66" s="1"/>
      <c r="Y66" s="1"/>
      <c r="Z66" s="1"/>
      <c r="AA66" s="1"/>
      <c r="AB66" s="1"/>
      <c r="AC66" s="1"/>
    </row>
    <row r="67" spans="1:29" ht="15" customHeight="1">
      <c r="A67" s="8"/>
      <c r="B67" s="282"/>
      <c r="C67" s="224"/>
      <c r="D67" s="291"/>
      <c r="E67" s="243"/>
      <c r="F67" s="247"/>
      <c r="G67" s="224"/>
      <c r="H67" s="243"/>
      <c r="I67" s="247"/>
      <c r="J67" s="250"/>
      <c r="K67" s="243"/>
      <c r="L67" s="247"/>
      <c r="M67" s="224"/>
      <c r="N67" s="243"/>
      <c r="O67" s="240"/>
      <c r="P67" s="224"/>
      <c r="Q67" s="243"/>
      <c r="R67" s="240"/>
      <c r="S67" s="224"/>
      <c r="T67" s="243"/>
      <c r="U67" s="240"/>
      <c r="V67" s="238"/>
      <c r="W67" s="1"/>
      <c r="X67" s="1"/>
      <c r="Y67" s="1"/>
      <c r="Z67" s="1"/>
      <c r="AA67" s="1"/>
      <c r="AB67" s="1"/>
      <c r="AC67" s="1"/>
    </row>
    <row r="68" spans="1:29" ht="15" customHeight="1">
      <c r="A68" s="8"/>
      <c r="B68" s="282"/>
      <c r="C68" s="224"/>
      <c r="D68" s="291"/>
      <c r="E68" s="241">
        <v>2</v>
      </c>
      <c r="F68" s="266"/>
      <c r="G68" s="224"/>
      <c r="H68" s="241">
        <v>2</v>
      </c>
      <c r="I68" s="248"/>
      <c r="J68" s="250"/>
      <c r="K68" s="241">
        <v>2</v>
      </c>
      <c r="L68" s="248"/>
      <c r="M68" s="224"/>
      <c r="N68" s="241">
        <v>2</v>
      </c>
      <c r="O68" s="239"/>
      <c r="P68" s="224"/>
      <c r="Q68" s="241">
        <v>2</v>
      </c>
      <c r="R68" s="239"/>
      <c r="S68" s="224"/>
      <c r="T68" s="241">
        <v>2</v>
      </c>
      <c r="U68" s="239"/>
      <c r="V68" s="237"/>
      <c r="W68" s="1"/>
      <c r="X68" s="1"/>
      <c r="Y68" s="1"/>
      <c r="Z68" s="1"/>
      <c r="AA68" s="1"/>
      <c r="AB68" s="1"/>
      <c r="AC68" s="1"/>
    </row>
    <row r="69" spans="1:29" ht="15" customHeight="1">
      <c r="A69" s="8"/>
      <c r="B69" s="282"/>
      <c r="C69" s="224"/>
      <c r="D69" s="291"/>
      <c r="E69" s="242"/>
      <c r="F69" s="247"/>
      <c r="G69" s="224"/>
      <c r="H69" s="242"/>
      <c r="I69" s="247"/>
      <c r="J69" s="250"/>
      <c r="K69" s="242"/>
      <c r="L69" s="247"/>
      <c r="M69" s="224"/>
      <c r="N69" s="242"/>
      <c r="O69" s="240"/>
      <c r="P69" s="224"/>
      <c r="Q69" s="242"/>
      <c r="R69" s="240"/>
      <c r="S69" s="224"/>
      <c r="T69" s="242"/>
      <c r="U69" s="240"/>
      <c r="V69" s="238"/>
      <c r="W69" s="1"/>
      <c r="X69" s="1"/>
      <c r="Y69" s="1"/>
      <c r="Z69" s="1"/>
      <c r="AA69" s="1"/>
      <c r="AB69" s="1"/>
      <c r="AC69" s="1"/>
    </row>
    <row r="70" spans="1:29" ht="15" customHeight="1">
      <c r="A70" s="8"/>
      <c r="B70" s="282"/>
      <c r="C70" s="224"/>
      <c r="D70" s="291"/>
      <c r="E70" s="242"/>
      <c r="F70" s="247"/>
      <c r="G70" s="224"/>
      <c r="H70" s="242"/>
      <c r="I70" s="247"/>
      <c r="J70" s="250"/>
      <c r="K70" s="242"/>
      <c r="L70" s="247"/>
      <c r="M70" s="224"/>
      <c r="N70" s="242"/>
      <c r="O70" s="240"/>
      <c r="P70" s="224"/>
      <c r="Q70" s="242"/>
      <c r="R70" s="240"/>
      <c r="S70" s="224"/>
      <c r="T70" s="242"/>
      <c r="U70" s="240"/>
      <c r="V70" s="238"/>
      <c r="W70" s="1"/>
      <c r="X70" s="1"/>
      <c r="Y70" s="1"/>
      <c r="Z70" s="1"/>
      <c r="AA70" s="1"/>
      <c r="AB70" s="1"/>
      <c r="AC70" s="1"/>
    </row>
    <row r="71" spans="1:29" ht="15" customHeight="1">
      <c r="A71" s="8"/>
      <c r="B71" s="282"/>
      <c r="C71" s="224"/>
      <c r="D71" s="291"/>
      <c r="E71" s="243"/>
      <c r="F71" s="247"/>
      <c r="G71" s="224"/>
      <c r="H71" s="243"/>
      <c r="I71" s="247"/>
      <c r="J71" s="250"/>
      <c r="K71" s="243"/>
      <c r="L71" s="247"/>
      <c r="M71" s="224"/>
      <c r="N71" s="243"/>
      <c r="O71" s="240"/>
      <c r="P71" s="224"/>
      <c r="Q71" s="243"/>
      <c r="R71" s="240"/>
      <c r="S71" s="224"/>
      <c r="T71" s="243"/>
      <c r="U71" s="240"/>
      <c r="V71" s="238"/>
      <c r="W71" s="1"/>
      <c r="X71" s="1"/>
      <c r="Y71" s="1"/>
      <c r="Z71" s="1"/>
      <c r="AA71" s="1"/>
      <c r="AB71" s="1"/>
      <c r="AC71" s="1"/>
    </row>
    <row r="72" spans="1:29" ht="15" customHeight="1">
      <c r="A72" s="8"/>
      <c r="B72" s="282"/>
      <c r="C72" s="224"/>
      <c r="D72" s="291"/>
      <c r="E72" s="241">
        <v>3</v>
      </c>
      <c r="F72" s="266"/>
      <c r="G72" s="224"/>
      <c r="H72" s="241">
        <v>3</v>
      </c>
      <c r="I72" s="248"/>
      <c r="J72" s="250"/>
      <c r="K72" s="241">
        <v>3</v>
      </c>
      <c r="L72" s="248"/>
      <c r="M72" s="224"/>
      <c r="N72" s="241">
        <v>3</v>
      </c>
      <c r="O72" s="239"/>
      <c r="P72" s="224"/>
      <c r="Q72" s="241">
        <v>3</v>
      </c>
      <c r="R72" s="239"/>
      <c r="S72" s="224"/>
      <c r="T72" s="241">
        <v>3</v>
      </c>
      <c r="U72" s="239"/>
      <c r="V72" s="237"/>
      <c r="W72" s="1"/>
      <c r="X72" s="1"/>
      <c r="Y72" s="1"/>
      <c r="Z72" s="1"/>
      <c r="AA72" s="1"/>
      <c r="AB72" s="1"/>
      <c r="AC72" s="1"/>
    </row>
    <row r="73" spans="1:29" ht="15" customHeight="1">
      <c r="A73" s="8"/>
      <c r="B73" s="282"/>
      <c r="C73" s="224"/>
      <c r="D73" s="291"/>
      <c r="E73" s="242"/>
      <c r="F73" s="247"/>
      <c r="G73" s="224"/>
      <c r="H73" s="242"/>
      <c r="I73" s="247"/>
      <c r="J73" s="250"/>
      <c r="K73" s="242"/>
      <c r="L73" s="247"/>
      <c r="M73" s="224"/>
      <c r="N73" s="242"/>
      <c r="O73" s="240"/>
      <c r="P73" s="224"/>
      <c r="Q73" s="242"/>
      <c r="R73" s="240"/>
      <c r="S73" s="224"/>
      <c r="T73" s="242"/>
      <c r="U73" s="240"/>
      <c r="V73" s="238"/>
      <c r="W73" s="1"/>
      <c r="X73" s="1"/>
      <c r="Y73" s="1"/>
      <c r="Z73" s="1"/>
      <c r="AA73" s="1"/>
      <c r="AB73" s="1"/>
      <c r="AC73" s="1"/>
    </row>
    <row r="74" spans="1:29" ht="15" customHeight="1">
      <c r="A74" s="8"/>
      <c r="B74" s="282"/>
      <c r="C74" s="224"/>
      <c r="D74" s="291"/>
      <c r="E74" s="242"/>
      <c r="F74" s="247"/>
      <c r="G74" s="224"/>
      <c r="H74" s="242"/>
      <c r="I74" s="247"/>
      <c r="J74" s="250"/>
      <c r="K74" s="242"/>
      <c r="L74" s="247"/>
      <c r="M74" s="224"/>
      <c r="N74" s="242"/>
      <c r="O74" s="240"/>
      <c r="P74" s="224"/>
      <c r="Q74" s="242"/>
      <c r="R74" s="240"/>
      <c r="S74" s="224"/>
      <c r="T74" s="242"/>
      <c r="U74" s="240"/>
      <c r="V74" s="238"/>
      <c r="W74" s="1"/>
      <c r="X74" s="1"/>
      <c r="Y74" s="1"/>
      <c r="Z74" s="1"/>
      <c r="AA74" s="1"/>
      <c r="AB74" s="1"/>
      <c r="AC74" s="1"/>
    </row>
    <row r="75" spans="1:29" ht="15" customHeight="1">
      <c r="A75" s="8"/>
      <c r="B75" s="282"/>
      <c r="C75" s="225"/>
      <c r="D75" s="291"/>
      <c r="E75" s="243"/>
      <c r="F75" s="247"/>
      <c r="G75" s="225"/>
      <c r="H75" s="243"/>
      <c r="I75" s="247"/>
      <c r="J75" s="251"/>
      <c r="K75" s="243"/>
      <c r="L75" s="247"/>
      <c r="M75" s="225"/>
      <c r="N75" s="243"/>
      <c r="O75" s="240"/>
      <c r="P75" s="225"/>
      <c r="Q75" s="243"/>
      <c r="R75" s="240"/>
      <c r="S75" s="225"/>
      <c r="T75" s="243"/>
      <c r="U75" s="240"/>
      <c r="V75" s="238"/>
      <c r="W75" s="1"/>
      <c r="X75" s="1"/>
      <c r="Y75" s="1"/>
      <c r="Z75" s="1"/>
      <c r="AA75" s="1"/>
      <c r="AB75" s="1"/>
      <c r="AC75" s="1"/>
    </row>
    <row r="76" spans="1:29" ht="15" customHeight="1">
      <c r="A76" s="8"/>
      <c r="B76" s="282"/>
      <c r="C76" s="229" t="str">
        <f ca="1">OFFSET(INDIRECT($B200),17,2)</f>
        <v>Storing and sharing</v>
      </c>
      <c r="D76" s="268" t="str">
        <f ca="1">OFFSET(INDIRECT($B$200),17,14)</f>
        <v>create and share hyperlinks to local, network and online files
password-protect a file.</v>
      </c>
      <c r="E76" s="241">
        <v>1</v>
      </c>
      <c r="F76" s="237"/>
      <c r="G76" s="255" t="str">
        <f ca="1">OFFSET(INDIRECT($B200),17,15)</f>
        <v xml:space="preserve">track the changes of a document/view the revision history and restore a previous version where appropriate
take account of file size and type, and understand that storage drives may have a limited storage space.
</v>
      </c>
      <c r="H76" s="241">
        <v>1</v>
      </c>
      <c r="I76" s="246"/>
      <c r="J76" s="256" t="str">
        <f ca="1">OFFSET(INDIRECT($B200),17,16)</f>
        <v>use appropriate advanced file-management techniques, e.g. tagging, compression.</v>
      </c>
      <c r="K76" s="241">
        <v>1</v>
      </c>
      <c r="L76" s="246"/>
      <c r="M76" s="255" t="str">
        <f ca="1">OFFSET(INDIRECT($B200),17,17)</f>
        <v>understand simple encryption and the purpose of encryption, e.g. to send sensitive data more securely
use relevant hyperlinks and account for the appropriate file management technique, e.g. some file storage systems will utilise dynamic hyperlinks so that if a file location is changed, the link remains intact, whereas changing file location in other systems could result in a broken hyperlink.</v>
      </c>
      <c r="N76" s="241">
        <v>1</v>
      </c>
      <c r="O76" s="244"/>
      <c r="P76" s="245" t="str">
        <f ca="1">OFFSET(INDIRECT($B200),17,18)</f>
        <v>use online services to share appropriate content with a global audience, e.g. uploading content to public websites to share with specific audiences.</v>
      </c>
      <c r="Q76" s="241">
        <v>1</v>
      </c>
      <c r="R76" s="244"/>
      <c r="S76" s="255" t="str">
        <f ca="1">OFFSET(INDIRECT($B200),17,19)</f>
        <v>use online services to share appropriate content with a global audience, e.g. uploading content to public websites to share with specific audiences.</v>
      </c>
      <c r="T76" s="241">
        <v>1</v>
      </c>
      <c r="U76" s="244"/>
      <c r="V76" s="237"/>
      <c r="W76" s="1"/>
      <c r="X76" s="1"/>
      <c r="Y76" s="1"/>
      <c r="Z76" s="1"/>
      <c r="AA76" s="1"/>
      <c r="AB76" s="1"/>
      <c r="AC76" s="1"/>
    </row>
    <row r="77" spans="1:29" ht="15" customHeight="1">
      <c r="A77" s="8"/>
      <c r="B77" s="282"/>
      <c r="C77" s="224"/>
      <c r="D77" s="291"/>
      <c r="E77" s="242"/>
      <c r="F77" s="247"/>
      <c r="G77" s="224"/>
      <c r="H77" s="242"/>
      <c r="I77" s="247"/>
      <c r="J77" s="250"/>
      <c r="K77" s="242"/>
      <c r="L77" s="247"/>
      <c r="M77" s="224"/>
      <c r="N77" s="242"/>
      <c r="O77" s="240"/>
      <c r="P77" s="224"/>
      <c r="Q77" s="242"/>
      <c r="R77" s="240"/>
      <c r="S77" s="224"/>
      <c r="T77" s="242"/>
      <c r="U77" s="240"/>
      <c r="V77" s="238"/>
      <c r="W77" s="1"/>
      <c r="X77" s="1"/>
      <c r="Y77" s="1"/>
      <c r="Z77" s="1"/>
      <c r="AA77" s="1"/>
      <c r="AB77" s="1"/>
      <c r="AC77" s="1"/>
    </row>
    <row r="78" spans="1:29" ht="15" customHeight="1">
      <c r="A78" s="8"/>
      <c r="B78" s="282"/>
      <c r="C78" s="224"/>
      <c r="D78" s="291"/>
      <c r="E78" s="242"/>
      <c r="F78" s="247"/>
      <c r="G78" s="224"/>
      <c r="H78" s="242"/>
      <c r="I78" s="247"/>
      <c r="J78" s="250"/>
      <c r="K78" s="242"/>
      <c r="L78" s="247"/>
      <c r="M78" s="224"/>
      <c r="N78" s="242"/>
      <c r="O78" s="240"/>
      <c r="P78" s="224"/>
      <c r="Q78" s="242"/>
      <c r="R78" s="240"/>
      <c r="S78" s="224"/>
      <c r="T78" s="242"/>
      <c r="U78" s="240"/>
      <c r="V78" s="238"/>
      <c r="W78" s="1"/>
      <c r="X78" s="1"/>
      <c r="Y78" s="1"/>
      <c r="Z78" s="1"/>
      <c r="AA78" s="1"/>
      <c r="AB78" s="1"/>
      <c r="AC78" s="1"/>
    </row>
    <row r="79" spans="1:29" ht="15" customHeight="1">
      <c r="A79" s="8"/>
      <c r="B79" s="282"/>
      <c r="C79" s="224"/>
      <c r="D79" s="291"/>
      <c r="E79" s="243"/>
      <c r="F79" s="247"/>
      <c r="G79" s="224"/>
      <c r="H79" s="243"/>
      <c r="I79" s="247"/>
      <c r="J79" s="250"/>
      <c r="K79" s="243"/>
      <c r="L79" s="247"/>
      <c r="M79" s="224"/>
      <c r="N79" s="243"/>
      <c r="O79" s="240"/>
      <c r="P79" s="224"/>
      <c r="Q79" s="243"/>
      <c r="R79" s="240"/>
      <c r="S79" s="224"/>
      <c r="T79" s="243"/>
      <c r="U79" s="240"/>
      <c r="V79" s="238"/>
      <c r="W79" s="1"/>
      <c r="X79" s="1"/>
      <c r="Y79" s="1"/>
      <c r="Z79" s="1"/>
      <c r="AA79" s="1"/>
      <c r="AB79" s="1"/>
      <c r="AC79" s="1"/>
    </row>
    <row r="80" spans="1:29" ht="15" customHeight="1">
      <c r="A80" s="8"/>
      <c r="B80" s="282"/>
      <c r="C80" s="224"/>
      <c r="D80" s="291"/>
      <c r="E80" s="241">
        <v>2</v>
      </c>
      <c r="F80" s="266"/>
      <c r="G80" s="224"/>
      <c r="H80" s="241">
        <v>2</v>
      </c>
      <c r="I80" s="248"/>
      <c r="J80" s="250"/>
      <c r="K80" s="241">
        <v>2</v>
      </c>
      <c r="L80" s="248"/>
      <c r="M80" s="224"/>
      <c r="N80" s="241">
        <v>2</v>
      </c>
      <c r="O80" s="239"/>
      <c r="P80" s="224"/>
      <c r="Q80" s="241">
        <v>2</v>
      </c>
      <c r="R80" s="239"/>
      <c r="S80" s="224"/>
      <c r="T80" s="241">
        <v>2</v>
      </c>
      <c r="U80" s="239"/>
      <c r="V80" s="237"/>
      <c r="W80" s="1"/>
      <c r="X80" s="1"/>
      <c r="Y80" s="1"/>
      <c r="Z80" s="1"/>
      <c r="AA80" s="1"/>
      <c r="AB80" s="1"/>
      <c r="AC80" s="1"/>
    </row>
    <row r="81" spans="1:29" ht="15" customHeight="1">
      <c r="A81" s="8"/>
      <c r="B81" s="282"/>
      <c r="C81" s="224"/>
      <c r="D81" s="291"/>
      <c r="E81" s="242"/>
      <c r="F81" s="247"/>
      <c r="G81" s="224"/>
      <c r="H81" s="242"/>
      <c r="I81" s="247"/>
      <c r="J81" s="250"/>
      <c r="K81" s="242"/>
      <c r="L81" s="247"/>
      <c r="M81" s="224"/>
      <c r="N81" s="242"/>
      <c r="O81" s="240"/>
      <c r="P81" s="224"/>
      <c r="Q81" s="242"/>
      <c r="R81" s="240"/>
      <c r="S81" s="224"/>
      <c r="T81" s="242"/>
      <c r="U81" s="240"/>
      <c r="V81" s="238"/>
      <c r="W81" s="1"/>
      <c r="X81" s="1"/>
      <c r="Y81" s="1"/>
      <c r="Z81" s="1"/>
      <c r="AA81" s="1"/>
      <c r="AB81" s="1"/>
      <c r="AC81" s="1"/>
    </row>
    <row r="82" spans="1:29" ht="15" customHeight="1">
      <c r="A82" s="8"/>
      <c r="B82" s="282"/>
      <c r="C82" s="224"/>
      <c r="D82" s="291"/>
      <c r="E82" s="242"/>
      <c r="F82" s="247"/>
      <c r="G82" s="224"/>
      <c r="H82" s="242"/>
      <c r="I82" s="247"/>
      <c r="J82" s="250"/>
      <c r="K82" s="242"/>
      <c r="L82" s="247"/>
      <c r="M82" s="224"/>
      <c r="N82" s="242"/>
      <c r="O82" s="240"/>
      <c r="P82" s="224"/>
      <c r="Q82" s="242"/>
      <c r="R82" s="240"/>
      <c r="S82" s="224"/>
      <c r="T82" s="242"/>
      <c r="U82" s="240"/>
      <c r="V82" s="238"/>
      <c r="W82" s="1"/>
      <c r="X82" s="1"/>
      <c r="Y82" s="1"/>
      <c r="Z82" s="1"/>
      <c r="AA82" s="1"/>
      <c r="AB82" s="1"/>
      <c r="AC82" s="1"/>
    </row>
    <row r="83" spans="1:29" ht="15" customHeight="1">
      <c r="A83" s="8"/>
      <c r="B83" s="282"/>
      <c r="C83" s="224"/>
      <c r="D83" s="291"/>
      <c r="E83" s="243"/>
      <c r="F83" s="247"/>
      <c r="G83" s="224"/>
      <c r="H83" s="243"/>
      <c r="I83" s="247"/>
      <c r="J83" s="250"/>
      <c r="K83" s="243"/>
      <c r="L83" s="247"/>
      <c r="M83" s="224"/>
      <c r="N83" s="243"/>
      <c r="O83" s="240"/>
      <c r="P83" s="224"/>
      <c r="Q83" s="243"/>
      <c r="R83" s="240"/>
      <c r="S83" s="224"/>
      <c r="T83" s="243"/>
      <c r="U83" s="240"/>
      <c r="V83" s="238"/>
      <c r="W83" s="1"/>
      <c r="X83" s="1"/>
      <c r="Y83" s="1"/>
      <c r="Z83" s="1"/>
      <c r="AA83" s="1"/>
      <c r="AB83" s="1"/>
      <c r="AC83" s="1"/>
    </row>
    <row r="84" spans="1:29" ht="15" customHeight="1">
      <c r="A84" s="8"/>
      <c r="B84" s="282"/>
      <c r="C84" s="224"/>
      <c r="D84" s="291"/>
      <c r="E84" s="241">
        <v>3</v>
      </c>
      <c r="F84" s="266"/>
      <c r="G84" s="224"/>
      <c r="H84" s="241">
        <v>3</v>
      </c>
      <c r="I84" s="248"/>
      <c r="J84" s="250"/>
      <c r="K84" s="241">
        <v>3</v>
      </c>
      <c r="L84" s="248"/>
      <c r="M84" s="224"/>
      <c r="N84" s="241">
        <v>3</v>
      </c>
      <c r="O84" s="239"/>
      <c r="P84" s="224"/>
      <c r="Q84" s="241">
        <v>3</v>
      </c>
      <c r="R84" s="239"/>
      <c r="S84" s="224"/>
      <c r="T84" s="241">
        <v>3</v>
      </c>
      <c r="U84" s="239"/>
      <c r="V84" s="237"/>
      <c r="W84" s="1"/>
      <c r="X84" s="1"/>
      <c r="Y84" s="1"/>
      <c r="Z84" s="1"/>
      <c r="AA84" s="1"/>
      <c r="AB84" s="1"/>
      <c r="AC84" s="1"/>
    </row>
    <row r="85" spans="1:29" ht="15" customHeight="1">
      <c r="A85" s="8"/>
      <c r="B85" s="282"/>
      <c r="C85" s="224"/>
      <c r="D85" s="291"/>
      <c r="E85" s="242"/>
      <c r="F85" s="247"/>
      <c r="G85" s="224"/>
      <c r="H85" s="242"/>
      <c r="I85" s="247"/>
      <c r="J85" s="250"/>
      <c r="K85" s="242"/>
      <c r="L85" s="247"/>
      <c r="M85" s="224"/>
      <c r="N85" s="242"/>
      <c r="O85" s="240"/>
      <c r="P85" s="224"/>
      <c r="Q85" s="242"/>
      <c r="R85" s="240"/>
      <c r="S85" s="224"/>
      <c r="T85" s="242"/>
      <c r="U85" s="240"/>
      <c r="V85" s="238"/>
      <c r="W85" s="1"/>
      <c r="X85" s="1"/>
      <c r="Y85" s="1"/>
      <c r="Z85" s="1"/>
      <c r="AA85" s="1"/>
      <c r="AB85" s="1"/>
      <c r="AC85" s="1"/>
    </row>
    <row r="86" spans="1:29" ht="15" customHeight="1">
      <c r="A86" s="8"/>
      <c r="B86" s="282"/>
      <c r="C86" s="224"/>
      <c r="D86" s="291"/>
      <c r="E86" s="242"/>
      <c r="F86" s="247"/>
      <c r="G86" s="224"/>
      <c r="H86" s="242"/>
      <c r="I86" s="247"/>
      <c r="J86" s="250"/>
      <c r="K86" s="242"/>
      <c r="L86" s="247"/>
      <c r="M86" s="224"/>
      <c r="N86" s="242"/>
      <c r="O86" s="240"/>
      <c r="P86" s="224"/>
      <c r="Q86" s="242"/>
      <c r="R86" s="240"/>
      <c r="S86" s="224"/>
      <c r="T86" s="242"/>
      <c r="U86" s="240"/>
      <c r="V86" s="238"/>
      <c r="W86" s="1"/>
      <c r="X86" s="1"/>
      <c r="Y86" s="1"/>
      <c r="Z86" s="1"/>
      <c r="AA86" s="1"/>
      <c r="AB86" s="1"/>
      <c r="AC86" s="1"/>
    </row>
    <row r="87" spans="1:29" ht="15" customHeight="1">
      <c r="A87" s="8"/>
      <c r="B87" s="283"/>
      <c r="C87" s="225"/>
      <c r="D87" s="291"/>
      <c r="E87" s="243"/>
      <c r="F87" s="247"/>
      <c r="G87" s="225"/>
      <c r="H87" s="243"/>
      <c r="I87" s="247"/>
      <c r="J87" s="251"/>
      <c r="K87" s="243"/>
      <c r="L87" s="247"/>
      <c r="M87" s="225"/>
      <c r="N87" s="243"/>
      <c r="O87" s="240"/>
      <c r="P87" s="225"/>
      <c r="Q87" s="243"/>
      <c r="R87" s="240"/>
      <c r="S87" s="225"/>
      <c r="T87" s="243"/>
      <c r="U87" s="240"/>
      <c r="V87" s="238"/>
      <c r="W87" s="1"/>
      <c r="X87" s="1"/>
      <c r="Y87" s="1"/>
      <c r="Z87" s="1"/>
      <c r="AA87" s="1"/>
      <c r="AB87" s="1"/>
      <c r="AC87" s="1"/>
    </row>
    <row r="88" spans="1:29" ht="15" customHeight="1">
      <c r="A88" s="8"/>
      <c r="B88" s="284" t="str">
        <f ca="1">OFFSET(INDIRECT($B200),18,0)</f>
        <v>3. Producing</v>
      </c>
      <c r="C88" s="230" t="str">
        <f ca="1">OFFSET(INDIRECT($B200),20,2)</f>
        <v>Planning, sourcing and searching</v>
      </c>
      <c r="D88" s="268" t="str">
        <f ca="1">OFFSET(INDIRECT($B$200),20,14)</f>
        <v>plan work independently before beginning the digital task
extend strategies for finding information; store previous searches and results for future use, e.g. reference through hyperlinks and bookmark a website.</v>
      </c>
      <c r="E88" s="241">
        <v>1</v>
      </c>
      <c r="F88" s="237"/>
      <c r="G88" s="245" t="str">
        <f ca="1">OFFSET(INDIRECT($B200),20,15)</f>
        <v xml:space="preserve">select and use effective planning techniques
search for necessary information and assess the quality of the information found; assess sources of information to determine if they are reliable and reference valid sources, e.g. search a range of sources and critically evaluate search findings. 
</v>
      </c>
      <c r="H88" s="241">
        <v>1</v>
      </c>
      <c r="I88" s="246"/>
      <c r="J88" s="249" t="str">
        <f ca="1">OFFSET(INDIRECT($B200),20,16)</f>
        <v xml:space="preserve">select and use a variety of effective planning techniques
search a variety of sources using relevant search techniques with increased complexity; organise previous searches and information for improved functionality and reference using appropriate methods, e.g. begin to categorise and group searches to make information handling more efficient; ensure that information sources are current, reliable and valid.
</v>
      </c>
      <c r="K88" s="241">
        <v>1</v>
      </c>
      <c r="L88" s="246"/>
      <c r="M88" s="245" t="str">
        <f ca="1">OFFSET(INDIRECT($B200),20,17)</f>
        <v>select and use a variety of effective planning techniques
evaluate the reliability of sources of information, justify opinions and reasons for choices and reference using appropriate methods
use a range of complex searches independently, e.g. and/or/+/-/not.</v>
      </c>
      <c r="N88" s="241">
        <v>1</v>
      </c>
      <c r="O88" s="244"/>
      <c r="P88" s="245" t="str">
        <f ca="1">OFFSET(INDIRECT($B200),20,18)</f>
        <v>effectively plan with increasing complexity
search efficiently for information and evaluate the reliability of sources of information, justifying opinions and reasons for choices; reference work using appropriate methods.</v>
      </c>
      <c r="Q88" s="241">
        <v>1</v>
      </c>
      <c r="R88" s="244"/>
      <c r="S88" s="245" t="str">
        <f ca="1">OFFSET(INDIRECT($B200),20,19)</f>
        <v>effectively plan with increasing complexity
consider the benefits and limitations of digital tools and information sources, and of the results they produce, and use these results to inform future judgements about the quality of their work
search efficiently for information and evaluate the reliability of sources of information, justifying opinions and reasons for choices; reference work using appropriate methods.</v>
      </c>
      <c r="T88" s="241">
        <v>1</v>
      </c>
      <c r="U88" s="244"/>
      <c r="V88" s="237"/>
      <c r="W88" s="1"/>
      <c r="X88" s="1"/>
      <c r="Y88" s="1"/>
      <c r="Z88" s="1"/>
      <c r="AA88" s="1"/>
      <c r="AB88" s="1"/>
      <c r="AC88" s="1"/>
    </row>
    <row r="89" spans="1:29" ht="15" customHeight="1">
      <c r="A89" s="8"/>
      <c r="B89" s="282"/>
      <c r="C89" s="224"/>
      <c r="D89" s="291"/>
      <c r="E89" s="242"/>
      <c r="F89" s="247"/>
      <c r="G89" s="224"/>
      <c r="H89" s="242"/>
      <c r="I89" s="247"/>
      <c r="J89" s="250"/>
      <c r="K89" s="242"/>
      <c r="L89" s="247"/>
      <c r="M89" s="224"/>
      <c r="N89" s="242"/>
      <c r="O89" s="240"/>
      <c r="P89" s="224"/>
      <c r="Q89" s="242"/>
      <c r="R89" s="240"/>
      <c r="S89" s="224"/>
      <c r="T89" s="242"/>
      <c r="U89" s="240"/>
      <c r="V89" s="238"/>
      <c r="W89" s="1"/>
      <c r="X89" s="1"/>
      <c r="Y89" s="1"/>
      <c r="Z89" s="1"/>
      <c r="AA89" s="1"/>
      <c r="AB89" s="1"/>
      <c r="AC89" s="1"/>
    </row>
    <row r="90" spans="1:29" ht="15" customHeight="1">
      <c r="A90" s="8"/>
      <c r="B90" s="282"/>
      <c r="C90" s="224"/>
      <c r="D90" s="291"/>
      <c r="E90" s="242"/>
      <c r="F90" s="247"/>
      <c r="G90" s="224"/>
      <c r="H90" s="242"/>
      <c r="I90" s="247"/>
      <c r="J90" s="250"/>
      <c r="K90" s="242"/>
      <c r="L90" s="247"/>
      <c r="M90" s="224"/>
      <c r="N90" s="242"/>
      <c r="O90" s="240"/>
      <c r="P90" s="224"/>
      <c r="Q90" s="242"/>
      <c r="R90" s="240"/>
      <c r="S90" s="224"/>
      <c r="T90" s="242"/>
      <c r="U90" s="240"/>
      <c r="V90" s="238"/>
      <c r="W90" s="1"/>
      <c r="X90" s="1"/>
      <c r="Y90" s="1"/>
      <c r="Z90" s="1"/>
      <c r="AA90" s="1"/>
      <c r="AB90" s="1"/>
      <c r="AC90" s="1"/>
    </row>
    <row r="91" spans="1:29" ht="15" customHeight="1">
      <c r="A91" s="8"/>
      <c r="B91" s="282"/>
      <c r="C91" s="224"/>
      <c r="D91" s="291"/>
      <c r="E91" s="243"/>
      <c r="F91" s="247"/>
      <c r="G91" s="224"/>
      <c r="H91" s="243"/>
      <c r="I91" s="247"/>
      <c r="J91" s="250"/>
      <c r="K91" s="243"/>
      <c r="L91" s="247"/>
      <c r="M91" s="224"/>
      <c r="N91" s="243"/>
      <c r="O91" s="240"/>
      <c r="P91" s="224"/>
      <c r="Q91" s="243"/>
      <c r="R91" s="240"/>
      <c r="S91" s="224"/>
      <c r="T91" s="243"/>
      <c r="U91" s="240"/>
      <c r="V91" s="238"/>
      <c r="W91" s="1"/>
      <c r="X91" s="1"/>
      <c r="Y91" s="1"/>
      <c r="Z91" s="1"/>
      <c r="AA91" s="1"/>
      <c r="AB91" s="1"/>
      <c r="AC91" s="1"/>
    </row>
    <row r="92" spans="1:29" ht="15" customHeight="1">
      <c r="A92" s="8"/>
      <c r="B92" s="282"/>
      <c r="C92" s="224"/>
      <c r="D92" s="291"/>
      <c r="E92" s="241">
        <v>2</v>
      </c>
      <c r="F92" s="266"/>
      <c r="G92" s="224"/>
      <c r="H92" s="241">
        <v>2</v>
      </c>
      <c r="I92" s="248"/>
      <c r="J92" s="250"/>
      <c r="K92" s="241">
        <v>2</v>
      </c>
      <c r="L92" s="248"/>
      <c r="M92" s="224"/>
      <c r="N92" s="241">
        <v>2</v>
      </c>
      <c r="O92" s="239"/>
      <c r="P92" s="224"/>
      <c r="Q92" s="241">
        <v>2</v>
      </c>
      <c r="R92" s="239"/>
      <c r="S92" s="224"/>
      <c r="T92" s="241">
        <v>2</v>
      </c>
      <c r="U92" s="239"/>
      <c r="V92" s="237"/>
      <c r="W92" s="1"/>
      <c r="X92" s="1"/>
      <c r="Y92" s="1"/>
      <c r="Z92" s="1"/>
      <c r="AA92" s="1"/>
      <c r="AB92" s="1"/>
      <c r="AC92" s="1"/>
    </row>
    <row r="93" spans="1:29" ht="15" customHeight="1">
      <c r="A93" s="8"/>
      <c r="B93" s="282"/>
      <c r="C93" s="224"/>
      <c r="D93" s="291"/>
      <c r="E93" s="242"/>
      <c r="F93" s="247"/>
      <c r="G93" s="224"/>
      <c r="H93" s="242"/>
      <c r="I93" s="247"/>
      <c r="J93" s="250"/>
      <c r="K93" s="242"/>
      <c r="L93" s="247"/>
      <c r="M93" s="224"/>
      <c r="N93" s="242"/>
      <c r="O93" s="240"/>
      <c r="P93" s="224"/>
      <c r="Q93" s="242"/>
      <c r="R93" s="240"/>
      <c r="S93" s="224"/>
      <c r="T93" s="242"/>
      <c r="U93" s="240"/>
      <c r="V93" s="238"/>
      <c r="W93" s="1"/>
      <c r="X93" s="1"/>
      <c r="Y93" s="1"/>
      <c r="Z93" s="1"/>
      <c r="AA93" s="1"/>
      <c r="AB93" s="1"/>
      <c r="AC93" s="1"/>
    </row>
    <row r="94" spans="1:29" ht="15" customHeight="1">
      <c r="A94" s="8"/>
      <c r="B94" s="282"/>
      <c r="C94" s="224"/>
      <c r="D94" s="291"/>
      <c r="E94" s="242"/>
      <c r="F94" s="247"/>
      <c r="G94" s="224"/>
      <c r="H94" s="242"/>
      <c r="I94" s="247"/>
      <c r="J94" s="250"/>
      <c r="K94" s="242"/>
      <c r="L94" s="247"/>
      <c r="M94" s="224"/>
      <c r="N94" s="242"/>
      <c r="O94" s="240"/>
      <c r="P94" s="224"/>
      <c r="Q94" s="242"/>
      <c r="R94" s="240"/>
      <c r="S94" s="224"/>
      <c r="T94" s="242"/>
      <c r="U94" s="240"/>
      <c r="V94" s="238"/>
      <c r="W94" s="1"/>
      <c r="X94" s="1"/>
      <c r="Y94" s="1"/>
      <c r="Z94" s="1"/>
      <c r="AA94" s="1"/>
      <c r="AB94" s="1"/>
      <c r="AC94" s="1"/>
    </row>
    <row r="95" spans="1:29" ht="15" customHeight="1">
      <c r="A95" s="8"/>
      <c r="B95" s="282"/>
      <c r="C95" s="224"/>
      <c r="D95" s="291"/>
      <c r="E95" s="243"/>
      <c r="F95" s="247"/>
      <c r="G95" s="224"/>
      <c r="H95" s="243"/>
      <c r="I95" s="247"/>
      <c r="J95" s="250"/>
      <c r="K95" s="243"/>
      <c r="L95" s="247"/>
      <c r="M95" s="224"/>
      <c r="N95" s="243"/>
      <c r="O95" s="240"/>
      <c r="P95" s="224"/>
      <c r="Q95" s="243"/>
      <c r="R95" s="240"/>
      <c r="S95" s="224"/>
      <c r="T95" s="243"/>
      <c r="U95" s="240"/>
      <c r="V95" s="238"/>
      <c r="W95" s="1"/>
      <c r="X95" s="1"/>
      <c r="Y95" s="1"/>
      <c r="Z95" s="1"/>
      <c r="AA95" s="1"/>
      <c r="AB95" s="1"/>
      <c r="AC95" s="1"/>
    </row>
    <row r="96" spans="1:29" ht="15" customHeight="1">
      <c r="A96" s="8"/>
      <c r="B96" s="282"/>
      <c r="C96" s="224"/>
      <c r="D96" s="291"/>
      <c r="E96" s="241">
        <v>3</v>
      </c>
      <c r="F96" s="266"/>
      <c r="G96" s="224"/>
      <c r="H96" s="241">
        <v>3</v>
      </c>
      <c r="I96" s="248"/>
      <c r="J96" s="250"/>
      <c r="K96" s="241">
        <v>3</v>
      </c>
      <c r="L96" s="248"/>
      <c r="M96" s="224"/>
      <c r="N96" s="241">
        <v>3</v>
      </c>
      <c r="O96" s="239"/>
      <c r="P96" s="224"/>
      <c r="Q96" s="241">
        <v>3</v>
      </c>
      <c r="R96" s="239"/>
      <c r="S96" s="224"/>
      <c r="T96" s="241">
        <v>3</v>
      </c>
      <c r="U96" s="239"/>
      <c r="V96" s="237"/>
      <c r="W96" s="1"/>
      <c r="X96" s="1"/>
      <c r="Y96" s="1"/>
      <c r="Z96" s="1"/>
      <c r="AA96" s="1"/>
      <c r="AB96" s="1"/>
      <c r="AC96" s="1"/>
    </row>
    <row r="97" spans="1:29" ht="15" customHeight="1">
      <c r="A97" s="8"/>
      <c r="B97" s="282"/>
      <c r="C97" s="224"/>
      <c r="D97" s="291"/>
      <c r="E97" s="242"/>
      <c r="F97" s="247"/>
      <c r="G97" s="224"/>
      <c r="H97" s="242"/>
      <c r="I97" s="247"/>
      <c r="J97" s="250"/>
      <c r="K97" s="242"/>
      <c r="L97" s="247"/>
      <c r="M97" s="224"/>
      <c r="N97" s="242"/>
      <c r="O97" s="240"/>
      <c r="P97" s="224"/>
      <c r="Q97" s="242"/>
      <c r="R97" s="240"/>
      <c r="S97" s="224"/>
      <c r="T97" s="242"/>
      <c r="U97" s="240"/>
      <c r="V97" s="238"/>
      <c r="W97" s="1"/>
      <c r="X97" s="1"/>
      <c r="Y97" s="1"/>
      <c r="Z97" s="1"/>
      <c r="AA97" s="1"/>
      <c r="AB97" s="1"/>
      <c r="AC97" s="1"/>
    </row>
    <row r="98" spans="1:29" ht="15" customHeight="1">
      <c r="A98" s="8"/>
      <c r="B98" s="282"/>
      <c r="C98" s="224"/>
      <c r="D98" s="291"/>
      <c r="E98" s="242"/>
      <c r="F98" s="247"/>
      <c r="G98" s="224"/>
      <c r="H98" s="242"/>
      <c r="I98" s="247"/>
      <c r="J98" s="250"/>
      <c r="K98" s="242"/>
      <c r="L98" s="247"/>
      <c r="M98" s="224"/>
      <c r="N98" s="242"/>
      <c r="O98" s="240"/>
      <c r="P98" s="224"/>
      <c r="Q98" s="242"/>
      <c r="R98" s="240"/>
      <c r="S98" s="224"/>
      <c r="T98" s="242"/>
      <c r="U98" s="240"/>
      <c r="V98" s="238"/>
      <c r="W98" s="1"/>
      <c r="X98" s="1"/>
      <c r="Y98" s="1"/>
      <c r="Z98" s="1"/>
      <c r="AA98" s="1"/>
      <c r="AB98" s="1"/>
      <c r="AC98" s="1"/>
    </row>
    <row r="99" spans="1:29" ht="15" customHeight="1">
      <c r="A99" s="8"/>
      <c r="B99" s="282"/>
      <c r="C99" s="225"/>
      <c r="D99" s="291"/>
      <c r="E99" s="243"/>
      <c r="F99" s="247"/>
      <c r="G99" s="225"/>
      <c r="H99" s="243"/>
      <c r="I99" s="247"/>
      <c r="J99" s="251"/>
      <c r="K99" s="243"/>
      <c r="L99" s="247"/>
      <c r="M99" s="225"/>
      <c r="N99" s="243"/>
      <c r="O99" s="240"/>
      <c r="P99" s="225"/>
      <c r="Q99" s="243"/>
      <c r="R99" s="240"/>
      <c r="S99" s="225"/>
      <c r="T99" s="243"/>
      <c r="U99" s="240"/>
      <c r="V99" s="238"/>
      <c r="W99" s="1"/>
      <c r="X99" s="1"/>
      <c r="Y99" s="1"/>
      <c r="Z99" s="1"/>
      <c r="AA99" s="1"/>
      <c r="AB99" s="1"/>
      <c r="AC99" s="1"/>
    </row>
    <row r="100" spans="1:29" ht="15" customHeight="1">
      <c r="A100" s="8"/>
      <c r="B100" s="282"/>
      <c r="C100" s="230" t="str">
        <f ca="1">OFFSET(INDIRECT($B200),22,2)</f>
        <v>Creating</v>
      </c>
      <c r="D100" s="268" t="str">
        <f ca="1">OFFSET(INDIRECT($B$200),22,14)</f>
        <v>use a range of software to produce and refine multimedia components
select and combine a range of text, image, sound, animation and video to produce an outcome for a selected purpose; use software tools to enhance the outcomes for specific audiences.</v>
      </c>
      <c r="E100" s="241">
        <v>1</v>
      </c>
      <c r="F100" s="237"/>
      <c r="G100" s="255" t="str">
        <f ca="1">OFFSET(INDIRECT($B200),22,15)</f>
        <v>use many features of a range of software to produce and refine multimedia components
use software tools to create and enhance text, image, sound, animation and video components; combine the components to produce appropriate outcomes for a range of audiences and purposes.</v>
      </c>
      <c r="H100" s="241">
        <v>1</v>
      </c>
      <c r="I100" s="246"/>
      <c r="J100" s="256" t="str">
        <f ca="1">OFFSET(INDIRECT($B200),22,16)</f>
        <v>use many features of a range of software to produce and refine multimedia components
use software tools to create and enhance text, image, sound, animation and video components; combine the components to produce appropriate outcomes for a range of audiences and purposes
explore and develop formal text document structures for given purposes.</v>
      </c>
      <c r="K100" s="241">
        <v>1</v>
      </c>
      <c r="L100" s="246"/>
      <c r="M100" s="255" t="str">
        <f ca="1">OFFSET(INDIRECT($B200),22,17)</f>
        <v>select and use a variety of appropriate software, tools and techniques to create, modify and combine multimedia components
use software tools to create, enhance and combine text, images, sound, animation and video for a range of audiences and purposes 
develop a range of formal text document structures for different audiences and purposes.</v>
      </c>
      <c r="N100" s="241">
        <v>1</v>
      </c>
      <c r="O100" s="244"/>
      <c r="P100" s="255" t="str">
        <f ca="1">OFFSET(INDIRECT($B200),22,18)</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Q100" s="241">
        <v>1</v>
      </c>
      <c r="R100" s="244"/>
      <c r="S100" s="255" t="str">
        <f ca="1">OFFSET(INDIRECT($B200),22,19)</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T100" s="241">
        <v>1</v>
      </c>
      <c r="U100" s="244"/>
      <c r="V100" s="237"/>
      <c r="W100" s="1"/>
      <c r="X100" s="1"/>
      <c r="Y100" s="1"/>
      <c r="Z100" s="1"/>
      <c r="AA100" s="1"/>
      <c r="AB100" s="1"/>
      <c r="AC100" s="1"/>
    </row>
    <row r="101" spans="1:29" ht="15" customHeight="1">
      <c r="A101" s="8"/>
      <c r="B101" s="282"/>
      <c r="C101" s="224"/>
      <c r="D101" s="291"/>
      <c r="E101" s="242"/>
      <c r="F101" s="247"/>
      <c r="G101" s="224"/>
      <c r="H101" s="242"/>
      <c r="I101" s="247"/>
      <c r="J101" s="250"/>
      <c r="K101" s="242"/>
      <c r="L101" s="247"/>
      <c r="M101" s="224"/>
      <c r="N101" s="242"/>
      <c r="O101" s="240"/>
      <c r="P101" s="224"/>
      <c r="Q101" s="242"/>
      <c r="R101" s="240"/>
      <c r="S101" s="224"/>
      <c r="T101" s="242"/>
      <c r="U101" s="240"/>
      <c r="V101" s="238"/>
      <c r="W101" s="1"/>
      <c r="X101" s="1"/>
      <c r="Y101" s="1"/>
      <c r="Z101" s="1"/>
      <c r="AA101" s="1"/>
      <c r="AB101" s="1"/>
      <c r="AC101" s="1"/>
    </row>
    <row r="102" spans="1:29" ht="15" customHeight="1">
      <c r="A102" s="8"/>
      <c r="B102" s="282"/>
      <c r="C102" s="224"/>
      <c r="D102" s="291"/>
      <c r="E102" s="242"/>
      <c r="F102" s="247"/>
      <c r="G102" s="224"/>
      <c r="H102" s="242"/>
      <c r="I102" s="247"/>
      <c r="J102" s="250"/>
      <c r="K102" s="242"/>
      <c r="L102" s="247"/>
      <c r="M102" s="224"/>
      <c r="N102" s="242"/>
      <c r="O102" s="240"/>
      <c r="P102" s="224"/>
      <c r="Q102" s="242"/>
      <c r="R102" s="240"/>
      <c r="S102" s="224"/>
      <c r="T102" s="242"/>
      <c r="U102" s="240"/>
      <c r="V102" s="238"/>
      <c r="W102" s="1"/>
      <c r="X102" s="1"/>
      <c r="Y102" s="1"/>
      <c r="Z102" s="1"/>
      <c r="AA102" s="1"/>
      <c r="AB102" s="1"/>
      <c r="AC102" s="1"/>
    </row>
    <row r="103" spans="1:29" ht="15" customHeight="1">
      <c r="A103" s="8"/>
      <c r="B103" s="282"/>
      <c r="C103" s="224"/>
      <c r="D103" s="291"/>
      <c r="E103" s="243"/>
      <c r="F103" s="247"/>
      <c r="G103" s="224"/>
      <c r="H103" s="243"/>
      <c r="I103" s="247"/>
      <c r="J103" s="250"/>
      <c r="K103" s="243"/>
      <c r="L103" s="247"/>
      <c r="M103" s="224"/>
      <c r="N103" s="243"/>
      <c r="O103" s="240"/>
      <c r="P103" s="224"/>
      <c r="Q103" s="243"/>
      <c r="R103" s="240"/>
      <c r="S103" s="224"/>
      <c r="T103" s="243"/>
      <c r="U103" s="240"/>
      <c r="V103" s="238"/>
      <c r="W103" s="1"/>
      <c r="X103" s="1"/>
      <c r="Y103" s="1"/>
      <c r="Z103" s="1"/>
      <c r="AA103" s="1"/>
      <c r="AB103" s="1"/>
      <c r="AC103" s="1"/>
    </row>
    <row r="104" spans="1:29" ht="15" customHeight="1">
      <c r="A104" s="8"/>
      <c r="B104" s="282"/>
      <c r="C104" s="224"/>
      <c r="D104" s="291"/>
      <c r="E104" s="241">
        <v>2</v>
      </c>
      <c r="F104" s="266"/>
      <c r="G104" s="224"/>
      <c r="H104" s="241">
        <v>2</v>
      </c>
      <c r="I104" s="248"/>
      <c r="J104" s="250"/>
      <c r="K104" s="241">
        <v>2</v>
      </c>
      <c r="L104" s="248"/>
      <c r="M104" s="224"/>
      <c r="N104" s="241">
        <v>2</v>
      </c>
      <c r="O104" s="239"/>
      <c r="P104" s="224"/>
      <c r="Q104" s="241">
        <v>2</v>
      </c>
      <c r="R104" s="239"/>
      <c r="S104" s="224"/>
      <c r="T104" s="241">
        <v>2</v>
      </c>
      <c r="U104" s="239"/>
      <c r="V104" s="237"/>
      <c r="W104" s="1"/>
      <c r="X104" s="1"/>
      <c r="Y104" s="1"/>
      <c r="Z104" s="1"/>
      <c r="AA104" s="1"/>
      <c r="AB104" s="1"/>
      <c r="AC104" s="1"/>
    </row>
    <row r="105" spans="1:29" ht="15" customHeight="1">
      <c r="A105" s="8"/>
      <c r="B105" s="282"/>
      <c r="C105" s="224"/>
      <c r="D105" s="291"/>
      <c r="E105" s="242"/>
      <c r="F105" s="247"/>
      <c r="G105" s="224"/>
      <c r="H105" s="242"/>
      <c r="I105" s="247"/>
      <c r="J105" s="250"/>
      <c r="K105" s="242"/>
      <c r="L105" s="247"/>
      <c r="M105" s="224"/>
      <c r="N105" s="242"/>
      <c r="O105" s="240"/>
      <c r="P105" s="224"/>
      <c r="Q105" s="242"/>
      <c r="R105" s="240"/>
      <c r="S105" s="224"/>
      <c r="T105" s="242"/>
      <c r="U105" s="240"/>
      <c r="V105" s="238"/>
      <c r="W105" s="1"/>
      <c r="X105" s="1"/>
      <c r="Y105" s="1"/>
      <c r="Z105" s="1"/>
      <c r="AA105" s="1"/>
      <c r="AB105" s="1"/>
      <c r="AC105" s="1"/>
    </row>
    <row r="106" spans="1:29" ht="15" customHeight="1">
      <c r="A106" s="8"/>
      <c r="B106" s="282"/>
      <c r="C106" s="224"/>
      <c r="D106" s="291"/>
      <c r="E106" s="242"/>
      <c r="F106" s="247"/>
      <c r="G106" s="224"/>
      <c r="H106" s="242"/>
      <c r="I106" s="247"/>
      <c r="J106" s="250"/>
      <c r="K106" s="242"/>
      <c r="L106" s="247"/>
      <c r="M106" s="224"/>
      <c r="N106" s="242"/>
      <c r="O106" s="240"/>
      <c r="P106" s="224"/>
      <c r="Q106" s="242"/>
      <c r="R106" s="240"/>
      <c r="S106" s="224"/>
      <c r="T106" s="242"/>
      <c r="U106" s="240"/>
      <c r="V106" s="238"/>
      <c r="W106" s="1"/>
      <c r="X106" s="1"/>
      <c r="Y106" s="1"/>
      <c r="Z106" s="1"/>
      <c r="AA106" s="1"/>
      <c r="AB106" s="1"/>
      <c r="AC106" s="1"/>
    </row>
    <row r="107" spans="1:29" ht="15" customHeight="1">
      <c r="A107" s="8"/>
      <c r="B107" s="282"/>
      <c r="C107" s="224"/>
      <c r="D107" s="291"/>
      <c r="E107" s="243"/>
      <c r="F107" s="247"/>
      <c r="G107" s="224"/>
      <c r="H107" s="243"/>
      <c r="I107" s="247"/>
      <c r="J107" s="250"/>
      <c r="K107" s="243"/>
      <c r="L107" s="247"/>
      <c r="M107" s="224"/>
      <c r="N107" s="243"/>
      <c r="O107" s="240"/>
      <c r="P107" s="224"/>
      <c r="Q107" s="243"/>
      <c r="R107" s="240"/>
      <c r="S107" s="224"/>
      <c r="T107" s="243"/>
      <c r="U107" s="240"/>
      <c r="V107" s="238"/>
      <c r="W107" s="1"/>
      <c r="X107" s="1"/>
      <c r="Y107" s="1"/>
      <c r="Z107" s="1"/>
      <c r="AA107" s="1"/>
      <c r="AB107" s="1"/>
      <c r="AC107" s="1"/>
    </row>
    <row r="108" spans="1:29" ht="15" customHeight="1">
      <c r="A108" s="8"/>
      <c r="B108" s="282"/>
      <c r="C108" s="224"/>
      <c r="D108" s="291"/>
      <c r="E108" s="241">
        <v>3</v>
      </c>
      <c r="F108" s="266"/>
      <c r="G108" s="224"/>
      <c r="H108" s="241">
        <v>3</v>
      </c>
      <c r="I108" s="248"/>
      <c r="J108" s="250"/>
      <c r="K108" s="241">
        <v>3</v>
      </c>
      <c r="L108" s="248"/>
      <c r="M108" s="224"/>
      <c r="N108" s="241">
        <v>3</v>
      </c>
      <c r="O108" s="239"/>
      <c r="P108" s="224"/>
      <c r="Q108" s="241">
        <v>3</v>
      </c>
      <c r="R108" s="239"/>
      <c r="S108" s="224"/>
      <c r="T108" s="241">
        <v>3</v>
      </c>
      <c r="U108" s="239"/>
      <c r="V108" s="237"/>
      <c r="W108" s="1"/>
      <c r="X108" s="1"/>
      <c r="Y108" s="1"/>
      <c r="Z108" s="1"/>
      <c r="AA108" s="1"/>
      <c r="AB108" s="1"/>
      <c r="AC108" s="1"/>
    </row>
    <row r="109" spans="1:29" ht="15" customHeight="1">
      <c r="A109" s="8"/>
      <c r="B109" s="282"/>
      <c r="C109" s="224"/>
      <c r="D109" s="291"/>
      <c r="E109" s="242"/>
      <c r="F109" s="247"/>
      <c r="G109" s="224"/>
      <c r="H109" s="242"/>
      <c r="I109" s="247"/>
      <c r="J109" s="250"/>
      <c r="K109" s="242"/>
      <c r="L109" s="247"/>
      <c r="M109" s="224"/>
      <c r="N109" s="242"/>
      <c r="O109" s="240"/>
      <c r="P109" s="224"/>
      <c r="Q109" s="242"/>
      <c r="R109" s="240"/>
      <c r="S109" s="224"/>
      <c r="T109" s="242"/>
      <c r="U109" s="240"/>
      <c r="V109" s="238"/>
      <c r="W109" s="1"/>
      <c r="X109" s="1"/>
      <c r="Y109" s="1"/>
      <c r="Z109" s="1"/>
      <c r="AA109" s="1"/>
      <c r="AB109" s="1"/>
      <c r="AC109" s="1"/>
    </row>
    <row r="110" spans="1:29" ht="15" customHeight="1">
      <c r="A110" s="8"/>
      <c r="B110" s="282"/>
      <c r="C110" s="224"/>
      <c r="D110" s="291"/>
      <c r="E110" s="242"/>
      <c r="F110" s="247"/>
      <c r="G110" s="224"/>
      <c r="H110" s="242"/>
      <c r="I110" s="247"/>
      <c r="J110" s="250"/>
      <c r="K110" s="242"/>
      <c r="L110" s="247"/>
      <c r="M110" s="224"/>
      <c r="N110" s="242"/>
      <c r="O110" s="240"/>
      <c r="P110" s="224"/>
      <c r="Q110" s="242"/>
      <c r="R110" s="240"/>
      <c r="S110" s="224"/>
      <c r="T110" s="242"/>
      <c r="U110" s="240"/>
      <c r="V110" s="238"/>
      <c r="W110" s="1"/>
      <c r="X110" s="1"/>
      <c r="Y110" s="1"/>
      <c r="Z110" s="1"/>
      <c r="AA110" s="1"/>
      <c r="AB110" s="1"/>
      <c r="AC110" s="1"/>
    </row>
    <row r="111" spans="1:29" ht="15" customHeight="1">
      <c r="A111" s="8"/>
      <c r="B111" s="282"/>
      <c r="C111" s="225"/>
      <c r="D111" s="291"/>
      <c r="E111" s="243"/>
      <c r="F111" s="247"/>
      <c r="G111" s="225"/>
      <c r="H111" s="243"/>
      <c r="I111" s="247"/>
      <c r="J111" s="251"/>
      <c r="K111" s="243"/>
      <c r="L111" s="247"/>
      <c r="M111" s="225"/>
      <c r="N111" s="243"/>
      <c r="O111" s="240"/>
      <c r="P111" s="225"/>
      <c r="Q111" s="243"/>
      <c r="R111" s="240"/>
      <c r="S111" s="225"/>
      <c r="T111" s="243"/>
      <c r="U111" s="240"/>
      <c r="V111" s="238"/>
      <c r="W111" s="1"/>
      <c r="X111" s="1"/>
      <c r="Y111" s="1"/>
      <c r="Z111" s="1"/>
      <c r="AA111" s="1"/>
      <c r="AB111" s="1"/>
      <c r="AC111" s="1"/>
    </row>
    <row r="112" spans="1:29" ht="15" customHeight="1">
      <c r="A112" s="1"/>
      <c r="B112" s="282"/>
      <c r="C112" s="230" t="str">
        <f ca="1">OFFSET(INDIRECT($B200),24,2)</f>
        <v>Evaluating and improving</v>
      </c>
      <c r="D112" s="268" t="str">
        <f ca="1">OFFSET(INDIRECT($B$200),24,14)</f>
        <v>explain reasons for layout and content of own work, e.g. evaluate the presentation for audience and appropriateness
ensure output is appropriate for specific purpose
comment on reasons for layout and content
invite feedback/responses from others, e.g. use 'Comment' in Word Online/Excel Online for asking questions or adding suggestions
create groups and share work between them to allow review of work.</v>
      </c>
      <c r="E112" s="241">
        <v>1</v>
      </c>
      <c r="F112" s="237"/>
      <c r="G112" s="255" t="str">
        <f ca="1">OFFSET(INDIRECT($B200),24,15)</f>
        <v>evaluate own and others' work and justify content for audience, e.g. comment on others' work in relation to layout and content
respond to feedback.</v>
      </c>
      <c r="H112" s="241">
        <v>1</v>
      </c>
      <c r="I112" s="246"/>
      <c r="J112" s="256" t="str">
        <f ca="1">OFFSET(INDIRECT($B200),24,16)</f>
        <v>justify the reasons for choices and explain the advantages and disadvantages of the different outputs, e.g. produce a basic evaluation report including justification for layout and content
suggest and make improvements depending on feedback and self-evaluation. </v>
      </c>
      <c r="K112" s="241">
        <v>1</v>
      </c>
      <c r="L112" s="246"/>
      <c r="M112" s="255" t="str">
        <f ca="1">OFFSET(INDIRECT($B200),24,17)</f>
        <v>justify the reasons for choices and explain the advantages and disadvantages of the different outputs
suggest and make improvements depending on feedback and self-evaluation that are relevant for audience and purpose.</v>
      </c>
      <c r="N112" s="241">
        <v>1</v>
      </c>
      <c r="O112" s="244"/>
      <c r="P112" s="255" t="str">
        <f ca="1">OFFSET(INDIRECT($B200),24,18)</f>
        <v>justify reasoning to critical audiences in terms of layout and content, e.g. produce a detailed evaluation report including justification for layout and content
refer appropriately to sources of information used
make detailed and specific changes based upon feedback and self-evaluation, as relevant. </v>
      </c>
      <c r="Q112" s="241">
        <v>1</v>
      </c>
      <c r="R112" s="244"/>
      <c r="S112" s="255" t="str">
        <f ca="1">OFFSET(INDIRECT($B200),24,19)</f>
        <v>justify reasoning to critical audiences in terms of layout and content
refer appropriately to sources of information used
make detailed and specific changes based upon feedback and self-evaluation, as relevant. </v>
      </c>
      <c r="T112" s="241">
        <v>1</v>
      </c>
      <c r="U112" s="244"/>
      <c r="V112" s="237"/>
      <c r="W112" s="1"/>
      <c r="X112" s="1"/>
      <c r="Y112" s="1"/>
      <c r="Z112" s="1"/>
      <c r="AA112" s="1"/>
      <c r="AB112" s="1"/>
      <c r="AC112" s="1"/>
    </row>
    <row r="113" spans="1:29" ht="15" customHeight="1">
      <c r="A113" s="1"/>
      <c r="B113" s="282"/>
      <c r="C113" s="224"/>
      <c r="D113" s="291"/>
      <c r="E113" s="242"/>
      <c r="F113" s="247"/>
      <c r="G113" s="224"/>
      <c r="H113" s="242"/>
      <c r="I113" s="247"/>
      <c r="J113" s="250"/>
      <c r="K113" s="242"/>
      <c r="L113" s="247"/>
      <c r="M113" s="224"/>
      <c r="N113" s="242"/>
      <c r="O113" s="240"/>
      <c r="P113" s="224"/>
      <c r="Q113" s="242"/>
      <c r="R113" s="240"/>
      <c r="S113" s="224"/>
      <c r="T113" s="242"/>
      <c r="U113" s="240"/>
      <c r="V113" s="238"/>
      <c r="W113" s="1"/>
      <c r="X113" s="1"/>
      <c r="Y113" s="1"/>
      <c r="Z113" s="1"/>
      <c r="AA113" s="1"/>
      <c r="AB113" s="1"/>
      <c r="AC113" s="1"/>
    </row>
    <row r="114" spans="1:29" ht="15" customHeight="1">
      <c r="A114" s="1"/>
      <c r="B114" s="282"/>
      <c r="C114" s="224"/>
      <c r="D114" s="291"/>
      <c r="E114" s="242"/>
      <c r="F114" s="247"/>
      <c r="G114" s="224"/>
      <c r="H114" s="242"/>
      <c r="I114" s="247"/>
      <c r="J114" s="250"/>
      <c r="K114" s="242"/>
      <c r="L114" s="247"/>
      <c r="M114" s="224"/>
      <c r="N114" s="242"/>
      <c r="O114" s="240"/>
      <c r="P114" s="224"/>
      <c r="Q114" s="242"/>
      <c r="R114" s="240"/>
      <c r="S114" s="224"/>
      <c r="T114" s="242"/>
      <c r="U114" s="240"/>
      <c r="V114" s="238"/>
      <c r="W114" s="1"/>
      <c r="X114" s="1"/>
      <c r="Y114" s="1"/>
      <c r="Z114" s="1"/>
      <c r="AA114" s="1"/>
      <c r="AB114" s="1"/>
      <c r="AC114" s="1"/>
    </row>
    <row r="115" spans="1:29" ht="15" customHeight="1">
      <c r="A115" s="1"/>
      <c r="B115" s="282"/>
      <c r="C115" s="224"/>
      <c r="D115" s="291"/>
      <c r="E115" s="243"/>
      <c r="F115" s="247"/>
      <c r="G115" s="224"/>
      <c r="H115" s="243"/>
      <c r="I115" s="247"/>
      <c r="J115" s="250"/>
      <c r="K115" s="243"/>
      <c r="L115" s="247"/>
      <c r="M115" s="224"/>
      <c r="N115" s="243"/>
      <c r="O115" s="240"/>
      <c r="P115" s="224"/>
      <c r="Q115" s="243"/>
      <c r="R115" s="240"/>
      <c r="S115" s="224"/>
      <c r="T115" s="243"/>
      <c r="U115" s="240"/>
      <c r="V115" s="238"/>
      <c r="W115" s="1"/>
      <c r="X115" s="1"/>
      <c r="Y115" s="1"/>
      <c r="Z115" s="1"/>
      <c r="AA115" s="1"/>
      <c r="AB115" s="1"/>
      <c r="AC115" s="1"/>
    </row>
    <row r="116" spans="1:29" ht="15" customHeight="1">
      <c r="A116" s="1"/>
      <c r="B116" s="282"/>
      <c r="C116" s="224"/>
      <c r="D116" s="291"/>
      <c r="E116" s="241">
        <v>2</v>
      </c>
      <c r="F116" s="266"/>
      <c r="G116" s="224"/>
      <c r="H116" s="241">
        <v>2</v>
      </c>
      <c r="I116" s="248"/>
      <c r="J116" s="250"/>
      <c r="K116" s="241">
        <v>2</v>
      </c>
      <c r="L116" s="248"/>
      <c r="M116" s="224"/>
      <c r="N116" s="241">
        <v>2</v>
      </c>
      <c r="O116" s="239"/>
      <c r="P116" s="224"/>
      <c r="Q116" s="241">
        <v>2</v>
      </c>
      <c r="R116" s="239"/>
      <c r="S116" s="224"/>
      <c r="T116" s="241">
        <v>2</v>
      </c>
      <c r="U116" s="239"/>
      <c r="V116" s="237"/>
      <c r="W116" s="1"/>
      <c r="X116" s="1"/>
      <c r="Y116" s="1"/>
      <c r="Z116" s="1"/>
      <c r="AA116" s="1"/>
      <c r="AB116" s="1"/>
      <c r="AC116" s="1"/>
    </row>
    <row r="117" spans="1:29" ht="15" customHeight="1">
      <c r="A117" s="1"/>
      <c r="B117" s="282"/>
      <c r="C117" s="224"/>
      <c r="D117" s="291"/>
      <c r="E117" s="242"/>
      <c r="F117" s="247"/>
      <c r="G117" s="224"/>
      <c r="H117" s="242"/>
      <c r="I117" s="247"/>
      <c r="J117" s="250"/>
      <c r="K117" s="242"/>
      <c r="L117" s="247"/>
      <c r="M117" s="224"/>
      <c r="N117" s="242"/>
      <c r="O117" s="240"/>
      <c r="P117" s="224"/>
      <c r="Q117" s="242"/>
      <c r="R117" s="240"/>
      <c r="S117" s="224"/>
      <c r="T117" s="242"/>
      <c r="U117" s="240"/>
      <c r="V117" s="238"/>
      <c r="W117" s="1"/>
      <c r="X117" s="1"/>
      <c r="Y117" s="1"/>
      <c r="Z117" s="1"/>
      <c r="AA117" s="1"/>
      <c r="AB117" s="1"/>
      <c r="AC117" s="1"/>
    </row>
    <row r="118" spans="1:29" ht="15" customHeight="1">
      <c r="A118" s="1"/>
      <c r="B118" s="282"/>
      <c r="C118" s="224"/>
      <c r="D118" s="291"/>
      <c r="E118" s="242"/>
      <c r="F118" s="247"/>
      <c r="G118" s="224"/>
      <c r="H118" s="242"/>
      <c r="I118" s="247"/>
      <c r="J118" s="250"/>
      <c r="K118" s="242"/>
      <c r="L118" s="247"/>
      <c r="M118" s="224"/>
      <c r="N118" s="242"/>
      <c r="O118" s="240"/>
      <c r="P118" s="224"/>
      <c r="Q118" s="242"/>
      <c r="R118" s="240"/>
      <c r="S118" s="224"/>
      <c r="T118" s="242"/>
      <c r="U118" s="240"/>
      <c r="V118" s="238"/>
      <c r="W118" s="1"/>
      <c r="X118" s="1"/>
      <c r="Y118" s="1"/>
      <c r="Z118" s="1"/>
      <c r="AA118" s="1"/>
      <c r="AB118" s="1"/>
      <c r="AC118" s="1"/>
    </row>
    <row r="119" spans="1:29" ht="15" customHeight="1">
      <c r="A119" s="1"/>
      <c r="B119" s="282"/>
      <c r="C119" s="224"/>
      <c r="D119" s="291"/>
      <c r="E119" s="243"/>
      <c r="F119" s="247"/>
      <c r="G119" s="224"/>
      <c r="H119" s="243"/>
      <c r="I119" s="247"/>
      <c r="J119" s="250"/>
      <c r="K119" s="243"/>
      <c r="L119" s="247"/>
      <c r="M119" s="224"/>
      <c r="N119" s="243"/>
      <c r="O119" s="240"/>
      <c r="P119" s="224"/>
      <c r="Q119" s="243"/>
      <c r="R119" s="240"/>
      <c r="S119" s="224"/>
      <c r="T119" s="243"/>
      <c r="U119" s="240"/>
      <c r="V119" s="238"/>
      <c r="W119" s="1"/>
      <c r="X119" s="1"/>
      <c r="Y119" s="1"/>
      <c r="Z119" s="1"/>
      <c r="AA119" s="1"/>
      <c r="AB119" s="1"/>
      <c r="AC119" s="1"/>
    </row>
    <row r="120" spans="1:29" ht="15" customHeight="1">
      <c r="A120" s="1"/>
      <c r="B120" s="282"/>
      <c r="C120" s="224"/>
      <c r="D120" s="291"/>
      <c r="E120" s="241">
        <v>3</v>
      </c>
      <c r="F120" s="266"/>
      <c r="G120" s="224"/>
      <c r="H120" s="241">
        <v>3</v>
      </c>
      <c r="I120" s="248"/>
      <c r="J120" s="250"/>
      <c r="K120" s="241">
        <v>3</v>
      </c>
      <c r="L120" s="248"/>
      <c r="M120" s="224"/>
      <c r="N120" s="241">
        <v>3</v>
      </c>
      <c r="O120" s="239"/>
      <c r="P120" s="224"/>
      <c r="Q120" s="241">
        <v>3</v>
      </c>
      <c r="R120" s="239"/>
      <c r="S120" s="224"/>
      <c r="T120" s="241">
        <v>3</v>
      </c>
      <c r="U120" s="239"/>
      <c r="V120" s="237"/>
      <c r="W120" s="1"/>
      <c r="X120" s="1"/>
      <c r="Y120" s="1"/>
      <c r="Z120" s="1"/>
      <c r="AA120" s="1"/>
      <c r="AB120" s="1"/>
      <c r="AC120" s="1"/>
    </row>
    <row r="121" spans="1:29" ht="15" customHeight="1">
      <c r="A121" s="1"/>
      <c r="B121" s="282"/>
      <c r="C121" s="224"/>
      <c r="D121" s="291"/>
      <c r="E121" s="242"/>
      <c r="F121" s="247"/>
      <c r="G121" s="224"/>
      <c r="H121" s="242"/>
      <c r="I121" s="247"/>
      <c r="J121" s="250"/>
      <c r="K121" s="242"/>
      <c r="L121" s="247"/>
      <c r="M121" s="224"/>
      <c r="N121" s="242"/>
      <c r="O121" s="240"/>
      <c r="P121" s="224"/>
      <c r="Q121" s="242"/>
      <c r="R121" s="240"/>
      <c r="S121" s="224"/>
      <c r="T121" s="242"/>
      <c r="U121" s="240"/>
      <c r="V121" s="238"/>
      <c r="W121" s="1"/>
      <c r="X121" s="1"/>
      <c r="Y121" s="1"/>
      <c r="Z121" s="1"/>
      <c r="AA121" s="1"/>
      <c r="AB121" s="1"/>
      <c r="AC121" s="1"/>
    </row>
    <row r="122" spans="1:29" ht="15" customHeight="1">
      <c r="A122" s="1"/>
      <c r="B122" s="282"/>
      <c r="C122" s="224"/>
      <c r="D122" s="291"/>
      <c r="E122" s="242"/>
      <c r="F122" s="247"/>
      <c r="G122" s="224"/>
      <c r="H122" s="242"/>
      <c r="I122" s="247"/>
      <c r="J122" s="250"/>
      <c r="K122" s="242"/>
      <c r="L122" s="247"/>
      <c r="M122" s="224"/>
      <c r="N122" s="242"/>
      <c r="O122" s="240"/>
      <c r="P122" s="224"/>
      <c r="Q122" s="242"/>
      <c r="R122" s="240"/>
      <c r="S122" s="224"/>
      <c r="T122" s="242"/>
      <c r="U122" s="240"/>
      <c r="V122" s="238"/>
      <c r="W122" s="1"/>
      <c r="X122" s="1"/>
      <c r="Y122" s="1"/>
      <c r="Z122" s="1"/>
      <c r="AA122" s="1"/>
      <c r="AB122" s="1"/>
      <c r="AC122" s="1"/>
    </row>
    <row r="123" spans="1:29" ht="15" customHeight="1">
      <c r="A123" s="1"/>
      <c r="B123" s="283"/>
      <c r="C123" s="225"/>
      <c r="D123" s="291"/>
      <c r="E123" s="243"/>
      <c r="F123" s="247"/>
      <c r="G123" s="225"/>
      <c r="H123" s="243"/>
      <c r="I123" s="247"/>
      <c r="J123" s="251"/>
      <c r="K123" s="243"/>
      <c r="L123" s="247"/>
      <c r="M123" s="225"/>
      <c r="N123" s="243"/>
      <c r="O123" s="240"/>
      <c r="P123" s="225"/>
      <c r="Q123" s="243"/>
      <c r="R123" s="240"/>
      <c r="S123" s="225"/>
      <c r="T123" s="243"/>
      <c r="U123" s="240"/>
      <c r="V123" s="238"/>
      <c r="W123" s="1"/>
      <c r="X123" s="1"/>
      <c r="Y123" s="1"/>
      <c r="Z123" s="1"/>
      <c r="AA123" s="1"/>
      <c r="AB123" s="1"/>
      <c r="AC123" s="1"/>
    </row>
    <row r="124" spans="1:29" ht="15" customHeight="1">
      <c r="A124" s="1"/>
      <c r="B124" s="285" t="str">
        <f ca="1">OFFSET(INDIRECT($B200),27,0)</f>
        <v xml:space="preserve"> 4. Data and computational thinking    </v>
      </c>
      <c r="C124" s="223" t="str">
        <f ca="1">OFFSET(INDIRECT($B200),27,2)</f>
        <v>Problem-solving and modelling</v>
      </c>
      <c r="D124" s="268" t="str">
        <f ca="1">OFFSET(INDIRECT($B$200),27,14)</f>
        <v xml:space="preserve">demonstrate how programs or processes run by following a sequence of instructions exactly and in order
demonstrate how an algorithm is useful for representing a solution to a problem through testing
understand that changing instructions can affect or even terminate a process, e.g. moving instructions around in a program could produce unexpected outcomes or cause the program to fail altogether.
</v>
      </c>
      <c r="E124" s="241">
        <v>1</v>
      </c>
      <c r="F124" s="237"/>
      <c r="G124" s="245" t="str">
        <f ca="1">OFFSET(INDIRECT($B200),27,15)</f>
        <v xml:space="preserve">identify different parts of a process, e.g. variables, loops, case statements and comments
predict process outcome after modifying inputs, e.g. predicting the effect of changing/editing a set of instructions
modify a given flow chart to change the variables of an algorithm, e.g. add a process or a counter to it that would increment or decrement values.
</v>
      </c>
      <c r="H124" s="241">
        <v>1</v>
      </c>
      <c r="I124" s="246"/>
      <c r="J124" s="249" t="str">
        <f ca="1">OFFSET(INDIRECT($B200),27,16)</f>
        <v>identify patterns and opportunities for re-using code (instructions), e.g. parts of a method or instruction list that can be used to solve similar problems in different situations and/or systems
apply logical reasoning to a problem to formulate a solution, e.g. explain and justify how and why a solution to a problem is suitable
modify a given flow chart to change rules of an algorithm, e.g. adjust conditions of actions in a flow chart, for instance changing the boundaries of a counter in a loop to change how the program functions
change an algorithm and predict the outcome.</v>
      </c>
      <c r="K124" s="241">
        <v>1</v>
      </c>
      <c r="L124" s="246"/>
      <c r="M124" s="252" t="str">
        <f ca="1">OFFSET(INDIRECT($B200),27,17)</f>
        <v xml:space="preserve">decompose complex processes and determine the actions of individual parts, e.g. multiple WHILE, FOR and IF in either text-based or block-based programming environments
follow given written instructions or flow charts to determine the function or output of a process
recognise that algorithms are language agnostic
follow and develop logical solutions, e.g. demonstrate how a problem could be solved selecting a suitable method to illustrate
detect and correct simple errors in algorithms, e.g. can identify and correct where a syntax error will occur, for instance missing equal signs, variable names spelled incorrectly. 
</v>
      </c>
      <c r="N124" s="241">
        <v>1</v>
      </c>
      <c r="O124" s="244"/>
      <c r="P124" s="245" t="str">
        <f ca="1">OFFSET(INDIRECT($B200),27,18)</f>
        <v xml:space="preserve">independently create and design models and explain how they represent real-world problems, e.g. selecting and correctly using an appropriate method for illustrating a problem, such as a flow chart or spreadsheet
follow and develop logical solutions to determine actions and outputs of a program/process, e.g. follow pseudocode or a flow chart to come to an outcome, develop a written sequence of steps that could be followed.
</v>
      </c>
      <c r="Q124" s="241">
        <v>1</v>
      </c>
      <c r="R124" s="244"/>
      <c r="S124" s="245" t="str">
        <f ca="1">OFFSET(INDIRECT($B200),27,19)</f>
        <v>demonstrate the benefits of using part or whole instructions or methods (functions/procedures) in solving a problem, e.g. compartmentalise sections of a problem and call them when needed.</v>
      </c>
      <c r="T124" s="241">
        <v>1</v>
      </c>
      <c r="U124" s="244"/>
      <c r="V124" s="237"/>
      <c r="W124" s="1"/>
      <c r="X124" s="1"/>
      <c r="Y124" s="1"/>
      <c r="Z124" s="1"/>
      <c r="AA124" s="1"/>
      <c r="AB124" s="1"/>
      <c r="AC124" s="1"/>
    </row>
    <row r="125" spans="1:29" ht="15" customHeight="1">
      <c r="A125" s="1"/>
      <c r="B125" s="286"/>
      <c r="C125" s="224"/>
      <c r="D125" s="291"/>
      <c r="E125" s="242"/>
      <c r="F125" s="247"/>
      <c r="G125" s="224"/>
      <c r="H125" s="242"/>
      <c r="I125" s="247"/>
      <c r="J125" s="250"/>
      <c r="K125" s="242"/>
      <c r="L125" s="247"/>
      <c r="M125" s="253"/>
      <c r="N125" s="242"/>
      <c r="O125" s="240"/>
      <c r="P125" s="224"/>
      <c r="Q125" s="242"/>
      <c r="R125" s="240"/>
      <c r="S125" s="224"/>
      <c r="T125" s="242"/>
      <c r="U125" s="240"/>
      <c r="V125" s="238"/>
      <c r="W125" s="1"/>
      <c r="X125" s="1"/>
      <c r="Y125" s="1"/>
      <c r="Z125" s="1"/>
      <c r="AA125" s="1"/>
      <c r="AB125" s="1"/>
      <c r="AC125" s="1"/>
    </row>
    <row r="126" spans="1:29" ht="15" customHeight="1">
      <c r="A126" s="1"/>
      <c r="B126" s="286"/>
      <c r="C126" s="224"/>
      <c r="D126" s="291"/>
      <c r="E126" s="242"/>
      <c r="F126" s="247"/>
      <c r="G126" s="224"/>
      <c r="H126" s="242"/>
      <c r="I126" s="247"/>
      <c r="J126" s="250"/>
      <c r="K126" s="242"/>
      <c r="L126" s="247"/>
      <c r="M126" s="253"/>
      <c r="N126" s="242"/>
      <c r="O126" s="240"/>
      <c r="P126" s="224"/>
      <c r="Q126" s="242"/>
      <c r="R126" s="240"/>
      <c r="S126" s="224"/>
      <c r="T126" s="242"/>
      <c r="U126" s="240"/>
      <c r="V126" s="238"/>
      <c r="W126" s="1"/>
      <c r="X126" s="1"/>
      <c r="Y126" s="1"/>
      <c r="Z126" s="1"/>
      <c r="AA126" s="1"/>
      <c r="AB126" s="1"/>
      <c r="AC126" s="1"/>
    </row>
    <row r="127" spans="1:29" ht="15" customHeight="1">
      <c r="A127" s="1"/>
      <c r="B127" s="286"/>
      <c r="C127" s="224"/>
      <c r="D127" s="291"/>
      <c r="E127" s="243"/>
      <c r="F127" s="247"/>
      <c r="G127" s="224"/>
      <c r="H127" s="243"/>
      <c r="I127" s="247"/>
      <c r="J127" s="250"/>
      <c r="K127" s="243"/>
      <c r="L127" s="247"/>
      <c r="M127" s="253"/>
      <c r="N127" s="243"/>
      <c r="O127" s="240"/>
      <c r="P127" s="224"/>
      <c r="Q127" s="243"/>
      <c r="R127" s="240"/>
      <c r="S127" s="224"/>
      <c r="T127" s="243"/>
      <c r="U127" s="240"/>
      <c r="V127" s="238"/>
      <c r="W127" s="1"/>
      <c r="X127" s="1"/>
      <c r="Y127" s="1"/>
      <c r="Z127" s="1"/>
      <c r="AA127" s="1"/>
      <c r="AB127" s="1"/>
      <c r="AC127" s="1"/>
    </row>
    <row r="128" spans="1:29" ht="15" customHeight="1">
      <c r="A128" s="1"/>
      <c r="B128" s="286"/>
      <c r="C128" s="224"/>
      <c r="D128" s="291"/>
      <c r="E128" s="241">
        <v>2</v>
      </c>
      <c r="F128" s="266"/>
      <c r="G128" s="224"/>
      <c r="H128" s="241">
        <v>2</v>
      </c>
      <c r="I128" s="248"/>
      <c r="J128" s="250"/>
      <c r="K128" s="241">
        <v>2</v>
      </c>
      <c r="L128" s="248"/>
      <c r="M128" s="253"/>
      <c r="N128" s="241">
        <v>2</v>
      </c>
      <c r="O128" s="239"/>
      <c r="P128" s="224"/>
      <c r="Q128" s="241">
        <v>2</v>
      </c>
      <c r="R128" s="239"/>
      <c r="S128" s="224"/>
      <c r="T128" s="241">
        <v>2</v>
      </c>
      <c r="U128" s="239"/>
      <c r="V128" s="237"/>
      <c r="W128" s="1"/>
      <c r="X128" s="1"/>
      <c r="Y128" s="1"/>
      <c r="Z128" s="1"/>
      <c r="AA128" s="1"/>
      <c r="AB128" s="1"/>
      <c r="AC128" s="1"/>
    </row>
    <row r="129" spans="1:29" ht="15" customHeight="1">
      <c r="A129" s="1"/>
      <c r="B129" s="286"/>
      <c r="C129" s="224"/>
      <c r="D129" s="291"/>
      <c r="E129" s="242"/>
      <c r="F129" s="247"/>
      <c r="G129" s="224"/>
      <c r="H129" s="242"/>
      <c r="I129" s="247"/>
      <c r="J129" s="250"/>
      <c r="K129" s="242"/>
      <c r="L129" s="247"/>
      <c r="M129" s="253"/>
      <c r="N129" s="242"/>
      <c r="O129" s="240"/>
      <c r="P129" s="224"/>
      <c r="Q129" s="242"/>
      <c r="R129" s="240"/>
      <c r="S129" s="224"/>
      <c r="T129" s="242"/>
      <c r="U129" s="240"/>
      <c r="V129" s="238"/>
      <c r="W129" s="1"/>
      <c r="X129" s="1"/>
      <c r="Y129" s="1"/>
      <c r="Z129" s="1"/>
      <c r="AA129" s="1"/>
      <c r="AB129" s="1"/>
      <c r="AC129" s="1"/>
    </row>
    <row r="130" spans="1:29" ht="15" customHeight="1">
      <c r="A130" s="1"/>
      <c r="B130" s="286"/>
      <c r="C130" s="224"/>
      <c r="D130" s="291"/>
      <c r="E130" s="242"/>
      <c r="F130" s="247"/>
      <c r="G130" s="224"/>
      <c r="H130" s="242"/>
      <c r="I130" s="247"/>
      <c r="J130" s="250"/>
      <c r="K130" s="242"/>
      <c r="L130" s="247"/>
      <c r="M130" s="253"/>
      <c r="N130" s="242"/>
      <c r="O130" s="240"/>
      <c r="P130" s="224"/>
      <c r="Q130" s="242"/>
      <c r="R130" s="240"/>
      <c r="S130" s="224"/>
      <c r="T130" s="242"/>
      <c r="U130" s="240"/>
      <c r="V130" s="238"/>
      <c r="W130" s="1"/>
      <c r="X130" s="1"/>
      <c r="Y130" s="1"/>
      <c r="Z130" s="1"/>
      <c r="AA130" s="1"/>
      <c r="AB130" s="1"/>
      <c r="AC130" s="1"/>
    </row>
    <row r="131" spans="1:29" ht="15" customHeight="1">
      <c r="A131" s="1"/>
      <c r="B131" s="286"/>
      <c r="C131" s="224"/>
      <c r="D131" s="291"/>
      <c r="E131" s="243"/>
      <c r="F131" s="247"/>
      <c r="G131" s="224"/>
      <c r="H131" s="243"/>
      <c r="I131" s="247"/>
      <c r="J131" s="250"/>
      <c r="K131" s="243"/>
      <c r="L131" s="247"/>
      <c r="M131" s="253"/>
      <c r="N131" s="243"/>
      <c r="O131" s="240"/>
      <c r="P131" s="224"/>
      <c r="Q131" s="243"/>
      <c r="R131" s="240"/>
      <c r="S131" s="224"/>
      <c r="T131" s="243"/>
      <c r="U131" s="240"/>
      <c r="V131" s="238"/>
      <c r="W131" s="1"/>
      <c r="X131" s="1"/>
      <c r="Y131" s="1"/>
      <c r="Z131" s="1"/>
      <c r="AA131" s="1"/>
      <c r="AB131" s="1"/>
      <c r="AC131" s="1"/>
    </row>
    <row r="132" spans="1:29" ht="15" customHeight="1">
      <c r="A132" s="1"/>
      <c r="B132" s="286"/>
      <c r="C132" s="224"/>
      <c r="D132" s="291"/>
      <c r="E132" s="241">
        <v>3</v>
      </c>
      <c r="F132" s="266"/>
      <c r="G132" s="224"/>
      <c r="H132" s="241">
        <v>3</v>
      </c>
      <c r="I132" s="248"/>
      <c r="J132" s="250"/>
      <c r="K132" s="241">
        <v>3</v>
      </c>
      <c r="L132" s="248"/>
      <c r="M132" s="253"/>
      <c r="N132" s="241">
        <v>3</v>
      </c>
      <c r="O132" s="239"/>
      <c r="P132" s="224"/>
      <c r="Q132" s="241">
        <v>3</v>
      </c>
      <c r="R132" s="239"/>
      <c r="S132" s="224"/>
      <c r="T132" s="241">
        <v>3</v>
      </c>
      <c r="U132" s="239"/>
      <c r="V132" s="237"/>
      <c r="W132" s="1"/>
      <c r="X132" s="1"/>
      <c r="Y132" s="1"/>
      <c r="Z132" s="1"/>
      <c r="AA132" s="1"/>
      <c r="AB132" s="1"/>
      <c r="AC132" s="1"/>
    </row>
    <row r="133" spans="1:29" ht="15" customHeight="1">
      <c r="A133" s="1"/>
      <c r="B133" s="286"/>
      <c r="C133" s="224"/>
      <c r="D133" s="291"/>
      <c r="E133" s="242"/>
      <c r="F133" s="247"/>
      <c r="G133" s="224"/>
      <c r="H133" s="242"/>
      <c r="I133" s="247"/>
      <c r="J133" s="250"/>
      <c r="K133" s="242"/>
      <c r="L133" s="247"/>
      <c r="M133" s="253"/>
      <c r="N133" s="242"/>
      <c r="O133" s="240"/>
      <c r="P133" s="224"/>
      <c r="Q133" s="242"/>
      <c r="R133" s="240"/>
      <c r="S133" s="224"/>
      <c r="T133" s="242"/>
      <c r="U133" s="240"/>
      <c r="V133" s="238"/>
      <c r="W133" s="1"/>
      <c r="X133" s="1"/>
      <c r="Y133" s="1"/>
      <c r="Z133" s="1"/>
      <c r="AA133" s="1"/>
      <c r="AB133" s="1"/>
      <c r="AC133" s="1"/>
    </row>
    <row r="134" spans="1:29" ht="15" customHeight="1">
      <c r="A134" s="1"/>
      <c r="B134" s="286"/>
      <c r="C134" s="224"/>
      <c r="D134" s="291"/>
      <c r="E134" s="242"/>
      <c r="F134" s="247"/>
      <c r="G134" s="224"/>
      <c r="H134" s="242"/>
      <c r="I134" s="247"/>
      <c r="J134" s="250"/>
      <c r="K134" s="242"/>
      <c r="L134" s="247"/>
      <c r="M134" s="253"/>
      <c r="N134" s="242"/>
      <c r="O134" s="240"/>
      <c r="P134" s="224"/>
      <c r="Q134" s="242"/>
      <c r="R134" s="240"/>
      <c r="S134" s="224"/>
      <c r="T134" s="242"/>
      <c r="U134" s="240"/>
      <c r="V134" s="238"/>
      <c r="W134" s="1"/>
      <c r="X134" s="1"/>
      <c r="Y134" s="1"/>
      <c r="Z134" s="1"/>
      <c r="AA134" s="1"/>
      <c r="AB134" s="1"/>
      <c r="AC134" s="1"/>
    </row>
    <row r="135" spans="1:29" ht="45" customHeight="1">
      <c r="A135" s="1"/>
      <c r="B135" s="286"/>
      <c r="C135" s="225"/>
      <c r="D135" s="291"/>
      <c r="E135" s="243"/>
      <c r="F135" s="247"/>
      <c r="G135" s="225"/>
      <c r="H135" s="243"/>
      <c r="I135" s="247"/>
      <c r="J135" s="251"/>
      <c r="K135" s="243"/>
      <c r="L135" s="247"/>
      <c r="M135" s="254"/>
      <c r="N135" s="243"/>
      <c r="O135" s="240"/>
      <c r="P135" s="225"/>
      <c r="Q135" s="243"/>
      <c r="R135" s="240"/>
      <c r="S135" s="225"/>
      <c r="T135" s="243"/>
      <c r="U135" s="240"/>
      <c r="V135" s="238"/>
      <c r="W135" s="1"/>
      <c r="X135" s="1"/>
      <c r="Y135" s="1"/>
      <c r="Z135" s="1"/>
      <c r="AA135" s="1"/>
      <c r="AB135" s="1"/>
      <c r="AC135" s="1"/>
    </row>
    <row r="136" spans="1:29" ht="15" customHeight="1">
      <c r="A136" s="1"/>
      <c r="B136" s="286"/>
      <c r="C136" s="223" t="str">
        <f ca="1">OFFSET(INDIRECT($B200),29,2)</f>
        <v>Data and information literacy</v>
      </c>
      <c r="D136" s="268" t="str">
        <f ca="1">OFFSET(INDIRECT($B$200),29,14)</f>
        <v xml:space="preserve">construct, refine and interrogate data sets to test or support an investigation.
</v>
      </c>
      <c r="E136" s="241">
        <v>1</v>
      </c>
      <c r="F136" s="237"/>
      <c r="G136" s="245" t="str">
        <f ca="1">OFFSET(INDIRECT($B200),29,15)</f>
        <v>create a data capture form, capture data, search data and create a database or spreadsheet with appropriate data input method.</v>
      </c>
      <c r="H136" s="241">
        <v>1</v>
      </c>
      <c r="I136" s="246"/>
      <c r="J136" s="249" t="str">
        <f ca="1">OFFSET(INDIRECT($B200),29,16)</f>
        <v>construct frequency tables for sets of data, grouped where appropriate, and perform simple analysis on data sets.</v>
      </c>
      <c r="K136" s="241">
        <v>1</v>
      </c>
      <c r="L136" s="246"/>
      <c r="M136" s="245" t="str">
        <f ca="1">OFFSET(INDIRECT($B200),29,17)</f>
        <v>search through large data sets and identify trends where appropriate.</v>
      </c>
      <c r="N136" s="241">
        <v>1</v>
      </c>
      <c r="O136" s="244"/>
      <c r="P136" s="245" t="str">
        <f ca="1">OFFSET(INDIRECT($B200),29,18)</f>
        <v>use data to explain and add validity to conclusion and where possible modify conclusion and/or hypothesis.</v>
      </c>
      <c r="Q136" s="241">
        <v>1</v>
      </c>
      <c r="R136" s="244"/>
      <c r="S136" s="245" t="str">
        <f ca="1">OFFSET(INDIRECT($B200),29,19)</f>
        <v>use appropriate programs to produce statistical evidence based on their own collected data/identified scenario and justify reasoning.</v>
      </c>
      <c r="T136" s="241">
        <v>1</v>
      </c>
      <c r="U136" s="244"/>
      <c r="V136" s="237"/>
      <c r="W136" s="1"/>
      <c r="X136" s="1"/>
      <c r="Y136" s="1"/>
      <c r="Z136" s="1"/>
      <c r="AA136" s="1"/>
      <c r="AB136" s="1"/>
      <c r="AC136" s="1"/>
    </row>
    <row r="137" spans="1:29" ht="15" customHeight="1">
      <c r="A137" s="1"/>
      <c r="B137" s="286"/>
      <c r="C137" s="224"/>
      <c r="D137" s="291"/>
      <c r="E137" s="242"/>
      <c r="F137" s="247"/>
      <c r="G137" s="224"/>
      <c r="H137" s="242"/>
      <c r="I137" s="247"/>
      <c r="J137" s="250"/>
      <c r="K137" s="242"/>
      <c r="L137" s="247"/>
      <c r="M137" s="224"/>
      <c r="N137" s="242"/>
      <c r="O137" s="240"/>
      <c r="P137" s="224"/>
      <c r="Q137" s="242"/>
      <c r="R137" s="240"/>
      <c r="S137" s="224"/>
      <c r="T137" s="242"/>
      <c r="U137" s="240"/>
      <c r="V137" s="238"/>
      <c r="W137" s="1"/>
      <c r="X137" s="1"/>
      <c r="Y137" s="1"/>
      <c r="Z137" s="1"/>
      <c r="AA137" s="1"/>
      <c r="AB137" s="1"/>
      <c r="AC137" s="1"/>
    </row>
    <row r="138" spans="1:29" ht="15" customHeight="1">
      <c r="A138" s="1"/>
      <c r="B138" s="286"/>
      <c r="C138" s="224"/>
      <c r="D138" s="291"/>
      <c r="E138" s="242"/>
      <c r="F138" s="247"/>
      <c r="G138" s="224"/>
      <c r="H138" s="242"/>
      <c r="I138" s="247"/>
      <c r="J138" s="250"/>
      <c r="K138" s="242"/>
      <c r="L138" s="247"/>
      <c r="M138" s="224"/>
      <c r="N138" s="242"/>
      <c r="O138" s="240"/>
      <c r="P138" s="224"/>
      <c r="Q138" s="242"/>
      <c r="R138" s="240"/>
      <c r="S138" s="224"/>
      <c r="T138" s="242"/>
      <c r="U138" s="240"/>
      <c r="V138" s="238"/>
      <c r="W138" s="1"/>
      <c r="X138" s="1"/>
      <c r="Y138" s="1"/>
      <c r="Z138" s="1"/>
      <c r="AA138" s="1"/>
      <c r="AB138" s="1"/>
      <c r="AC138" s="1"/>
    </row>
    <row r="139" spans="1:29" ht="15" customHeight="1">
      <c r="A139" s="1"/>
      <c r="B139" s="286"/>
      <c r="C139" s="224"/>
      <c r="D139" s="291"/>
      <c r="E139" s="243"/>
      <c r="F139" s="247"/>
      <c r="G139" s="224"/>
      <c r="H139" s="243"/>
      <c r="I139" s="247"/>
      <c r="J139" s="250"/>
      <c r="K139" s="243"/>
      <c r="L139" s="247"/>
      <c r="M139" s="224"/>
      <c r="N139" s="243"/>
      <c r="O139" s="240"/>
      <c r="P139" s="224"/>
      <c r="Q139" s="243"/>
      <c r="R139" s="240"/>
      <c r="S139" s="224"/>
      <c r="T139" s="243"/>
      <c r="U139" s="240"/>
      <c r="V139" s="238"/>
      <c r="W139" s="1"/>
      <c r="X139" s="1"/>
      <c r="Y139" s="1"/>
      <c r="Z139" s="1"/>
      <c r="AA139" s="1"/>
      <c r="AB139" s="1"/>
      <c r="AC139" s="1"/>
    </row>
    <row r="140" spans="1:29" ht="15" customHeight="1">
      <c r="A140" s="1"/>
      <c r="B140" s="286"/>
      <c r="C140" s="224"/>
      <c r="D140" s="291"/>
      <c r="E140" s="241">
        <v>2</v>
      </c>
      <c r="F140" s="266"/>
      <c r="G140" s="224"/>
      <c r="H140" s="241">
        <v>2</v>
      </c>
      <c r="I140" s="248"/>
      <c r="J140" s="250"/>
      <c r="K140" s="241">
        <v>2</v>
      </c>
      <c r="L140" s="248"/>
      <c r="M140" s="224"/>
      <c r="N140" s="241">
        <v>2</v>
      </c>
      <c r="O140" s="239"/>
      <c r="P140" s="224"/>
      <c r="Q140" s="241">
        <v>2</v>
      </c>
      <c r="R140" s="239"/>
      <c r="S140" s="224"/>
      <c r="T140" s="241">
        <v>2</v>
      </c>
      <c r="U140" s="239"/>
      <c r="V140" s="237"/>
      <c r="W140" s="1"/>
      <c r="X140" s="1"/>
      <c r="Y140" s="1"/>
      <c r="Z140" s="1"/>
      <c r="AA140" s="1"/>
      <c r="AB140" s="1"/>
      <c r="AC140" s="1"/>
    </row>
    <row r="141" spans="1:29" ht="15" customHeight="1">
      <c r="A141" s="1"/>
      <c r="B141" s="286"/>
      <c r="C141" s="224"/>
      <c r="D141" s="291"/>
      <c r="E141" s="242"/>
      <c r="F141" s="247"/>
      <c r="G141" s="224"/>
      <c r="H141" s="242"/>
      <c r="I141" s="247"/>
      <c r="J141" s="250"/>
      <c r="K141" s="242"/>
      <c r="L141" s="247"/>
      <c r="M141" s="224"/>
      <c r="N141" s="242"/>
      <c r="O141" s="240"/>
      <c r="P141" s="224"/>
      <c r="Q141" s="242"/>
      <c r="R141" s="240"/>
      <c r="S141" s="224"/>
      <c r="T141" s="242"/>
      <c r="U141" s="240"/>
      <c r="V141" s="238"/>
      <c r="W141" s="1"/>
      <c r="X141" s="1"/>
      <c r="Y141" s="1"/>
      <c r="Z141" s="1"/>
      <c r="AA141" s="1"/>
      <c r="AB141" s="1"/>
      <c r="AC141" s="1"/>
    </row>
    <row r="142" spans="1:29" ht="15" customHeight="1">
      <c r="A142" s="1"/>
      <c r="B142" s="286"/>
      <c r="C142" s="224"/>
      <c r="D142" s="291"/>
      <c r="E142" s="242"/>
      <c r="F142" s="247"/>
      <c r="G142" s="224"/>
      <c r="H142" s="242"/>
      <c r="I142" s="247"/>
      <c r="J142" s="250"/>
      <c r="K142" s="242"/>
      <c r="L142" s="247"/>
      <c r="M142" s="224"/>
      <c r="N142" s="242"/>
      <c r="O142" s="240"/>
      <c r="P142" s="224"/>
      <c r="Q142" s="242"/>
      <c r="R142" s="240"/>
      <c r="S142" s="224"/>
      <c r="T142" s="242"/>
      <c r="U142" s="240"/>
      <c r="V142" s="238"/>
      <c r="W142" s="1"/>
      <c r="X142" s="1"/>
      <c r="Y142" s="1"/>
      <c r="Z142" s="1"/>
      <c r="AA142" s="1"/>
      <c r="AB142" s="1"/>
      <c r="AC142" s="1"/>
    </row>
    <row r="143" spans="1:29" ht="15" customHeight="1">
      <c r="A143" s="1"/>
      <c r="B143" s="286"/>
      <c r="C143" s="224"/>
      <c r="D143" s="291"/>
      <c r="E143" s="243"/>
      <c r="F143" s="247"/>
      <c r="G143" s="224"/>
      <c r="H143" s="243"/>
      <c r="I143" s="247"/>
      <c r="J143" s="250"/>
      <c r="K143" s="243"/>
      <c r="L143" s="247"/>
      <c r="M143" s="224"/>
      <c r="N143" s="243"/>
      <c r="O143" s="240"/>
      <c r="P143" s="224"/>
      <c r="Q143" s="243"/>
      <c r="R143" s="240"/>
      <c r="S143" s="224"/>
      <c r="T143" s="243"/>
      <c r="U143" s="240"/>
      <c r="V143" s="238"/>
      <c r="W143" s="1"/>
      <c r="X143" s="1"/>
      <c r="Y143" s="1"/>
      <c r="Z143" s="1"/>
      <c r="AA143" s="1"/>
      <c r="AB143" s="1"/>
      <c r="AC143" s="1"/>
    </row>
    <row r="144" spans="1:29" ht="15" customHeight="1">
      <c r="A144" s="1"/>
      <c r="B144" s="286"/>
      <c r="C144" s="224"/>
      <c r="D144" s="291"/>
      <c r="E144" s="241">
        <v>3</v>
      </c>
      <c r="F144" s="266"/>
      <c r="G144" s="224"/>
      <c r="H144" s="241">
        <v>3</v>
      </c>
      <c r="I144" s="248"/>
      <c r="J144" s="250"/>
      <c r="K144" s="241">
        <v>3</v>
      </c>
      <c r="L144" s="248"/>
      <c r="M144" s="224"/>
      <c r="N144" s="241">
        <v>3</v>
      </c>
      <c r="O144" s="239"/>
      <c r="P144" s="224"/>
      <c r="Q144" s="241">
        <v>3</v>
      </c>
      <c r="R144" s="239"/>
      <c r="S144" s="224"/>
      <c r="T144" s="241">
        <v>3</v>
      </c>
      <c r="U144" s="239"/>
      <c r="V144" s="237"/>
      <c r="W144" s="1"/>
      <c r="X144" s="1"/>
      <c r="Y144" s="1"/>
      <c r="Z144" s="1"/>
      <c r="AA144" s="1"/>
      <c r="AB144" s="1"/>
      <c r="AC144" s="1"/>
    </row>
    <row r="145" spans="1:29" ht="15" customHeight="1">
      <c r="A145" s="1"/>
      <c r="B145" s="286"/>
      <c r="C145" s="224"/>
      <c r="D145" s="291"/>
      <c r="E145" s="242"/>
      <c r="F145" s="247"/>
      <c r="G145" s="224"/>
      <c r="H145" s="242"/>
      <c r="I145" s="247"/>
      <c r="J145" s="250"/>
      <c r="K145" s="242"/>
      <c r="L145" s="247"/>
      <c r="M145" s="224"/>
      <c r="N145" s="242"/>
      <c r="O145" s="240"/>
      <c r="P145" s="224"/>
      <c r="Q145" s="242"/>
      <c r="R145" s="240"/>
      <c r="S145" s="224"/>
      <c r="T145" s="242"/>
      <c r="U145" s="240"/>
      <c r="V145" s="238"/>
      <c r="W145" s="1"/>
      <c r="X145" s="1"/>
      <c r="Y145" s="1"/>
      <c r="Z145" s="1"/>
      <c r="AA145" s="1"/>
      <c r="AB145" s="1"/>
      <c r="AC145" s="1"/>
    </row>
    <row r="146" spans="1:29" ht="15" customHeight="1">
      <c r="A146" s="1"/>
      <c r="B146" s="286"/>
      <c r="C146" s="224"/>
      <c r="D146" s="291"/>
      <c r="E146" s="242"/>
      <c r="F146" s="247"/>
      <c r="G146" s="224"/>
      <c r="H146" s="242"/>
      <c r="I146" s="247"/>
      <c r="J146" s="250"/>
      <c r="K146" s="242"/>
      <c r="L146" s="247"/>
      <c r="M146" s="224"/>
      <c r="N146" s="242"/>
      <c r="O146" s="240"/>
      <c r="P146" s="224"/>
      <c r="Q146" s="242"/>
      <c r="R146" s="240"/>
      <c r="S146" s="224"/>
      <c r="T146" s="242"/>
      <c r="U146" s="240"/>
      <c r="V146" s="238"/>
      <c r="W146" s="1"/>
      <c r="X146" s="1"/>
      <c r="Y146" s="1"/>
      <c r="Z146" s="1"/>
      <c r="AA146" s="1"/>
      <c r="AB146" s="1"/>
      <c r="AC146" s="1"/>
    </row>
    <row r="147" spans="1:29" ht="15" customHeight="1">
      <c r="A147" s="1"/>
      <c r="B147" s="287"/>
      <c r="C147" s="225"/>
      <c r="D147" s="291"/>
      <c r="E147" s="243"/>
      <c r="F147" s="247"/>
      <c r="G147" s="225"/>
      <c r="H147" s="243"/>
      <c r="I147" s="247"/>
      <c r="J147" s="251"/>
      <c r="K147" s="243"/>
      <c r="L147" s="247"/>
      <c r="M147" s="225"/>
      <c r="N147" s="243"/>
      <c r="O147" s="240"/>
      <c r="P147" s="225"/>
      <c r="Q147" s="243"/>
      <c r="R147" s="240"/>
      <c r="S147" s="225"/>
      <c r="T147" s="243"/>
      <c r="U147" s="240"/>
      <c r="V147" s="238"/>
      <c r="W147" s="1"/>
      <c r="X147" s="1"/>
      <c r="Y147" s="1"/>
      <c r="Z147" s="1"/>
      <c r="AA147" s="1"/>
      <c r="AB147" s="1"/>
      <c r="AC147" s="1"/>
    </row>
    <row r="148" spans="1:29" ht="12.75">
      <c r="A148" s="1"/>
      <c r="B148" s="16"/>
      <c r="C148" s="3"/>
      <c r="D148" s="3"/>
      <c r="E148" s="3"/>
      <c r="F148" s="3"/>
      <c r="G148" s="137"/>
      <c r="H148" s="137"/>
      <c r="I148" s="137"/>
      <c r="J148" s="137"/>
      <c r="K148" s="137"/>
      <c r="L148" s="154"/>
      <c r="M148" s="137"/>
      <c r="N148" s="137"/>
      <c r="O148" s="137"/>
      <c r="P148" s="137"/>
      <c r="Q148" s="137"/>
      <c r="R148" s="137"/>
      <c r="S148" s="137"/>
      <c r="T148" s="137"/>
      <c r="U148" s="137"/>
      <c r="V148" s="1"/>
      <c r="W148" s="1"/>
      <c r="X148" s="1"/>
      <c r="Y148" s="1"/>
      <c r="Z148" s="1"/>
      <c r="AA148" s="1"/>
      <c r="AB148" s="1"/>
      <c r="AC148" s="1"/>
    </row>
    <row r="149" spans="1:29" ht="12.75">
      <c r="A149" s="1"/>
      <c r="B149" s="16"/>
      <c r="C149" s="3"/>
      <c r="D149" s="3"/>
      <c r="E149" s="3"/>
      <c r="F149" s="3"/>
      <c r="G149" s="137"/>
      <c r="H149" s="137"/>
      <c r="I149" s="137"/>
      <c r="J149" s="137"/>
      <c r="K149" s="137"/>
      <c r="L149" s="154"/>
      <c r="M149" s="137"/>
      <c r="N149" s="137"/>
      <c r="O149" s="137"/>
      <c r="P149" s="137"/>
      <c r="Q149" s="137"/>
      <c r="R149" s="137"/>
      <c r="S149" s="137"/>
      <c r="T149" s="137"/>
      <c r="U149" s="137"/>
      <c r="V149" s="1"/>
      <c r="W149" s="1"/>
      <c r="X149" s="1"/>
      <c r="Y149" s="1"/>
      <c r="Z149" s="1"/>
      <c r="AA149" s="1"/>
      <c r="AB149" s="1"/>
      <c r="AC149" s="1"/>
    </row>
    <row r="150" spans="1:29" ht="12.75">
      <c r="A150" s="1"/>
      <c r="B150" s="16"/>
      <c r="C150" s="3"/>
      <c r="D150" s="3"/>
      <c r="E150" s="3"/>
      <c r="F150" s="3"/>
      <c r="G150" s="137"/>
      <c r="H150" s="137"/>
      <c r="I150" s="137"/>
      <c r="J150" s="137"/>
      <c r="K150" s="137"/>
      <c r="L150" s="154"/>
      <c r="M150" s="137"/>
      <c r="N150" s="137"/>
      <c r="O150" s="137"/>
      <c r="P150" s="137"/>
      <c r="Q150" s="137"/>
      <c r="R150" s="137"/>
      <c r="S150" s="137"/>
      <c r="T150" s="137"/>
      <c r="U150" s="137"/>
      <c r="V150" s="1"/>
      <c r="W150" s="1"/>
      <c r="X150" s="1"/>
      <c r="Y150" s="1"/>
      <c r="Z150" s="1"/>
      <c r="AA150" s="1"/>
      <c r="AB150" s="1"/>
      <c r="AC150" s="1"/>
    </row>
    <row r="151" spans="1:29" ht="12.75">
      <c r="A151" s="1"/>
      <c r="B151" s="16"/>
      <c r="C151" s="3"/>
      <c r="D151" s="3"/>
      <c r="E151" s="3"/>
      <c r="F151" s="3"/>
      <c r="G151" s="137"/>
      <c r="H151" s="137"/>
      <c r="I151" s="137"/>
      <c r="J151" s="137"/>
      <c r="K151" s="137"/>
      <c r="L151" s="154"/>
      <c r="M151" s="137"/>
      <c r="N151" s="137"/>
      <c r="O151" s="137"/>
      <c r="P151" s="137"/>
      <c r="Q151" s="137"/>
      <c r="R151" s="137"/>
      <c r="S151" s="137"/>
      <c r="T151" s="137"/>
      <c r="U151" s="137"/>
      <c r="V151" s="1"/>
      <c r="W151" s="1"/>
      <c r="X151" s="1"/>
      <c r="Y151" s="1"/>
      <c r="Z151" s="1"/>
      <c r="AA151" s="1"/>
      <c r="AB151" s="1"/>
      <c r="AC151" s="1"/>
    </row>
    <row r="152" spans="1:29" ht="12.75">
      <c r="A152" s="1"/>
      <c r="B152" s="16"/>
      <c r="C152" s="3"/>
      <c r="D152" s="3"/>
      <c r="E152" s="3"/>
      <c r="F152" s="3"/>
      <c r="G152" s="137"/>
      <c r="H152" s="137"/>
      <c r="I152" s="137"/>
      <c r="J152" s="137"/>
      <c r="K152" s="137"/>
      <c r="L152" s="154"/>
      <c r="M152" s="137"/>
      <c r="N152" s="137"/>
      <c r="O152" s="137"/>
      <c r="P152" s="137"/>
      <c r="Q152" s="137"/>
      <c r="R152" s="137"/>
      <c r="S152" s="137"/>
      <c r="T152" s="137"/>
      <c r="U152" s="137"/>
      <c r="V152" s="1"/>
      <c r="W152" s="1"/>
      <c r="X152" s="1"/>
      <c r="Y152" s="1"/>
      <c r="Z152" s="1"/>
      <c r="AA152" s="1"/>
      <c r="AB152" s="1"/>
      <c r="AC152" s="1"/>
    </row>
    <row r="153" spans="1:29" ht="12.75">
      <c r="A153" s="1"/>
      <c r="B153" s="16"/>
      <c r="C153" s="3"/>
      <c r="D153" s="3"/>
      <c r="E153" s="3"/>
      <c r="F153" s="3"/>
      <c r="G153" s="137"/>
      <c r="H153" s="137"/>
      <c r="I153" s="137"/>
      <c r="J153" s="137"/>
      <c r="K153" s="137"/>
      <c r="L153" s="154"/>
      <c r="M153" s="137"/>
      <c r="N153" s="137"/>
      <c r="O153" s="137"/>
      <c r="P153" s="137"/>
      <c r="Q153" s="137"/>
      <c r="R153" s="137"/>
      <c r="S153" s="137"/>
      <c r="T153" s="137"/>
      <c r="U153" s="137"/>
      <c r="V153" s="1"/>
      <c r="W153" s="1"/>
      <c r="X153" s="1"/>
      <c r="Y153" s="1"/>
      <c r="Z153" s="1"/>
      <c r="AA153" s="1"/>
      <c r="AB153" s="1"/>
      <c r="AC153" s="1"/>
    </row>
    <row r="154" spans="1:29" ht="12.75">
      <c r="A154" s="1"/>
      <c r="B154" s="16"/>
      <c r="C154" s="3"/>
      <c r="D154" s="3"/>
      <c r="E154" s="3"/>
      <c r="F154" s="3"/>
      <c r="G154" s="137"/>
      <c r="H154" s="137"/>
      <c r="I154" s="137"/>
      <c r="J154" s="137"/>
      <c r="K154" s="137"/>
      <c r="L154" s="154"/>
      <c r="M154" s="137"/>
      <c r="N154" s="137"/>
      <c r="O154" s="137"/>
      <c r="P154" s="137"/>
      <c r="Q154" s="137"/>
      <c r="R154" s="137"/>
      <c r="S154" s="137"/>
      <c r="T154" s="137"/>
      <c r="U154" s="137"/>
      <c r="V154" s="1"/>
      <c r="W154" s="1"/>
      <c r="X154" s="1"/>
      <c r="Y154" s="1"/>
      <c r="Z154" s="1"/>
      <c r="AA154" s="1"/>
      <c r="AB154" s="1"/>
      <c r="AC154" s="1"/>
    </row>
    <row r="155" spans="1:29" ht="12.75">
      <c r="A155" s="1"/>
      <c r="B155" s="16"/>
      <c r="C155" s="3"/>
      <c r="D155" s="3"/>
      <c r="E155" s="3"/>
      <c r="F155" s="3"/>
      <c r="G155" s="137"/>
      <c r="H155" s="137"/>
      <c r="I155" s="137"/>
      <c r="J155" s="137"/>
      <c r="K155" s="137"/>
      <c r="L155" s="154"/>
      <c r="M155" s="137"/>
      <c r="N155" s="137"/>
      <c r="O155" s="137"/>
      <c r="P155" s="137"/>
      <c r="Q155" s="137"/>
      <c r="R155" s="137"/>
      <c r="S155" s="137"/>
      <c r="T155" s="137"/>
      <c r="U155" s="137"/>
      <c r="V155" s="1"/>
      <c r="W155" s="1"/>
      <c r="X155" s="1"/>
      <c r="Y155" s="1"/>
      <c r="Z155" s="1"/>
      <c r="AA155" s="1"/>
      <c r="AB155" s="1"/>
      <c r="AC155" s="1"/>
    </row>
    <row r="156" spans="1:29" ht="12.75">
      <c r="A156" s="1"/>
      <c r="B156" s="16"/>
      <c r="C156" s="3"/>
      <c r="D156" s="3"/>
      <c r="E156" s="3"/>
      <c r="F156" s="3"/>
      <c r="G156" s="137"/>
      <c r="H156" s="137"/>
      <c r="I156" s="137"/>
      <c r="J156" s="137"/>
      <c r="K156" s="137"/>
      <c r="L156" s="154"/>
      <c r="M156" s="137"/>
      <c r="N156" s="137"/>
      <c r="O156" s="137"/>
      <c r="P156" s="137"/>
      <c r="Q156" s="137"/>
      <c r="R156" s="137"/>
      <c r="S156" s="137"/>
      <c r="T156" s="137"/>
      <c r="U156" s="137"/>
      <c r="V156" s="1"/>
      <c r="W156" s="1"/>
      <c r="X156" s="1"/>
      <c r="Y156" s="1"/>
      <c r="Z156" s="1"/>
      <c r="AA156" s="1"/>
      <c r="AB156" s="1"/>
      <c r="AC156" s="1"/>
    </row>
    <row r="157" spans="1:29" ht="12.75">
      <c r="A157" s="1"/>
      <c r="B157" s="16"/>
      <c r="C157" s="3"/>
      <c r="D157" s="3"/>
      <c r="E157" s="3"/>
      <c r="F157" s="3"/>
      <c r="G157" s="137"/>
      <c r="H157" s="137"/>
      <c r="I157" s="137"/>
      <c r="J157" s="137"/>
      <c r="K157" s="137"/>
      <c r="L157" s="154"/>
      <c r="M157" s="137"/>
      <c r="N157" s="137"/>
      <c r="O157" s="137"/>
      <c r="P157" s="137"/>
      <c r="Q157" s="137"/>
      <c r="R157" s="137"/>
      <c r="S157" s="137"/>
      <c r="T157" s="137"/>
      <c r="U157" s="137"/>
      <c r="V157" s="1"/>
      <c r="W157" s="1"/>
      <c r="X157" s="1"/>
      <c r="Y157" s="1"/>
      <c r="Z157" s="1"/>
      <c r="AA157" s="1"/>
      <c r="AB157" s="1"/>
      <c r="AC157" s="1"/>
    </row>
    <row r="158" spans="1:29" ht="12.75">
      <c r="A158" s="1"/>
      <c r="B158" s="16"/>
      <c r="C158" s="3"/>
      <c r="D158" s="3"/>
      <c r="E158" s="3"/>
      <c r="F158" s="3"/>
      <c r="G158" s="137"/>
      <c r="H158" s="137"/>
      <c r="I158" s="137"/>
      <c r="J158" s="137"/>
      <c r="K158" s="137"/>
      <c r="L158" s="154"/>
      <c r="M158" s="137"/>
      <c r="N158" s="137"/>
      <c r="O158" s="137"/>
      <c r="P158" s="137"/>
      <c r="Q158" s="137"/>
      <c r="R158" s="137"/>
      <c r="S158" s="137"/>
      <c r="T158" s="137"/>
      <c r="U158" s="137"/>
      <c r="V158" s="1"/>
      <c r="W158" s="1"/>
      <c r="X158" s="1"/>
      <c r="Y158" s="1"/>
      <c r="Z158" s="1"/>
      <c r="AA158" s="1"/>
      <c r="AB158" s="1"/>
      <c r="AC158" s="1"/>
    </row>
    <row r="159" spans="1:29" ht="12.75">
      <c r="A159" s="1"/>
      <c r="B159" s="16"/>
      <c r="C159" s="3"/>
      <c r="D159" s="3"/>
      <c r="E159" s="3"/>
      <c r="F159" s="3"/>
      <c r="G159" s="137"/>
      <c r="H159" s="137"/>
      <c r="I159" s="137"/>
      <c r="J159" s="137"/>
      <c r="K159" s="137"/>
      <c r="L159" s="154"/>
      <c r="M159" s="137"/>
      <c r="N159" s="137"/>
      <c r="O159" s="137"/>
      <c r="P159" s="137"/>
      <c r="Q159" s="137"/>
      <c r="R159" s="137"/>
      <c r="S159" s="137"/>
      <c r="T159" s="137"/>
      <c r="U159" s="137"/>
      <c r="V159" s="1"/>
      <c r="W159" s="1"/>
      <c r="X159" s="1"/>
      <c r="Y159" s="1"/>
      <c r="Z159" s="1"/>
      <c r="AA159" s="1"/>
      <c r="AB159" s="1"/>
      <c r="AC159" s="1"/>
    </row>
    <row r="160" spans="1:29" ht="12.75">
      <c r="A160" s="1"/>
      <c r="B160" s="16"/>
      <c r="C160" s="3"/>
      <c r="D160" s="3"/>
      <c r="E160" s="3"/>
      <c r="F160" s="3"/>
      <c r="G160" s="137"/>
      <c r="H160" s="137"/>
      <c r="I160" s="137"/>
      <c r="J160" s="137"/>
      <c r="K160" s="137"/>
      <c r="L160" s="154"/>
      <c r="M160" s="137"/>
      <c r="N160" s="137"/>
      <c r="O160" s="137"/>
      <c r="P160" s="137"/>
      <c r="Q160" s="137"/>
      <c r="R160" s="137"/>
      <c r="S160" s="137"/>
      <c r="T160" s="137"/>
      <c r="U160" s="137"/>
      <c r="V160" s="1"/>
      <c r="W160" s="1"/>
      <c r="X160" s="1"/>
      <c r="Y160" s="1"/>
      <c r="Z160" s="1"/>
      <c r="AA160" s="1"/>
      <c r="AB160" s="1"/>
      <c r="AC160" s="1"/>
    </row>
    <row r="161" spans="1:29" ht="12.75">
      <c r="A161" s="1"/>
      <c r="B161" s="16"/>
      <c r="C161" s="3"/>
      <c r="D161" s="3"/>
      <c r="E161" s="3"/>
      <c r="F161" s="3"/>
      <c r="G161" s="137"/>
      <c r="H161" s="137"/>
      <c r="I161" s="137"/>
      <c r="J161" s="137"/>
      <c r="K161" s="137"/>
      <c r="L161" s="154"/>
      <c r="M161" s="137"/>
      <c r="N161" s="137"/>
      <c r="O161" s="137"/>
      <c r="P161" s="137"/>
      <c r="Q161" s="137"/>
      <c r="R161" s="137"/>
      <c r="S161" s="137"/>
      <c r="T161" s="137"/>
      <c r="U161" s="137"/>
      <c r="V161" s="1"/>
      <c r="W161" s="1"/>
      <c r="X161" s="1"/>
      <c r="Y161" s="1"/>
      <c r="Z161" s="1"/>
      <c r="AA161" s="1"/>
      <c r="AB161" s="1"/>
      <c r="AC161" s="1"/>
    </row>
    <row r="162" spans="1:29" ht="12.75">
      <c r="A162" s="1"/>
      <c r="B162" s="16"/>
      <c r="C162" s="3"/>
      <c r="D162" s="3"/>
      <c r="E162" s="3"/>
      <c r="F162" s="3"/>
      <c r="G162" s="137"/>
      <c r="H162" s="137"/>
      <c r="I162" s="137"/>
      <c r="J162" s="137"/>
      <c r="K162" s="137"/>
      <c r="L162" s="154"/>
      <c r="M162" s="137"/>
      <c r="N162" s="137"/>
      <c r="O162" s="137"/>
      <c r="P162" s="137"/>
      <c r="Q162" s="137"/>
      <c r="R162" s="137"/>
      <c r="S162" s="137"/>
      <c r="T162" s="137"/>
      <c r="U162" s="137"/>
      <c r="V162" s="1"/>
      <c r="W162" s="1"/>
      <c r="X162" s="1"/>
      <c r="Y162" s="1"/>
      <c r="Z162" s="1"/>
      <c r="AA162" s="1"/>
      <c r="AB162" s="1"/>
      <c r="AC162" s="1"/>
    </row>
    <row r="163" spans="1:29" ht="12.75">
      <c r="A163" s="1"/>
      <c r="B163" s="16"/>
      <c r="C163" s="3"/>
      <c r="D163" s="3"/>
      <c r="E163" s="3"/>
      <c r="F163" s="3"/>
      <c r="G163" s="137"/>
      <c r="H163" s="137"/>
      <c r="I163" s="137"/>
      <c r="J163" s="137"/>
      <c r="K163" s="137"/>
      <c r="L163" s="154"/>
      <c r="M163" s="137"/>
      <c r="N163" s="137"/>
      <c r="O163" s="137"/>
      <c r="P163" s="137"/>
      <c r="Q163" s="137"/>
      <c r="R163" s="137"/>
      <c r="S163" s="137"/>
      <c r="T163" s="137"/>
      <c r="U163" s="137"/>
      <c r="V163" s="1"/>
      <c r="W163" s="1"/>
      <c r="X163" s="1"/>
      <c r="Y163" s="1"/>
      <c r="Z163" s="1"/>
      <c r="AA163" s="1"/>
      <c r="AB163" s="1"/>
      <c r="AC163" s="1"/>
    </row>
    <row r="164" spans="1:29" ht="12.75">
      <c r="A164" s="1"/>
      <c r="B164" s="16"/>
      <c r="C164" s="3"/>
      <c r="D164" s="3"/>
      <c r="E164" s="3"/>
      <c r="F164" s="3"/>
      <c r="G164" s="137"/>
      <c r="H164" s="137"/>
      <c r="I164" s="137"/>
      <c r="J164" s="137"/>
      <c r="K164" s="137"/>
      <c r="L164" s="154"/>
      <c r="M164" s="137"/>
      <c r="N164" s="137"/>
      <c r="O164" s="137"/>
      <c r="P164" s="137"/>
      <c r="Q164" s="137"/>
      <c r="R164" s="137"/>
      <c r="S164" s="137"/>
      <c r="T164" s="137"/>
      <c r="U164" s="137"/>
      <c r="V164" s="1"/>
      <c r="W164" s="1"/>
      <c r="X164" s="1"/>
      <c r="Y164" s="1"/>
      <c r="Z164" s="1"/>
      <c r="AA164" s="1"/>
      <c r="AB164" s="1"/>
      <c r="AC164" s="1"/>
    </row>
    <row r="165" spans="1:29" ht="12.75">
      <c r="A165" s="1"/>
      <c r="B165" s="16"/>
      <c r="C165" s="3"/>
      <c r="D165" s="3"/>
      <c r="E165" s="3"/>
      <c r="F165" s="3"/>
      <c r="G165" s="137"/>
      <c r="H165" s="137"/>
      <c r="I165" s="137"/>
      <c r="J165" s="137"/>
      <c r="K165" s="137"/>
      <c r="L165" s="154"/>
      <c r="M165" s="137"/>
      <c r="N165" s="137"/>
      <c r="O165" s="137"/>
      <c r="P165" s="137"/>
      <c r="Q165" s="137"/>
      <c r="R165" s="137"/>
      <c r="S165" s="137"/>
      <c r="T165" s="137"/>
      <c r="U165" s="137"/>
      <c r="V165" s="1"/>
      <c r="W165" s="1"/>
      <c r="X165" s="1"/>
      <c r="Y165" s="1"/>
      <c r="Z165" s="1"/>
      <c r="AA165" s="1"/>
      <c r="AB165" s="1"/>
      <c r="AC165" s="1"/>
    </row>
    <row r="166" spans="1:29" ht="12.75">
      <c r="A166" s="1"/>
      <c r="B166" s="16"/>
      <c r="C166" s="3"/>
      <c r="D166" s="3"/>
      <c r="E166" s="3"/>
      <c r="F166" s="3"/>
      <c r="G166" s="137"/>
      <c r="H166" s="137"/>
      <c r="I166" s="137"/>
      <c r="J166" s="137"/>
      <c r="K166" s="137"/>
      <c r="L166" s="154"/>
      <c r="M166" s="137"/>
      <c r="N166" s="137"/>
      <c r="O166" s="137"/>
      <c r="P166" s="137"/>
      <c r="Q166" s="137"/>
      <c r="R166" s="137"/>
      <c r="S166" s="137"/>
      <c r="T166" s="137"/>
      <c r="U166" s="137"/>
      <c r="V166" s="1"/>
      <c r="W166" s="1"/>
      <c r="X166" s="1"/>
      <c r="Y166" s="1"/>
      <c r="Z166" s="1"/>
      <c r="AA166" s="1"/>
      <c r="AB166" s="1"/>
      <c r="AC166" s="1"/>
    </row>
    <row r="167" spans="1:29" ht="12.75">
      <c r="A167" s="1"/>
      <c r="B167" s="16"/>
      <c r="C167" s="3"/>
      <c r="D167" s="3"/>
      <c r="E167" s="3"/>
      <c r="F167" s="3"/>
      <c r="G167" s="137"/>
      <c r="H167" s="137"/>
      <c r="I167" s="137"/>
      <c r="J167" s="137"/>
      <c r="K167" s="137"/>
      <c r="L167" s="154"/>
      <c r="M167" s="137"/>
      <c r="N167" s="137"/>
      <c r="O167" s="137"/>
      <c r="P167" s="137"/>
      <c r="Q167" s="137"/>
      <c r="R167" s="137"/>
      <c r="S167" s="137"/>
      <c r="T167" s="137"/>
      <c r="U167" s="137"/>
      <c r="V167" s="1"/>
      <c r="W167" s="1"/>
      <c r="X167" s="1"/>
      <c r="Y167" s="1"/>
      <c r="Z167" s="1"/>
      <c r="AA167" s="1"/>
      <c r="AB167" s="1"/>
      <c r="AC167" s="1"/>
    </row>
    <row r="168" spans="1:29" ht="12.75">
      <c r="A168" s="1"/>
      <c r="B168" s="16"/>
      <c r="C168" s="3"/>
      <c r="D168" s="3"/>
      <c r="E168" s="3"/>
      <c r="F168" s="3"/>
      <c r="G168" s="137"/>
      <c r="H168" s="137"/>
      <c r="I168" s="137"/>
      <c r="J168" s="137"/>
      <c r="K168" s="137"/>
      <c r="L168" s="154"/>
      <c r="M168" s="137"/>
      <c r="N168" s="137"/>
      <c r="O168" s="137"/>
      <c r="P168" s="137"/>
      <c r="Q168" s="137"/>
      <c r="R168" s="137"/>
      <c r="S168" s="137"/>
      <c r="T168" s="137"/>
      <c r="U168" s="137"/>
      <c r="V168" s="1"/>
      <c r="W168" s="1"/>
      <c r="X168" s="1"/>
      <c r="Y168" s="1"/>
      <c r="Z168" s="1"/>
      <c r="AA168" s="1"/>
      <c r="AB168" s="1"/>
      <c r="AC168" s="1"/>
    </row>
    <row r="169" spans="1:29" ht="12.75">
      <c r="A169" s="1"/>
      <c r="B169" s="16"/>
      <c r="C169" s="3"/>
      <c r="D169" s="3"/>
      <c r="E169" s="3"/>
      <c r="F169" s="3"/>
      <c r="G169" s="137"/>
      <c r="H169" s="137"/>
      <c r="I169" s="137"/>
      <c r="J169" s="137"/>
      <c r="K169" s="137"/>
      <c r="L169" s="154"/>
      <c r="M169" s="137"/>
      <c r="N169" s="137"/>
      <c r="O169" s="137"/>
      <c r="P169" s="137"/>
      <c r="Q169" s="137"/>
      <c r="R169" s="137"/>
      <c r="S169" s="137"/>
      <c r="T169" s="137"/>
      <c r="U169" s="137"/>
      <c r="V169" s="1"/>
      <c r="W169" s="1"/>
      <c r="X169" s="1"/>
      <c r="Y169" s="1"/>
      <c r="Z169" s="1"/>
      <c r="AA169" s="1"/>
      <c r="AB169" s="1"/>
      <c r="AC169" s="1"/>
    </row>
    <row r="170" spans="1:29" ht="12.75">
      <c r="A170" s="1"/>
      <c r="B170" s="16"/>
      <c r="C170" s="3"/>
      <c r="D170" s="3"/>
      <c r="E170" s="3"/>
      <c r="F170" s="3"/>
      <c r="G170" s="137"/>
      <c r="H170" s="137"/>
      <c r="I170" s="137"/>
      <c r="J170" s="137"/>
      <c r="K170" s="137"/>
      <c r="L170" s="154"/>
      <c r="M170" s="137"/>
      <c r="N170" s="137"/>
      <c r="O170" s="137"/>
      <c r="P170" s="137"/>
      <c r="Q170" s="137"/>
      <c r="R170" s="137"/>
      <c r="S170" s="137"/>
      <c r="T170" s="137"/>
      <c r="U170" s="137"/>
      <c r="V170" s="1"/>
      <c r="W170" s="1"/>
      <c r="X170" s="1"/>
      <c r="Y170" s="1"/>
      <c r="Z170" s="1"/>
      <c r="AA170" s="1"/>
      <c r="AB170" s="1"/>
      <c r="AC170" s="1"/>
    </row>
    <row r="171" spans="1:29" ht="12.75">
      <c r="A171" s="1"/>
      <c r="B171" s="16"/>
      <c r="C171" s="3"/>
      <c r="D171" s="3"/>
      <c r="E171" s="3"/>
      <c r="F171" s="3"/>
      <c r="G171" s="137"/>
      <c r="H171" s="137"/>
      <c r="I171" s="137"/>
      <c r="J171" s="137"/>
      <c r="K171" s="137"/>
      <c r="L171" s="154"/>
      <c r="M171" s="137"/>
      <c r="N171" s="137"/>
      <c r="O171" s="137"/>
      <c r="P171" s="137"/>
      <c r="Q171" s="137"/>
      <c r="R171" s="137"/>
      <c r="S171" s="137"/>
      <c r="T171" s="137"/>
      <c r="U171" s="137"/>
      <c r="V171" s="1"/>
      <c r="W171" s="1"/>
      <c r="X171" s="1"/>
      <c r="Y171" s="1"/>
      <c r="Z171" s="1"/>
      <c r="AA171" s="1"/>
      <c r="AB171" s="1"/>
      <c r="AC171" s="1"/>
    </row>
    <row r="172" spans="1:29" ht="12.75">
      <c r="A172" s="1"/>
      <c r="B172" s="16"/>
      <c r="C172" s="3"/>
      <c r="D172" s="3"/>
      <c r="E172" s="3"/>
      <c r="F172" s="3"/>
      <c r="G172" s="137"/>
      <c r="H172" s="137"/>
      <c r="I172" s="137"/>
      <c r="J172" s="137"/>
      <c r="K172" s="137"/>
      <c r="L172" s="154"/>
      <c r="M172" s="137"/>
      <c r="N172" s="137"/>
      <c r="O172" s="137"/>
      <c r="P172" s="137"/>
      <c r="Q172" s="137"/>
      <c r="R172" s="137"/>
      <c r="S172" s="137"/>
      <c r="T172" s="137"/>
      <c r="U172" s="137"/>
      <c r="V172" s="1"/>
      <c r="W172" s="1"/>
      <c r="X172" s="1"/>
      <c r="Y172" s="1"/>
      <c r="Z172" s="1"/>
      <c r="AA172" s="1"/>
      <c r="AB172" s="1"/>
      <c r="AC172" s="1"/>
    </row>
    <row r="173" spans="1:29" ht="12.75">
      <c r="A173" s="1"/>
      <c r="B173" s="16"/>
      <c r="C173" s="3"/>
      <c r="D173" s="3"/>
      <c r="E173" s="3"/>
      <c r="F173" s="3"/>
      <c r="G173" s="137"/>
      <c r="H173" s="137"/>
      <c r="I173" s="137"/>
      <c r="J173" s="137"/>
      <c r="K173" s="137"/>
      <c r="L173" s="154"/>
      <c r="M173" s="137"/>
      <c r="N173" s="137"/>
      <c r="O173" s="137"/>
      <c r="P173" s="137"/>
      <c r="Q173" s="137"/>
      <c r="R173" s="137"/>
      <c r="S173" s="137"/>
      <c r="T173" s="137"/>
      <c r="U173" s="137"/>
      <c r="V173" s="1"/>
      <c r="W173" s="1"/>
      <c r="X173" s="1"/>
      <c r="Y173" s="1"/>
      <c r="Z173" s="1"/>
      <c r="AA173" s="1"/>
      <c r="AB173" s="1"/>
      <c r="AC173" s="1"/>
    </row>
    <row r="174" spans="1:29" ht="12.75">
      <c r="A174" s="1"/>
      <c r="B174" s="16"/>
      <c r="C174" s="3"/>
      <c r="D174" s="3"/>
      <c r="E174" s="3"/>
      <c r="F174" s="3"/>
      <c r="G174" s="137"/>
      <c r="H174" s="137"/>
      <c r="I174" s="137"/>
      <c r="J174" s="137"/>
      <c r="K174" s="137"/>
      <c r="L174" s="154"/>
      <c r="M174" s="137"/>
      <c r="N174" s="137"/>
      <c r="O174" s="137"/>
      <c r="P174" s="137"/>
      <c r="Q174" s="137"/>
      <c r="R174" s="137"/>
      <c r="S174" s="137"/>
      <c r="T174" s="137"/>
      <c r="U174" s="137"/>
      <c r="V174" s="1"/>
      <c r="W174" s="1"/>
      <c r="X174" s="1"/>
      <c r="Y174" s="1"/>
      <c r="Z174" s="1"/>
      <c r="AA174" s="1"/>
      <c r="AB174" s="1"/>
      <c r="AC174" s="1"/>
    </row>
    <row r="175" spans="1:29" ht="12.75">
      <c r="A175" s="1"/>
      <c r="B175" s="16"/>
      <c r="C175" s="3"/>
      <c r="D175" s="3"/>
      <c r="E175" s="3"/>
      <c r="F175" s="3"/>
      <c r="G175" s="137"/>
      <c r="H175" s="137"/>
      <c r="I175" s="137"/>
      <c r="J175" s="137"/>
      <c r="K175" s="137"/>
      <c r="L175" s="154"/>
      <c r="M175" s="137"/>
      <c r="N175" s="137"/>
      <c r="O175" s="137"/>
      <c r="P175" s="137"/>
      <c r="Q175" s="137"/>
      <c r="R175" s="137"/>
      <c r="S175" s="137"/>
      <c r="T175" s="137"/>
      <c r="U175" s="137"/>
      <c r="V175" s="1"/>
      <c r="W175" s="1"/>
      <c r="X175" s="1"/>
      <c r="Y175" s="1"/>
      <c r="Z175" s="1"/>
      <c r="AA175" s="1"/>
      <c r="AB175" s="1"/>
      <c r="AC175" s="1"/>
    </row>
    <row r="176" spans="1:29" ht="12.75">
      <c r="A176" s="1"/>
      <c r="B176" s="16"/>
      <c r="C176" s="3"/>
      <c r="D176" s="3"/>
      <c r="E176" s="3"/>
      <c r="F176" s="3"/>
      <c r="G176" s="137"/>
      <c r="H176" s="137"/>
      <c r="I176" s="137"/>
      <c r="J176" s="137"/>
      <c r="K176" s="137"/>
      <c r="L176" s="154"/>
      <c r="M176" s="137"/>
      <c r="N176" s="137"/>
      <c r="O176" s="137"/>
      <c r="P176" s="137"/>
      <c r="Q176" s="137"/>
      <c r="R176" s="137"/>
      <c r="S176" s="137"/>
      <c r="T176" s="137"/>
      <c r="U176" s="137"/>
      <c r="V176" s="1"/>
      <c r="W176" s="1"/>
      <c r="X176" s="1"/>
      <c r="Y176" s="1"/>
      <c r="Z176" s="1"/>
      <c r="AA176" s="1"/>
      <c r="AB176" s="1"/>
      <c r="AC176" s="1"/>
    </row>
    <row r="177" spans="1:29" ht="12.75">
      <c r="A177" s="1"/>
      <c r="B177" s="16"/>
      <c r="C177" s="3"/>
      <c r="D177" s="3"/>
      <c r="E177" s="3"/>
      <c r="F177" s="3"/>
      <c r="G177" s="137"/>
      <c r="H177" s="137"/>
      <c r="I177" s="137"/>
      <c r="J177" s="137"/>
      <c r="K177" s="137"/>
      <c r="L177" s="154"/>
      <c r="M177" s="137"/>
      <c r="N177" s="137"/>
      <c r="O177" s="137"/>
      <c r="P177" s="137"/>
      <c r="Q177" s="137"/>
      <c r="R177" s="137"/>
      <c r="S177" s="137"/>
      <c r="T177" s="137"/>
      <c r="U177" s="137"/>
      <c r="V177" s="1"/>
      <c r="W177" s="1"/>
      <c r="X177" s="1"/>
      <c r="Y177" s="1"/>
      <c r="Z177" s="1"/>
      <c r="AA177" s="1"/>
      <c r="AB177" s="1"/>
      <c r="AC177" s="1"/>
    </row>
    <row r="178" spans="1:29" ht="12.75">
      <c r="A178" s="1"/>
      <c r="B178" s="16"/>
      <c r="C178" s="3"/>
      <c r="D178" s="3"/>
      <c r="E178" s="3"/>
      <c r="F178" s="3"/>
      <c r="G178" s="137"/>
      <c r="H178" s="137"/>
      <c r="I178" s="137"/>
      <c r="J178" s="137"/>
      <c r="K178" s="137"/>
      <c r="L178" s="154"/>
      <c r="M178" s="137"/>
      <c r="N178" s="137"/>
      <c r="O178" s="137"/>
      <c r="P178" s="137"/>
      <c r="Q178" s="137"/>
      <c r="R178" s="137"/>
      <c r="S178" s="137"/>
      <c r="T178" s="137"/>
      <c r="U178" s="137"/>
      <c r="V178" s="1"/>
      <c r="W178" s="1"/>
      <c r="X178" s="1"/>
      <c r="Y178" s="1"/>
      <c r="Z178" s="1"/>
      <c r="AA178" s="1"/>
      <c r="AB178" s="1"/>
      <c r="AC178" s="1"/>
    </row>
    <row r="179" spans="1:29" ht="12.75">
      <c r="A179" s="1"/>
      <c r="B179" s="16"/>
      <c r="C179" s="3"/>
      <c r="D179" s="3"/>
      <c r="E179" s="3"/>
      <c r="F179" s="3"/>
      <c r="G179" s="137"/>
      <c r="H179" s="137"/>
      <c r="I179" s="137"/>
      <c r="J179" s="137"/>
      <c r="K179" s="137"/>
      <c r="L179" s="154"/>
      <c r="M179" s="137"/>
      <c r="N179" s="137"/>
      <c r="O179" s="137"/>
      <c r="P179" s="137"/>
      <c r="Q179" s="137"/>
      <c r="R179" s="137"/>
      <c r="S179" s="137"/>
      <c r="T179" s="137"/>
      <c r="U179" s="137"/>
      <c r="V179" s="1"/>
      <c r="W179" s="1"/>
      <c r="X179" s="1"/>
      <c r="Y179" s="1"/>
      <c r="Z179" s="1"/>
      <c r="AA179" s="1"/>
      <c r="AB179" s="1"/>
      <c r="AC179" s="1"/>
    </row>
    <row r="180" spans="1:29" ht="12.75">
      <c r="A180" s="1"/>
      <c r="B180" s="16"/>
      <c r="C180" s="3"/>
      <c r="D180" s="3"/>
      <c r="E180" s="3"/>
      <c r="F180" s="3"/>
      <c r="G180" s="137"/>
      <c r="H180" s="137"/>
      <c r="I180" s="137"/>
      <c r="J180" s="137"/>
      <c r="K180" s="137"/>
      <c r="L180" s="154"/>
      <c r="M180" s="137"/>
      <c r="N180" s="137"/>
      <c r="O180" s="137"/>
      <c r="P180" s="137"/>
      <c r="Q180" s="137"/>
      <c r="R180" s="137"/>
      <c r="S180" s="137"/>
      <c r="T180" s="137"/>
      <c r="U180" s="137"/>
      <c r="V180" s="1"/>
      <c r="W180" s="1"/>
      <c r="X180" s="1"/>
      <c r="Y180" s="1"/>
      <c r="Z180" s="1"/>
      <c r="AA180" s="1"/>
      <c r="AB180" s="1"/>
      <c r="AC180" s="1"/>
    </row>
    <row r="181" spans="1:29" ht="12.75">
      <c r="A181" s="1"/>
      <c r="B181" s="16"/>
      <c r="C181" s="3"/>
      <c r="D181" s="3"/>
      <c r="E181" s="3"/>
      <c r="F181" s="3"/>
      <c r="G181" s="137"/>
      <c r="H181" s="137"/>
      <c r="I181" s="137"/>
      <c r="J181" s="137"/>
      <c r="K181" s="137"/>
      <c r="L181" s="154"/>
      <c r="M181" s="137"/>
      <c r="N181" s="137"/>
      <c r="O181" s="137"/>
      <c r="P181" s="137"/>
      <c r="Q181" s="137"/>
      <c r="R181" s="137"/>
      <c r="S181" s="137"/>
      <c r="T181" s="137"/>
      <c r="U181" s="137"/>
      <c r="V181" s="1"/>
      <c r="W181" s="1"/>
      <c r="X181" s="1"/>
      <c r="Y181" s="1"/>
      <c r="Z181" s="1"/>
      <c r="AA181" s="1"/>
      <c r="AB181" s="1"/>
      <c r="AC181" s="1"/>
    </row>
    <row r="182" spans="1:29" ht="12.75">
      <c r="A182" s="1"/>
      <c r="B182" s="16"/>
      <c r="C182" s="3"/>
      <c r="D182" s="3"/>
      <c r="E182" s="3"/>
      <c r="F182" s="3"/>
      <c r="G182" s="137"/>
      <c r="H182" s="137"/>
      <c r="I182" s="137"/>
      <c r="J182" s="137"/>
      <c r="K182" s="137"/>
      <c r="L182" s="154"/>
      <c r="M182" s="137"/>
      <c r="N182" s="137"/>
      <c r="O182" s="137"/>
      <c r="P182" s="137"/>
      <c r="Q182" s="137"/>
      <c r="R182" s="137"/>
      <c r="S182" s="137"/>
      <c r="T182" s="137"/>
      <c r="U182" s="137"/>
      <c r="V182" s="1"/>
      <c r="W182" s="1"/>
      <c r="X182" s="1"/>
      <c r="Y182" s="1"/>
      <c r="Z182" s="1"/>
      <c r="AA182" s="1"/>
      <c r="AB182" s="1"/>
      <c r="AC182" s="1"/>
    </row>
    <row r="183" spans="1:29" ht="12.75">
      <c r="A183" s="1"/>
      <c r="B183" s="16"/>
      <c r="C183" s="3"/>
      <c r="D183" s="3"/>
      <c r="E183" s="3"/>
      <c r="F183" s="3"/>
      <c r="G183" s="137"/>
      <c r="H183" s="137"/>
      <c r="I183" s="137"/>
      <c r="J183" s="137"/>
      <c r="K183" s="137"/>
      <c r="L183" s="154"/>
      <c r="M183" s="137"/>
      <c r="N183" s="137"/>
      <c r="O183" s="137"/>
      <c r="P183" s="137"/>
      <c r="Q183" s="137"/>
      <c r="R183" s="137"/>
      <c r="S183" s="137"/>
      <c r="T183" s="137"/>
      <c r="U183" s="137"/>
      <c r="V183" s="1"/>
      <c r="W183" s="1"/>
      <c r="X183" s="1"/>
      <c r="Y183" s="1"/>
      <c r="Z183" s="1"/>
      <c r="AA183" s="1"/>
      <c r="AB183" s="1"/>
      <c r="AC183" s="1"/>
    </row>
    <row r="184" spans="1:29" ht="12.75">
      <c r="A184" s="1"/>
      <c r="B184" s="16"/>
      <c r="C184" s="3"/>
      <c r="D184" s="3"/>
      <c r="E184" s="3"/>
      <c r="F184" s="3"/>
      <c r="G184" s="137"/>
      <c r="H184" s="137"/>
      <c r="I184" s="137"/>
      <c r="J184" s="137"/>
      <c r="K184" s="137"/>
      <c r="L184" s="154"/>
      <c r="M184" s="137"/>
      <c r="N184" s="137"/>
      <c r="O184" s="137"/>
      <c r="P184" s="137"/>
      <c r="Q184" s="137"/>
      <c r="R184" s="137"/>
      <c r="S184" s="137"/>
      <c r="T184" s="137"/>
      <c r="U184" s="137"/>
      <c r="V184" s="1"/>
      <c r="W184" s="1"/>
      <c r="X184" s="1"/>
      <c r="Y184" s="1"/>
      <c r="Z184" s="1"/>
      <c r="AA184" s="1"/>
      <c r="AB184" s="1"/>
      <c r="AC184" s="1"/>
    </row>
    <row r="185" spans="1:29" ht="12.75">
      <c r="A185" s="1"/>
      <c r="B185" s="16"/>
      <c r="C185" s="3"/>
      <c r="D185" s="3"/>
      <c r="E185" s="3"/>
      <c r="F185" s="3"/>
      <c r="G185" s="137"/>
      <c r="H185" s="137"/>
      <c r="I185" s="137"/>
      <c r="J185" s="137"/>
      <c r="K185" s="137"/>
      <c r="L185" s="154"/>
      <c r="M185" s="137"/>
      <c r="N185" s="137"/>
      <c r="O185" s="137"/>
      <c r="P185" s="137"/>
      <c r="Q185" s="137"/>
      <c r="R185" s="137"/>
      <c r="S185" s="137"/>
      <c r="T185" s="137"/>
      <c r="U185" s="137"/>
      <c r="V185" s="1"/>
      <c r="W185" s="1"/>
      <c r="X185" s="1"/>
      <c r="Y185" s="1"/>
      <c r="Z185" s="1"/>
      <c r="AA185" s="1"/>
      <c r="AB185" s="1"/>
      <c r="AC185" s="1"/>
    </row>
    <row r="186" spans="1:29" ht="12.75">
      <c r="A186" s="1"/>
      <c r="B186" s="16"/>
      <c r="C186" s="3"/>
      <c r="D186" s="3"/>
      <c r="E186" s="3"/>
      <c r="F186" s="3"/>
      <c r="G186" s="137"/>
      <c r="H186" s="137"/>
      <c r="I186" s="137"/>
      <c r="J186" s="137"/>
      <c r="K186" s="137"/>
      <c r="L186" s="154"/>
      <c r="M186" s="137"/>
      <c r="N186" s="137"/>
      <c r="O186" s="137"/>
      <c r="P186" s="137"/>
      <c r="Q186" s="137"/>
      <c r="R186" s="137"/>
      <c r="S186" s="137"/>
      <c r="T186" s="137"/>
      <c r="U186" s="137"/>
      <c r="V186" s="1"/>
      <c r="W186" s="1"/>
      <c r="X186" s="1"/>
      <c r="Y186" s="1"/>
      <c r="Z186" s="1"/>
      <c r="AA186" s="1"/>
      <c r="AB186" s="1"/>
      <c r="AC186" s="1"/>
    </row>
    <row r="187" spans="1:29" ht="12.75">
      <c r="A187" s="1"/>
      <c r="B187" s="16"/>
      <c r="C187" s="3"/>
      <c r="D187" s="3"/>
      <c r="E187" s="3"/>
      <c r="F187" s="3"/>
      <c r="G187" s="137"/>
      <c r="H187" s="137"/>
      <c r="I187" s="137"/>
      <c r="J187" s="137"/>
      <c r="K187" s="137"/>
      <c r="L187" s="154"/>
      <c r="M187" s="137"/>
      <c r="N187" s="137"/>
      <c r="O187" s="137"/>
      <c r="P187" s="137"/>
      <c r="Q187" s="137"/>
      <c r="R187" s="137"/>
      <c r="S187" s="137"/>
      <c r="T187" s="137"/>
      <c r="U187" s="137"/>
      <c r="V187" s="1"/>
      <c r="W187" s="1"/>
      <c r="X187" s="1"/>
      <c r="Y187" s="1"/>
      <c r="Z187" s="1"/>
      <c r="AA187" s="1"/>
      <c r="AB187" s="1"/>
      <c r="AC187" s="1"/>
    </row>
    <row r="188" spans="1:29" ht="12.75">
      <c r="A188" s="1"/>
      <c r="B188" s="16"/>
      <c r="C188" s="3"/>
      <c r="D188" s="3"/>
      <c r="E188" s="3"/>
      <c r="F188" s="3"/>
      <c r="G188" s="137"/>
      <c r="H188" s="137"/>
      <c r="I188" s="137"/>
      <c r="J188" s="137"/>
      <c r="K188" s="137"/>
      <c r="L188" s="154"/>
      <c r="M188" s="137"/>
      <c r="N188" s="137"/>
      <c r="O188" s="137"/>
      <c r="P188" s="137"/>
      <c r="Q188" s="137"/>
      <c r="R188" s="137"/>
      <c r="S188" s="137"/>
      <c r="T188" s="137"/>
      <c r="U188" s="137"/>
      <c r="V188" s="1"/>
      <c r="W188" s="1"/>
      <c r="X188" s="1"/>
      <c r="Y188" s="1"/>
      <c r="Z188" s="1"/>
      <c r="AA188" s="1"/>
      <c r="AB188" s="1"/>
      <c r="AC188" s="1"/>
    </row>
    <row r="189" spans="1:29" ht="12.75">
      <c r="A189" s="1"/>
      <c r="B189" s="16"/>
      <c r="C189" s="3"/>
      <c r="D189" s="3"/>
      <c r="E189" s="3"/>
      <c r="F189" s="3"/>
      <c r="G189" s="137"/>
      <c r="H189" s="137"/>
      <c r="I189" s="137"/>
      <c r="J189" s="137"/>
      <c r="K189" s="137"/>
      <c r="L189" s="154"/>
      <c r="M189" s="137"/>
      <c r="N189" s="137"/>
      <c r="O189" s="137"/>
      <c r="P189" s="137"/>
      <c r="Q189" s="137"/>
      <c r="R189" s="137"/>
      <c r="S189" s="137"/>
      <c r="T189" s="137"/>
      <c r="U189" s="137"/>
      <c r="V189" s="1"/>
      <c r="W189" s="1"/>
      <c r="X189" s="1"/>
      <c r="Y189" s="1"/>
      <c r="Z189" s="1"/>
      <c r="AA189" s="1"/>
      <c r="AB189" s="1"/>
      <c r="AC189" s="1"/>
    </row>
    <row r="190" spans="1:29" ht="12.75">
      <c r="A190" s="1"/>
      <c r="B190" s="16"/>
      <c r="C190" s="3"/>
      <c r="D190" s="3"/>
      <c r="E190" s="3"/>
      <c r="F190" s="3"/>
      <c r="G190" s="137"/>
      <c r="H190" s="137"/>
      <c r="I190" s="137"/>
      <c r="J190" s="137"/>
      <c r="K190" s="137"/>
      <c r="L190" s="154"/>
      <c r="M190" s="137"/>
      <c r="N190" s="137"/>
      <c r="O190" s="137"/>
      <c r="P190" s="137"/>
      <c r="Q190" s="137"/>
      <c r="R190" s="137"/>
      <c r="S190" s="137"/>
      <c r="T190" s="137"/>
      <c r="U190" s="137"/>
      <c r="V190" s="1"/>
      <c r="W190" s="1"/>
      <c r="X190" s="1"/>
      <c r="Y190" s="1"/>
      <c r="Z190" s="1"/>
      <c r="AA190" s="1"/>
      <c r="AB190" s="1"/>
      <c r="AC190" s="1"/>
    </row>
    <row r="191" spans="1:29" ht="12.75">
      <c r="A191" s="1"/>
      <c r="B191" s="16"/>
      <c r="C191" s="3"/>
      <c r="D191" s="3"/>
      <c r="E191" s="3"/>
      <c r="F191" s="3"/>
      <c r="G191" s="137"/>
      <c r="H191" s="137"/>
      <c r="I191" s="137"/>
      <c r="J191" s="137"/>
      <c r="K191" s="137"/>
      <c r="L191" s="154"/>
      <c r="M191" s="137"/>
      <c r="N191" s="137"/>
      <c r="O191" s="137"/>
      <c r="P191" s="137"/>
      <c r="Q191" s="137"/>
      <c r="R191" s="137"/>
      <c r="S191" s="137"/>
      <c r="T191" s="137"/>
      <c r="U191" s="137"/>
      <c r="V191" s="1"/>
      <c r="W191" s="1"/>
      <c r="X191" s="1"/>
      <c r="Y191" s="1"/>
      <c r="Z191" s="1"/>
      <c r="AA191" s="1"/>
      <c r="AB191" s="1"/>
      <c r="AC191" s="1"/>
    </row>
    <row r="192" spans="1:29" ht="12.75">
      <c r="A192" s="1"/>
      <c r="B192" s="16"/>
      <c r="C192" s="3"/>
      <c r="D192" s="3"/>
      <c r="E192" s="3"/>
      <c r="F192" s="3"/>
      <c r="G192" s="137"/>
      <c r="H192" s="137"/>
      <c r="I192" s="137"/>
      <c r="J192" s="137"/>
      <c r="K192" s="137"/>
      <c r="L192" s="154"/>
      <c r="M192" s="137"/>
      <c r="N192" s="137"/>
      <c r="O192" s="137"/>
      <c r="P192" s="137"/>
      <c r="Q192" s="137"/>
      <c r="R192" s="137"/>
      <c r="S192" s="137"/>
      <c r="T192" s="137"/>
      <c r="U192" s="137"/>
      <c r="V192" s="1"/>
      <c r="W192" s="1"/>
      <c r="X192" s="1"/>
      <c r="Y192" s="1"/>
      <c r="Z192" s="1"/>
      <c r="AA192" s="1"/>
      <c r="AB192" s="1"/>
      <c r="AC192" s="1"/>
    </row>
    <row r="193" spans="1:29" ht="12.75">
      <c r="A193" s="1"/>
      <c r="B193" s="16"/>
      <c r="C193" s="3"/>
      <c r="D193" s="3"/>
      <c r="E193" s="3"/>
      <c r="F193" s="3"/>
      <c r="G193" s="137"/>
      <c r="H193" s="137"/>
      <c r="I193" s="137"/>
      <c r="J193" s="137"/>
      <c r="K193" s="137"/>
      <c r="L193" s="154"/>
      <c r="M193" s="137"/>
      <c r="N193" s="137"/>
      <c r="O193" s="137"/>
      <c r="P193" s="137"/>
      <c r="Q193" s="137"/>
      <c r="R193" s="137"/>
      <c r="S193" s="137"/>
      <c r="T193" s="137"/>
      <c r="U193" s="137"/>
      <c r="V193" s="1"/>
      <c r="W193" s="1"/>
      <c r="X193" s="1"/>
      <c r="Y193" s="1"/>
      <c r="Z193" s="1"/>
      <c r="AA193" s="1"/>
      <c r="AB193" s="1"/>
      <c r="AC193" s="1"/>
    </row>
    <row r="194" spans="1:29" ht="12.75">
      <c r="A194" s="1"/>
      <c r="B194" s="16"/>
      <c r="C194" s="3"/>
      <c r="D194" s="3"/>
      <c r="E194" s="3"/>
      <c r="F194" s="3"/>
      <c r="G194" s="137"/>
      <c r="H194" s="137"/>
      <c r="I194" s="137"/>
      <c r="J194" s="137"/>
      <c r="K194" s="137"/>
      <c r="L194" s="154"/>
      <c r="M194" s="137"/>
      <c r="N194" s="137"/>
      <c r="O194" s="137"/>
      <c r="P194" s="137"/>
      <c r="Q194" s="137"/>
      <c r="R194" s="137"/>
      <c r="S194" s="137"/>
      <c r="T194" s="137"/>
      <c r="U194" s="137"/>
      <c r="V194" s="1"/>
      <c r="W194" s="1"/>
      <c r="X194" s="1"/>
      <c r="Y194" s="1"/>
      <c r="Z194" s="1"/>
      <c r="AA194" s="1"/>
      <c r="AB194" s="1"/>
      <c r="AC194" s="1"/>
    </row>
    <row r="195" spans="1:29" ht="12.75">
      <c r="A195" s="1"/>
      <c r="B195" s="16"/>
      <c r="C195" s="3"/>
      <c r="D195" s="3"/>
      <c r="E195" s="3"/>
      <c r="F195" s="3"/>
      <c r="G195" s="137"/>
      <c r="H195" s="137"/>
      <c r="I195" s="137"/>
      <c r="J195" s="137"/>
      <c r="K195" s="137"/>
      <c r="L195" s="154"/>
      <c r="M195" s="137"/>
      <c r="N195" s="137"/>
      <c r="O195" s="137"/>
      <c r="P195" s="137"/>
      <c r="Q195" s="137"/>
      <c r="R195" s="137"/>
      <c r="S195" s="137"/>
      <c r="T195" s="137"/>
      <c r="U195" s="137"/>
      <c r="V195" s="1"/>
      <c r="W195" s="1"/>
      <c r="X195" s="1"/>
      <c r="Y195" s="1"/>
      <c r="Z195" s="1"/>
      <c r="AA195" s="1"/>
      <c r="AB195" s="1"/>
      <c r="AC195" s="1"/>
    </row>
    <row r="196" spans="1:29" ht="12.75">
      <c r="A196" s="1"/>
      <c r="B196" s="16"/>
      <c r="C196" s="3"/>
      <c r="D196" s="3"/>
      <c r="E196" s="3"/>
      <c r="F196" s="3"/>
      <c r="G196" s="137"/>
      <c r="H196" s="137"/>
      <c r="I196" s="137"/>
      <c r="J196" s="137"/>
      <c r="K196" s="137"/>
      <c r="L196" s="154"/>
      <c r="M196" s="137"/>
      <c r="N196" s="137"/>
      <c r="O196" s="137"/>
      <c r="P196" s="137"/>
      <c r="Q196" s="137"/>
      <c r="R196" s="137"/>
      <c r="S196" s="137"/>
      <c r="T196" s="137"/>
      <c r="U196" s="137"/>
      <c r="V196" s="1"/>
      <c r="W196" s="1"/>
      <c r="X196" s="1"/>
      <c r="Y196" s="1"/>
      <c r="Z196" s="1"/>
      <c r="AA196" s="1"/>
      <c r="AB196" s="1"/>
      <c r="AC196" s="1"/>
    </row>
    <row r="197" spans="1:29" ht="12.75">
      <c r="A197" s="1"/>
      <c r="B197" s="16"/>
      <c r="C197" s="3"/>
      <c r="D197" s="3"/>
      <c r="E197" s="3"/>
      <c r="F197" s="3"/>
      <c r="G197" s="137"/>
      <c r="H197" s="137"/>
      <c r="I197" s="137"/>
      <c r="J197" s="137"/>
      <c r="K197" s="137"/>
      <c r="L197" s="154"/>
      <c r="M197" s="137"/>
      <c r="N197" s="137"/>
      <c r="O197" s="137"/>
      <c r="P197" s="137"/>
      <c r="Q197" s="137"/>
      <c r="R197" s="137"/>
      <c r="S197" s="137"/>
      <c r="T197" s="137"/>
      <c r="U197" s="137"/>
      <c r="V197" s="1"/>
      <c r="W197" s="1"/>
      <c r="X197" s="1"/>
      <c r="Y197" s="1"/>
      <c r="Z197" s="1"/>
      <c r="AA197" s="1"/>
      <c r="AB197" s="1"/>
      <c r="AC197" s="1"/>
    </row>
    <row r="198" spans="1:29" ht="12.75">
      <c r="A198" s="1"/>
      <c r="B198" s="16"/>
      <c r="C198" s="3"/>
      <c r="D198" s="3"/>
      <c r="E198" s="3"/>
      <c r="F198" s="3"/>
      <c r="G198" s="137"/>
      <c r="H198" s="137"/>
      <c r="I198" s="137"/>
      <c r="J198" s="137"/>
      <c r="K198" s="137"/>
      <c r="L198" s="154"/>
      <c r="M198" s="137"/>
      <c r="N198" s="137"/>
      <c r="O198" s="137"/>
      <c r="P198" s="137"/>
      <c r="Q198" s="137"/>
      <c r="R198" s="137"/>
      <c r="S198" s="137"/>
      <c r="T198" s="137"/>
      <c r="U198" s="137"/>
      <c r="V198" s="1"/>
      <c r="W198" s="1"/>
      <c r="X198" s="1"/>
      <c r="Y198" s="1"/>
      <c r="Z198" s="1"/>
      <c r="AA198" s="1"/>
      <c r="AB198" s="1"/>
      <c r="AC198" s="1"/>
    </row>
    <row r="199" spans="1:29" ht="12.75">
      <c r="A199" s="1"/>
      <c r="B199" s="16"/>
      <c r="C199" s="3"/>
      <c r="D199" s="3"/>
      <c r="E199" s="3"/>
      <c r="F199" s="3"/>
      <c r="G199" s="137"/>
      <c r="H199" s="137"/>
      <c r="I199" s="137"/>
      <c r="J199" s="137"/>
      <c r="K199" s="137"/>
      <c r="L199" s="154"/>
      <c r="M199" s="137"/>
      <c r="N199" s="137"/>
      <c r="O199" s="137"/>
      <c r="P199" s="137"/>
      <c r="Q199" s="137"/>
      <c r="R199" s="137"/>
      <c r="S199" s="137"/>
      <c r="T199" s="137"/>
      <c r="U199" s="137"/>
      <c r="V199" s="1"/>
      <c r="W199" s="1"/>
      <c r="X199" s="1"/>
      <c r="Y199" s="1"/>
      <c r="Z199" s="1"/>
      <c r="AA199" s="1"/>
      <c r="AB199" s="1"/>
      <c r="AC199" s="1"/>
    </row>
    <row r="200" spans="1:29" ht="12.75" hidden="1" customHeight="1">
      <c r="A200" s="1"/>
      <c r="B200" s="2" t="str">
        <f>Refs!B30</f>
        <v>DCFE!A1</v>
      </c>
      <c r="C200" s="3">
        <v>1</v>
      </c>
      <c r="D200" s="3"/>
      <c r="E200" s="3"/>
      <c r="F200" s="3"/>
      <c r="G200" s="137"/>
      <c r="H200" s="137"/>
      <c r="I200" s="137"/>
      <c r="J200" s="137"/>
      <c r="K200" s="137"/>
      <c r="L200" s="154"/>
      <c r="M200" s="137"/>
      <c r="N200" s="137"/>
      <c r="O200" s="137"/>
      <c r="P200" s="137"/>
      <c r="Q200" s="137"/>
      <c r="R200" s="137"/>
      <c r="S200" s="137"/>
      <c r="T200" s="137"/>
      <c r="U200" s="137"/>
      <c r="V200" s="1"/>
      <c r="W200" s="1"/>
      <c r="X200" s="1"/>
      <c r="Y200" s="1"/>
      <c r="Z200" s="1"/>
      <c r="AA200" s="1"/>
      <c r="AB200" s="1"/>
      <c r="AC200" s="1"/>
    </row>
    <row r="201" spans="1:29" ht="12.75" hidden="1" customHeight="1">
      <c r="A201" s="1"/>
      <c r="B201" s="16"/>
      <c r="C201" s="3">
        <v>2</v>
      </c>
      <c r="D201" s="3"/>
      <c r="E201" s="3"/>
      <c r="F201" s="3"/>
      <c r="G201" s="137"/>
      <c r="H201" s="137"/>
      <c r="I201" s="137"/>
      <c r="J201" s="137"/>
      <c r="K201" s="137"/>
      <c r="L201" s="154"/>
      <c r="M201" s="137"/>
      <c r="N201" s="137"/>
      <c r="O201" s="137"/>
      <c r="P201" s="137"/>
      <c r="Q201" s="137"/>
      <c r="R201" s="137"/>
      <c r="S201" s="137"/>
      <c r="T201" s="137"/>
      <c r="U201" s="137"/>
      <c r="V201" s="1"/>
      <c r="W201" s="1"/>
      <c r="X201" s="1"/>
      <c r="Y201" s="1"/>
      <c r="Z201" s="1"/>
      <c r="AA201" s="1"/>
      <c r="AB201" s="1"/>
      <c r="AC201" s="1"/>
    </row>
    <row r="202" spans="1:29" ht="12.75" hidden="1" customHeight="1">
      <c r="A202" s="1"/>
      <c r="B202" s="16"/>
      <c r="C202" s="3">
        <v>3</v>
      </c>
      <c r="D202" s="3"/>
      <c r="E202" s="3"/>
      <c r="F202" s="3"/>
      <c r="G202" s="137"/>
      <c r="H202" s="137"/>
      <c r="I202" s="137"/>
      <c r="J202" s="137"/>
      <c r="K202" s="137"/>
      <c r="L202" s="154"/>
      <c r="M202" s="137"/>
      <c r="N202" s="137"/>
      <c r="O202" s="137"/>
      <c r="P202" s="137"/>
      <c r="Q202" s="137"/>
      <c r="R202" s="137"/>
      <c r="S202" s="137"/>
      <c r="T202" s="137"/>
      <c r="U202" s="137"/>
      <c r="V202" s="1"/>
      <c r="W202" s="1"/>
      <c r="X202" s="1"/>
      <c r="Y202" s="1"/>
      <c r="Z202" s="1"/>
      <c r="AA202" s="1"/>
      <c r="AB202" s="1"/>
      <c r="AC202" s="1"/>
    </row>
    <row r="203" spans="1:29" ht="12.75" hidden="1" customHeight="1">
      <c r="A203" s="1"/>
      <c r="B203" s="16"/>
      <c r="C203" s="3"/>
      <c r="D203" s="3"/>
      <c r="E203" s="3"/>
      <c r="F203" s="3"/>
      <c r="G203" s="137"/>
      <c r="H203" s="137"/>
      <c r="I203" s="137"/>
      <c r="J203" s="137"/>
      <c r="K203" s="137"/>
      <c r="L203" s="154"/>
      <c r="M203" s="137"/>
      <c r="N203" s="137"/>
      <c r="O203" s="137"/>
      <c r="P203" s="137"/>
      <c r="Q203" s="137"/>
      <c r="R203" s="137"/>
      <c r="S203" s="137"/>
      <c r="T203" s="137"/>
      <c r="U203" s="137"/>
      <c r="V203" s="1"/>
      <c r="W203" s="1"/>
      <c r="X203" s="1"/>
      <c r="Y203" s="1"/>
      <c r="Z203" s="1"/>
      <c r="AA203" s="1"/>
      <c r="AB203" s="1"/>
      <c r="AC203" s="1"/>
    </row>
    <row r="204" spans="1:29" ht="12.75" hidden="1" customHeight="1">
      <c r="A204" s="1"/>
      <c r="B204" s="16"/>
      <c r="C204" s="3"/>
      <c r="D204" s="3"/>
      <c r="E204" s="3"/>
      <c r="F204" s="159" t="str">
        <f>IF(COUNTA(F4:F15)&gt;0,"6, ","")</f>
        <v/>
      </c>
      <c r="G204" s="137"/>
      <c r="H204" s="137"/>
      <c r="I204" s="159" t="str">
        <f>IF(COUNTA(I4:I15)&gt;0,"7, ","")</f>
        <v/>
      </c>
      <c r="J204" s="137"/>
      <c r="K204" s="137"/>
      <c r="L204" s="159" t="str">
        <f>IF(COUNTA(L4:L15)&gt;0,"8, ","")</f>
        <v/>
      </c>
      <c r="M204" s="137"/>
      <c r="N204" s="137"/>
      <c r="O204" s="159" t="str">
        <f>IF(COUNTA(O4:O15)&gt;0,"9, ","")</f>
        <v/>
      </c>
      <c r="P204" s="137"/>
      <c r="Q204" s="137"/>
      <c r="R204" s="159" t="str">
        <f>IF(COUNTA(R4:R15)&gt;0,"10, ","")</f>
        <v/>
      </c>
      <c r="S204" s="137"/>
      <c r="T204" s="137"/>
      <c r="U204" s="159" t="str">
        <f>IF(COUNTA(U4:U15)&gt;0,"11, ","")</f>
        <v/>
      </c>
      <c r="V204" s="1"/>
      <c r="W204" s="1"/>
      <c r="X204" s="1"/>
      <c r="Y204" s="1"/>
      <c r="Z204" s="1"/>
      <c r="AA204" s="1"/>
      <c r="AB204" s="1"/>
      <c r="AC204" s="1"/>
    </row>
    <row r="205" spans="1:29" ht="12.75" hidden="1" customHeight="1">
      <c r="A205" s="1"/>
      <c r="B205" s="16"/>
      <c r="C205" s="3"/>
      <c r="D205" s="3"/>
      <c r="E205" s="3"/>
      <c r="F205" s="159" t="str">
        <f>IF(COUNTA(F16:F27)&gt;0,"6, ","")</f>
        <v/>
      </c>
      <c r="G205" s="137"/>
      <c r="H205" s="137"/>
      <c r="I205" s="159" t="str">
        <f>IF(COUNTA(I16:I27)&gt;0,"7, ","")</f>
        <v/>
      </c>
      <c r="J205" s="137"/>
      <c r="K205" s="137"/>
      <c r="L205" s="159" t="str">
        <f>IF(COUNTA(L16:L27)&gt;0,"8, ","")</f>
        <v/>
      </c>
      <c r="M205" s="137"/>
      <c r="N205" s="137"/>
      <c r="O205" s="159" t="str">
        <f>IF(COUNTA(O16:O27)&gt;0,"9, ","")</f>
        <v/>
      </c>
      <c r="P205" s="137"/>
      <c r="Q205" s="137"/>
      <c r="R205" s="159" t="str">
        <f>IF(COUNTA(R16:R27)&gt;0,"10, ","")</f>
        <v/>
      </c>
      <c r="S205" s="137"/>
      <c r="T205" s="137"/>
      <c r="U205" s="159" t="str">
        <f>IF(COUNTA(U16:U27)&gt;0,"11, ","")</f>
        <v/>
      </c>
      <c r="V205" s="1"/>
      <c r="W205" s="1"/>
      <c r="X205" s="1"/>
      <c r="Y205" s="1"/>
      <c r="Z205" s="1"/>
      <c r="AA205" s="1"/>
      <c r="AB205" s="1"/>
      <c r="AC205" s="1"/>
    </row>
    <row r="206" spans="1:29" ht="12.75" hidden="1" customHeight="1">
      <c r="A206" s="1"/>
      <c r="B206" s="16"/>
      <c r="C206" s="3"/>
      <c r="D206" s="3"/>
      <c r="E206" s="3"/>
      <c r="F206" s="159" t="str">
        <f>IF(COUNTA(F28:F39)&gt;0,"6, ","")</f>
        <v/>
      </c>
      <c r="G206" s="137"/>
      <c r="H206" s="137"/>
      <c r="I206" s="159" t="str">
        <f>IF(COUNTA(I28:I39)&gt;0,"7, ","")</f>
        <v/>
      </c>
      <c r="J206" s="137"/>
      <c r="K206" s="137"/>
      <c r="L206" s="159" t="str">
        <f>IF(COUNTA(L28:L39)&gt;0,"8, ","")</f>
        <v/>
      </c>
      <c r="M206" s="137"/>
      <c r="N206" s="137"/>
      <c r="O206" s="159" t="str">
        <f>IF(COUNTA(O28:O39)&gt;0,"9, ","")</f>
        <v/>
      </c>
      <c r="P206" s="137"/>
      <c r="Q206" s="137"/>
      <c r="R206" s="159" t="str">
        <f>IF(COUNTA(R28:R39)&gt;0,"10, ","")</f>
        <v/>
      </c>
      <c r="S206" s="137"/>
      <c r="T206" s="137"/>
      <c r="U206" s="159" t="str">
        <f>IF(COUNTA(U28:U39)&gt;0,"11, ","")</f>
        <v/>
      </c>
      <c r="V206" s="1"/>
      <c r="W206" s="1"/>
      <c r="X206" s="1"/>
      <c r="Y206" s="1"/>
      <c r="Z206" s="1"/>
      <c r="AA206" s="1"/>
      <c r="AB206" s="1"/>
      <c r="AC206" s="1"/>
    </row>
    <row r="207" spans="1:29" ht="12.75" hidden="1" customHeight="1">
      <c r="A207" s="1"/>
      <c r="B207" s="16"/>
      <c r="C207" s="3"/>
      <c r="D207" s="3"/>
      <c r="E207" s="3"/>
      <c r="F207" s="159" t="str">
        <f>IF(COUNTA(F40:F51)&gt;0,"6, ","")</f>
        <v/>
      </c>
      <c r="G207" s="137"/>
      <c r="H207" s="137"/>
      <c r="I207" s="159" t="str">
        <f>IF(COUNTA(I40:I51)&gt;0,"7, ","")</f>
        <v/>
      </c>
      <c r="J207" s="137"/>
      <c r="K207" s="137"/>
      <c r="L207" s="159" t="str">
        <f>IF(COUNTA(L40:L51)&gt;0,"8, ","")</f>
        <v/>
      </c>
      <c r="M207" s="137"/>
      <c r="N207" s="137"/>
      <c r="O207" s="159" t="str">
        <f>IF(COUNTA(O40:O51)&gt;0,"9, ","")</f>
        <v/>
      </c>
      <c r="P207" s="137"/>
      <c r="Q207" s="137"/>
      <c r="R207" s="159" t="str">
        <f>IF(COUNTA(R40:R51)&gt;0,"10, ","")</f>
        <v/>
      </c>
      <c r="S207" s="137"/>
      <c r="T207" s="137"/>
      <c r="U207" s="159" t="str">
        <f>IF(COUNTA(U40:U51)&gt;0,"11, ","")</f>
        <v/>
      </c>
      <c r="V207" s="1"/>
      <c r="W207" s="1"/>
      <c r="X207" s="1"/>
      <c r="Y207" s="1"/>
      <c r="Z207" s="1"/>
      <c r="AA207" s="1"/>
      <c r="AB207" s="1"/>
      <c r="AC207" s="1"/>
    </row>
    <row r="208" spans="1:29" ht="12.75" hidden="1" customHeight="1">
      <c r="A208" s="1"/>
      <c r="B208" s="16"/>
      <c r="C208" s="3"/>
      <c r="D208" s="3"/>
      <c r="E208" s="3"/>
      <c r="F208" s="159" t="str">
        <f>IF(COUNTA(F52:F63)&gt;0,"6, ","")</f>
        <v/>
      </c>
      <c r="G208" s="137"/>
      <c r="H208" s="137"/>
      <c r="I208" s="159" t="str">
        <f>IF(COUNTA(I52:I63)&gt;0,"7, ","")</f>
        <v/>
      </c>
      <c r="J208" s="137"/>
      <c r="K208" s="137"/>
      <c r="L208" s="159" t="str">
        <f>IF(COUNTA(L52:L63)&gt;0,"8, ","")</f>
        <v/>
      </c>
      <c r="M208" s="137"/>
      <c r="N208" s="137"/>
      <c r="O208" s="159" t="str">
        <f>IF(COUNTA(O52:O63)&gt;0,"9, ","")</f>
        <v/>
      </c>
      <c r="P208" s="137"/>
      <c r="Q208" s="137"/>
      <c r="R208" s="159" t="str">
        <f>IF(COUNTA(R52:R63)&gt;0,"10, ","")</f>
        <v/>
      </c>
      <c r="S208" s="137"/>
      <c r="T208" s="137"/>
      <c r="U208" s="159" t="str">
        <f>IF(COUNTA(U52:U63)&gt;0,"11, ","")</f>
        <v/>
      </c>
      <c r="V208" s="1"/>
      <c r="W208" s="1"/>
      <c r="X208" s="1"/>
      <c r="Y208" s="1"/>
      <c r="Z208" s="1"/>
      <c r="AA208" s="1"/>
      <c r="AB208" s="1"/>
      <c r="AC208" s="1"/>
    </row>
    <row r="209" spans="1:29" ht="12.75" hidden="1" customHeight="1">
      <c r="A209" s="1"/>
      <c r="B209" s="16"/>
      <c r="C209" s="3"/>
      <c r="D209" s="3"/>
      <c r="E209" s="3"/>
      <c r="F209" s="159" t="str">
        <f>IF(COUNTA(F64:F75)&gt;0,"6, ","")</f>
        <v/>
      </c>
      <c r="G209" s="137"/>
      <c r="H209" s="137"/>
      <c r="I209" s="159" t="str">
        <f>IF(COUNTA(I64:I75)&gt;0,"7, ","")</f>
        <v/>
      </c>
      <c r="J209" s="137"/>
      <c r="K209" s="137"/>
      <c r="L209" s="159" t="str">
        <f>IF(COUNTA(L64:L75)&gt;0,"8, ","")</f>
        <v/>
      </c>
      <c r="M209" s="137"/>
      <c r="N209" s="137"/>
      <c r="O209" s="159" t="str">
        <f>IF(COUNTA(O64:O75)&gt;0,"9, ","")</f>
        <v/>
      </c>
      <c r="P209" s="137"/>
      <c r="Q209" s="137"/>
      <c r="R209" s="159" t="str">
        <f>IF(COUNTA(R64:R75)&gt;0,"10, ","")</f>
        <v/>
      </c>
      <c r="S209" s="137"/>
      <c r="T209" s="137"/>
      <c r="U209" s="159" t="str">
        <f>IF(COUNTA(U64:U75)&gt;0,"11, ","")</f>
        <v/>
      </c>
      <c r="V209" s="1"/>
      <c r="W209" s="1"/>
      <c r="X209" s="1"/>
      <c r="Y209" s="1"/>
      <c r="Z209" s="1"/>
      <c r="AA209" s="1"/>
      <c r="AB209" s="1"/>
      <c r="AC209" s="1"/>
    </row>
    <row r="210" spans="1:29" ht="12.75" hidden="1" customHeight="1">
      <c r="A210" s="1"/>
      <c r="B210" s="16"/>
      <c r="C210" s="3"/>
      <c r="D210" s="3"/>
      <c r="E210" s="3"/>
      <c r="F210" s="159" t="str">
        <f>IF(COUNTA(F76:F87)&gt;0,"6, ","")</f>
        <v/>
      </c>
      <c r="G210" s="137"/>
      <c r="H210" s="137"/>
      <c r="I210" s="159" t="str">
        <f>IF(COUNTA(I76:I87)&gt;0,"7, ","")</f>
        <v/>
      </c>
      <c r="J210" s="137"/>
      <c r="K210" s="137"/>
      <c r="L210" s="159" t="str">
        <f>IF(COUNTA(L76:L87)&gt;0,"8, ","")</f>
        <v/>
      </c>
      <c r="M210" s="137"/>
      <c r="N210" s="137"/>
      <c r="O210" s="159" t="str">
        <f>IF(COUNTA(O76:O87)&gt;0,"9, ","")</f>
        <v/>
      </c>
      <c r="P210" s="137"/>
      <c r="Q210" s="137"/>
      <c r="R210" s="159" t="str">
        <f>IF(COUNTA(R76:R87)&gt;0,"10, ","")</f>
        <v/>
      </c>
      <c r="S210" s="137"/>
      <c r="T210" s="137"/>
      <c r="U210" s="159" t="str">
        <f>IF(COUNTA(U76:U87)&gt;0,"11, ","")</f>
        <v/>
      </c>
      <c r="V210" s="1"/>
      <c r="W210" s="1"/>
      <c r="X210" s="1"/>
      <c r="Y210" s="1"/>
      <c r="Z210" s="1"/>
      <c r="AA210" s="1"/>
      <c r="AB210" s="1"/>
      <c r="AC210" s="1"/>
    </row>
    <row r="211" spans="1:29" ht="12.75" hidden="1" customHeight="1">
      <c r="A211" s="1"/>
      <c r="B211" s="16"/>
      <c r="C211" s="3"/>
      <c r="D211" s="3"/>
      <c r="E211" s="3"/>
      <c r="F211" s="159" t="str">
        <f>IF(COUNTA(F88:F99)&gt;0,"6, ","")</f>
        <v/>
      </c>
      <c r="G211" s="137"/>
      <c r="H211" s="137"/>
      <c r="I211" s="159" t="str">
        <f>IF(COUNTA(I88:I99)&gt;0,"7, ","")</f>
        <v/>
      </c>
      <c r="J211" s="137"/>
      <c r="K211" s="137"/>
      <c r="L211" s="159" t="str">
        <f>IF(COUNTA(L88:L99)&gt;0,"8, ","")</f>
        <v/>
      </c>
      <c r="M211" s="137"/>
      <c r="N211" s="137"/>
      <c r="O211" s="159" t="str">
        <f>IF(COUNTA(O88:O99)&gt;0,"9, ","")</f>
        <v/>
      </c>
      <c r="P211" s="137"/>
      <c r="Q211" s="137"/>
      <c r="R211" s="159" t="str">
        <f>IF(COUNTA(R88:R99)&gt;0,"10, ","")</f>
        <v/>
      </c>
      <c r="S211" s="137"/>
      <c r="T211" s="137"/>
      <c r="U211" s="159" t="str">
        <f>IF(COUNTA(U88:U99)&gt;0,"11, ","")</f>
        <v/>
      </c>
      <c r="V211" s="1"/>
      <c r="W211" s="1"/>
      <c r="X211" s="1"/>
      <c r="Y211" s="1"/>
      <c r="Z211" s="1"/>
      <c r="AA211" s="1"/>
      <c r="AB211" s="1"/>
      <c r="AC211" s="1"/>
    </row>
    <row r="212" spans="1:29" ht="12.75" hidden="1" customHeight="1">
      <c r="A212" s="1"/>
      <c r="B212" s="16"/>
      <c r="C212" s="3"/>
      <c r="D212" s="3"/>
      <c r="E212" s="3"/>
      <c r="F212" s="159" t="str">
        <f>IF(COUNTA(F100:F111)&gt;0,"6, ","")</f>
        <v/>
      </c>
      <c r="G212" s="137"/>
      <c r="H212" s="137"/>
      <c r="I212" s="159" t="str">
        <f>IF(COUNTA(I100:I111)&gt;0,"7, ","")</f>
        <v/>
      </c>
      <c r="J212" s="137"/>
      <c r="K212" s="137"/>
      <c r="L212" s="159" t="str">
        <f>IF(COUNTA(L100:L111)&gt;0,"8, ","")</f>
        <v/>
      </c>
      <c r="M212" s="137"/>
      <c r="N212" s="137"/>
      <c r="O212" s="159" t="str">
        <f>IF(COUNTA(O100:O111)&gt;0,"9, ","")</f>
        <v/>
      </c>
      <c r="P212" s="137"/>
      <c r="Q212" s="137"/>
      <c r="R212" s="159" t="str">
        <f>IF(COUNTA(R100:R111)&gt;0,"10, ","")</f>
        <v/>
      </c>
      <c r="S212" s="137"/>
      <c r="T212" s="137"/>
      <c r="U212" s="159" t="str">
        <f>IF(COUNTA(U100:U111)&gt;0,"11, ","")</f>
        <v/>
      </c>
      <c r="V212" s="1"/>
      <c r="W212" s="1"/>
      <c r="X212" s="1"/>
      <c r="Y212" s="1"/>
      <c r="Z212" s="1"/>
      <c r="AA212" s="1"/>
      <c r="AB212" s="1"/>
      <c r="AC212" s="1"/>
    </row>
    <row r="213" spans="1:29" ht="12.75" hidden="1" customHeight="1">
      <c r="A213" s="1"/>
      <c r="B213" s="16"/>
      <c r="C213" s="3"/>
      <c r="D213" s="3"/>
      <c r="E213" s="3"/>
      <c r="F213" s="159" t="str">
        <f>IF(COUNTA(F112:F123)&gt;0,"6, ","")</f>
        <v/>
      </c>
      <c r="G213" s="137"/>
      <c r="H213" s="137"/>
      <c r="I213" s="159" t="str">
        <f>IF(COUNTA(I112:I123)&gt;0,"7, ","")</f>
        <v/>
      </c>
      <c r="J213" s="137"/>
      <c r="K213" s="137"/>
      <c r="L213" s="159" t="str">
        <f>IF(COUNTA(L112:L123)&gt;0,"8, ","")</f>
        <v/>
      </c>
      <c r="M213" s="137"/>
      <c r="N213" s="137"/>
      <c r="O213" s="159" t="str">
        <f>IF(COUNTA(O112:O123)&gt;0,"9, ","")</f>
        <v/>
      </c>
      <c r="P213" s="137"/>
      <c r="Q213" s="137"/>
      <c r="R213" s="159" t="str">
        <f>IF(COUNTA(R112:R123)&gt;0,"10, ","")</f>
        <v/>
      </c>
      <c r="S213" s="137"/>
      <c r="T213" s="137"/>
      <c r="U213" s="159" t="str">
        <f>IF(COUNTA(U112:U123)&gt;0,"11, ","")</f>
        <v/>
      </c>
      <c r="V213" s="1"/>
      <c r="W213" s="1"/>
      <c r="X213" s="1"/>
      <c r="Y213" s="1"/>
      <c r="Z213" s="1"/>
      <c r="AA213" s="1"/>
      <c r="AB213" s="1"/>
      <c r="AC213" s="1"/>
    </row>
    <row r="214" spans="1:29" ht="12.75" hidden="1" customHeight="1">
      <c r="A214" s="1"/>
      <c r="B214" s="16"/>
      <c r="C214" s="3"/>
      <c r="D214" s="3"/>
      <c r="E214" s="3"/>
      <c r="F214" s="159" t="str">
        <f>IF(COUNTA(F124:F135)&gt;0,"6, ","")</f>
        <v/>
      </c>
      <c r="G214" s="137"/>
      <c r="H214" s="137"/>
      <c r="I214" s="159" t="str">
        <f>IF(COUNTA(I124:I135)&gt;0,"7, ","")</f>
        <v/>
      </c>
      <c r="J214" s="137"/>
      <c r="K214" s="137"/>
      <c r="L214" s="159" t="str">
        <f>IF(COUNTA(L124:L135)&gt;0,"8, ","")</f>
        <v/>
      </c>
      <c r="M214" s="137"/>
      <c r="N214" s="137"/>
      <c r="O214" s="159" t="str">
        <f>IF(COUNTA(O124:O135)&gt;0,"9, ","")</f>
        <v/>
      </c>
      <c r="P214" s="137"/>
      <c r="Q214" s="137"/>
      <c r="R214" s="159" t="str">
        <f>IF(COUNTA(R124:R135)&gt;0,"10, ","")</f>
        <v/>
      </c>
      <c r="S214" s="137"/>
      <c r="T214" s="137"/>
      <c r="U214" s="159" t="str">
        <f>IF(COUNTA(U124:U135)&gt;0,"11, ","")</f>
        <v/>
      </c>
      <c r="V214" s="1"/>
      <c r="W214" s="1"/>
      <c r="X214" s="1"/>
      <c r="Y214" s="1"/>
      <c r="Z214" s="1"/>
      <c r="AA214" s="1"/>
      <c r="AB214" s="1"/>
      <c r="AC214" s="1"/>
    </row>
    <row r="215" spans="1:29" ht="12.75" hidden="1" customHeight="1">
      <c r="A215" s="1"/>
      <c r="B215" s="16"/>
      <c r="C215" s="3"/>
      <c r="D215" s="3"/>
      <c r="E215" s="3"/>
      <c r="F215" s="159" t="str">
        <f>IF(COUNTA(F136:F147)&gt;0,"6, ","")</f>
        <v/>
      </c>
      <c r="G215" s="137"/>
      <c r="H215" s="137"/>
      <c r="I215" s="159" t="str">
        <f>IF(COUNTA(I136:I147)&gt;0,"7, ","")</f>
        <v/>
      </c>
      <c r="J215" s="137"/>
      <c r="K215" s="137"/>
      <c r="L215" s="159" t="str">
        <f>IF(COUNTA(L136:L147)&gt;0,"8, ","")</f>
        <v/>
      </c>
      <c r="M215" s="137"/>
      <c r="N215" s="137"/>
      <c r="O215" s="159" t="str">
        <f>IF(COUNTA(O136:O147)&gt;0,"9, ","")</f>
        <v/>
      </c>
      <c r="P215" s="137"/>
      <c r="Q215" s="137"/>
      <c r="R215" s="159" t="str">
        <f>IF(COUNTA(R136:R147)&gt;0,"10, ","")</f>
        <v/>
      </c>
      <c r="S215" s="137"/>
      <c r="T215" s="137"/>
      <c r="U215" s="159" t="str">
        <f>IF(COUNTA(U136:U147)&gt;0,"11, ","")</f>
        <v/>
      </c>
      <c r="V215" s="1"/>
      <c r="W215" s="1"/>
      <c r="X215" s="1"/>
      <c r="Y215" s="1"/>
      <c r="Z215" s="1"/>
      <c r="AA215" s="1"/>
      <c r="AB215" s="1"/>
      <c r="AC215" s="1"/>
    </row>
    <row r="216" spans="1:29" ht="12.75" hidden="1" customHeight="1">
      <c r="A216" s="1"/>
      <c r="B216" s="16"/>
      <c r="C216" s="3"/>
      <c r="D216" s="3"/>
      <c r="E216" s="3"/>
      <c r="F216" s="3"/>
      <c r="G216" s="137"/>
      <c r="H216" s="137"/>
      <c r="I216" s="137"/>
      <c r="J216" s="137"/>
      <c r="K216" s="137"/>
      <c r="L216" s="154"/>
      <c r="M216" s="137"/>
      <c r="N216" s="137"/>
      <c r="O216" s="137"/>
      <c r="P216" s="137"/>
      <c r="Q216" s="137"/>
      <c r="R216" s="137"/>
      <c r="S216" s="137"/>
      <c r="T216" s="137"/>
      <c r="U216" s="137"/>
      <c r="V216" s="1"/>
      <c r="W216" s="1"/>
      <c r="X216" s="1"/>
      <c r="Y216" s="1"/>
      <c r="Z216" s="1"/>
      <c r="AA216" s="1"/>
      <c r="AB216" s="1"/>
      <c r="AC216" s="1"/>
    </row>
    <row r="217" spans="1:29" ht="12.75">
      <c r="A217" s="1"/>
      <c r="B217" s="16"/>
      <c r="C217" s="3"/>
      <c r="D217" s="3"/>
      <c r="E217" s="3"/>
      <c r="F217" s="3"/>
      <c r="G217" s="137"/>
      <c r="H217" s="137"/>
      <c r="I217" s="137"/>
      <c r="J217" s="137"/>
      <c r="K217" s="137"/>
      <c r="L217" s="154"/>
      <c r="M217" s="137"/>
      <c r="N217" s="137"/>
      <c r="O217" s="137"/>
      <c r="P217" s="137"/>
      <c r="Q217" s="137"/>
      <c r="R217" s="137"/>
      <c r="S217" s="137"/>
      <c r="T217" s="137"/>
      <c r="U217" s="137"/>
      <c r="V217" s="1"/>
      <c r="W217" s="1"/>
      <c r="X217" s="1"/>
      <c r="Y217" s="1"/>
      <c r="Z217" s="1"/>
      <c r="AA217" s="1"/>
      <c r="AB217" s="1"/>
      <c r="AC217" s="1"/>
    </row>
    <row r="218" spans="1:29" ht="12.75">
      <c r="A218" s="1"/>
      <c r="B218" s="16"/>
      <c r="C218" s="3"/>
      <c r="D218" s="3"/>
      <c r="E218" s="3"/>
      <c r="F218" s="3"/>
      <c r="G218" s="137"/>
      <c r="H218" s="137"/>
      <c r="I218" s="137"/>
      <c r="J218" s="137"/>
      <c r="K218" s="137"/>
      <c r="L218" s="154"/>
      <c r="M218" s="137"/>
      <c r="N218" s="137"/>
      <c r="O218" s="137"/>
      <c r="P218" s="137"/>
      <c r="Q218" s="137"/>
      <c r="R218" s="137"/>
      <c r="S218" s="137"/>
      <c r="T218" s="137"/>
      <c r="U218" s="137"/>
      <c r="V218" s="1"/>
      <c r="W218" s="1"/>
      <c r="X218" s="1"/>
      <c r="Y218" s="1"/>
      <c r="Z218" s="1"/>
      <c r="AA218" s="1"/>
      <c r="AB218" s="1"/>
      <c r="AC218" s="1"/>
    </row>
    <row r="219" spans="1:29" ht="12.75">
      <c r="A219" s="1"/>
      <c r="B219" s="16"/>
      <c r="C219" s="3"/>
      <c r="D219" s="3"/>
      <c r="E219" s="3"/>
      <c r="F219" s="3"/>
      <c r="G219" s="137"/>
      <c r="H219" s="137"/>
      <c r="I219" s="137"/>
      <c r="J219" s="137"/>
      <c r="K219" s="137"/>
      <c r="L219" s="154"/>
      <c r="M219" s="137"/>
      <c r="N219" s="137"/>
      <c r="O219" s="137"/>
      <c r="P219" s="137"/>
      <c r="Q219" s="137"/>
      <c r="R219" s="137"/>
      <c r="S219" s="137"/>
      <c r="T219" s="137"/>
      <c r="U219" s="137"/>
      <c r="V219" s="1"/>
      <c r="W219" s="1"/>
      <c r="X219" s="1"/>
      <c r="Y219" s="1"/>
      <c r="Z219" s="1"/>
      <c r="AA219" s="1"/>
      <c r="AB219" s="1"/>
      <c r="AC219" s="1"/>
    </row>
    <row r="220" spans="1:29" ht="12.75">
      <c r="A220" s="1"/>
      <c r="B220" s="16"/>
      <c r="C220" s="3"/>
      <c r="D220" s="3"/>
      <c r="E220" s="3"/>
      <c r="F220" s="3"/>
      <c r="G220" s="137"/>
      <c r="H220" s="137"/>
      <c r="I220" s="137"/>
      <c r="J220" s="137"/>
      <c r="K220" s="137"/>
      <c r="L220" s="154"/>
      <c r="M220" s="137"/>
      <c r="N220" s="137"/>
      <c r="O220" s="137"/>
      <c r="P220" s="137"/>
      <c r="Q220" s="137"/>
      <c r="R220" s="137"/>
      <c r="S220" s="137"/>
      <c r="T220" s="137"/>
      <c r="U220" s="137"/>
      <c r="V220" s="1"/>
      <c r="W220" s="1"/>
      <c r="X220" s="1"/>
      <c r="Y220" s="1"/>
      <c r="Z220" s="1"/>
      <c r="AA220" s="1"/>
      <c r="AB220" s="1"/>
      <c r="AC220" s="1"/>
    </row>
    <row r="221" spans="1:29" ht="12.75">
      <c r="A221" s="1"/>
      <c r="B221" s="16"/>
      <c r="C221" s="3"/>
      <c r="D221" s="3"/>
      <c r="E221" s="3"/>
      <c r="F221" s="3"/>
      <c r="G221" s="137"/>
      <c r="H221" s="137"/>
      <c r="I221" s="137"/>
      <c r="J221" s="137"/>
      <c r="K221" s="137"/>
      <c r="L221" s="154"/>
      <c r="M221" s="137"/>
      <c r="N221" s="137"/>
      <c r="O221" s="137"/>
      <c r="P221" s="137"/>
      <c r="Q221" s="137"/>
      <c r="R221" s="137"/>
      <c r="S221" s="137"/>
      <c r="T221" s="137"/>
      <c r="U221" s="137"/>
      <c r="V221" s="1"/>
      <c r="W221" s="1"/>
      <c r="X221" s="1"/>
      <c r="Y221" s="1"/>
      <c r="Z221" s="1"/>
      <c r="AA221" s="1"/>
      <c r="AB221" s="1"/>
      <c r="AC221" s="1"/>
    </row>
    <row r="222" spans="1:29" ht="12.75">
      <c r="A222" s="1"/>
      <c r="B222" s="16"/>
      <c r="C222" s="3"/>
      <c r="D222" s="3"/>
      <c r="E222" s="3"/>
      <c r="F222" s="3"/>
      <c r="G222" s="137"/>
      <c r="H222" s="137"/>
      <c r="I222" s="137"/>
      <c r="J222" s="137"/>
      <c r="K222" s="137"/>
      <c r="L222" s="154"/>
      <c r="M222" s="137"/>
      <c r="N222" s="137"/>
      <c r="O222" s="137"/>
      <c r="P222" s="137"/>
      <c r="Q222" s="137"/>
      <c r="R222" s="137"/>
      <c r="S222" s="137"/>
      <c r="T222" s="137"/>
      <c r="U222" s="137"/>
      <c r="V222" s="1"/>
      <c r="W222" s="1"/>
      <c r="X222" s="1"/>
      <c r="Y222" s="1"/>
      <c r="Z222" s="1"/>
      <c r="AA222" s="1"/>
      <c r="AB222" s="1"/>
      <c r="AC222" s="1"/>
    </row>
    <row r="223" spans="1:29" ht="12.75">
      <c r="A223" s="1"/>
      <c r="B223" s="16"/>
      <c r="C223" s="3"/>
      <c r="D223" s="3"/>
      <c r="E223" s="3"/>
      <c r="F223" s="3"/>
      <c r="G223" s="137"/>
      <c r="H223" s="137"/>
      <c r="I223" s="137"/>
      <c r="J223" s="137"/>
      <c r="K223" s="137"/>
      <c r="L223" s="154"/>
      <c r="M223" s="137"/>
      <c r="N223" s="137"/>
      <c r="O223" s="137"/>
      <c r="P223" s="137"/>
      <c r="Q223" s="137"/>
      <c r="R223" s="137"/>
      <c r="S223" s="137"/>
      <c r="T223" s="137"/>
      <c r="U223" s="137"/>
      <c r="V223" s="1"/>
      <c r="W223" s="1"/>
      <c r="X223" s="1"/>
      <c r="Y223" s="1"/>
      <c r="Z223" s="1"/>
      <c r="AA223" s="1"/>
      <c r="AB223" s="1"/>
      <c r="AC223" s="1"/>
    </row>
    <row r="224" spans="1:29" ht="12.75">
      <c r="A224" s="1"/>
      <c r="B224" s="16"/>
      <c r="C224" s="3"/>
      <c r="D224" s="3"/>
      <c r="E224" s="3"/>
      <c r="F224" s="3"/>
      <c r="G224" s="137"/>
      <c r="H224" s="137"/>
      <c r="I224" s="137"/>
      <c r="J224" s="137"/>
      <c r="K224" s="137"/>
      <c r="L224" s="154"/>
      <c r="M224" s="137"/>
      <c r="N224" s="137"/>
      <c r="O224" s="137"/>
      <c r="P224" s="137"/>
      <c r="Q224" s="137"/>
      <c r="R224" s="137"/>
      <c r="S224" s="137"/>
      <c r="T224" s="137"/>
      <c r="U224" s="137"/>
      <c r="V224" s="1"/>
      <c r="W224" s="1"/>
      <c r="X224" s="1"/>
      <c r="Y224" s="1"/>
      <c r="Z224" s="1"/>
      <c r="AA224" s="1"/>
      <c r="AB224" s="1"/>
      <c r="AC224" s="1"/>
    </row>
    <row r="225" spans="1:29" ht="12.75">
      <c r="A225" s="1"/>
      <c r="B225" s="16"/>
      <c r="C225" s="3"/>
      <c r="D225" s="3"/>
      <c r="E225" s="3"/>
      <c r="F225" s="3"/>
      <c r="G225" s="137"/>
      <c r="H225" s="137"/>
      <c r="I225" s="137"/>
      <c r="J225" s="137"/>
      <c r="K225" s="137"/>
      <c r="L225" s="154"/>
      <c r="M225" s="137"/>
      <c r="N225" s="137"/>
      <c r="O225" s="137"/>
      <c r="P225" s="137"/>
      <c r="Q225" s="137"/>
      <c r="R225" s="137"/>
      <c r="S225" s="137"/>
      <c r="T225" s="137"/>
      <c r="U225" s="137"/>
      <c r="V225" s="1"/>
      <c r="W225" s="1"/>
      <c r="X225" s="1"/>
      <c r="Y225" s="1"/>
      <c r="Z225" s="1"/>
      <c r="AA225" s="1"/>
      <c r="AB225" s="1"/>
      <c r="AC225" s="1"/>
    </row>
    <row r="226" spans="1:29" ht="12.75">
      <c r="A226" s="1"/>
      <c r="B226" s="16"/>
      <c r="C226" s="3"/>
      <c r="D226" s="3"/>
      <c r="E226" s="3"/>
      <c r="F226" s="3"/>
      <c r="G226" s="137"/>
      <c r="H226" s="137"/>
      <c r="I226" s="137"/>
      <c r="J226" s="137"/>
      <c r="K226" s="137"/>
      <c r="L226" s="154"/>
      <c r="M226" s="137"/>
      <c r="N226" s="137"/>
      <c r="O226" s="137"/>
      <c r="P226" s="137"/>
      <c r="Q226" s="137"/>
      <c r="R226" s="137"/>
      <c r="S226" s="137"/>
      <c r="T226" s="137"/>
      <c r="U226" s="137"/>
      <c r="V226" s="1"/>
      <c r="W226" s="1"/>
      <c r="X226" s="1"/>
      <c r="Y226" s="1"/>
      <c r="Z226" s="1"/>
      <c r="AA226" s="1"/>
      <c r="AB226" s="1"/>
      <c r="AC226" s="1"/>
    </row>
    <row r="227" spans="1:29" ht="12.75">
      <c r="A227" s="1"/>
      <c r="B227" s="16"/>
      <c r="C227" s="3"/>
      <c r="D227" s="3"/>
      <c r="E227" s="3"/>
      <c r="F227" s="3"/>
      <c r="G227" s="137"/>
      <c r="H227" s="137"/>
      <c r="I227" s="137"/>
      <c r="J227" s="137"/>
      <c r="K227" s="137"/>
      <c r="L227" s="154"/>
      <c r="M227" s="137"/>
      <c r="N227" s="137"/>
      <c r="O227" s="137"/>
      <c r="P227" s="137"/>
      <c r="Q227" s="137"/>
      <c r="R227" s="137"/>
      <c r="S227" s="137"/>
      <c r="T227" s="137"/>
      <c r="U227" s="137"/>
      <c r="V227" s="1"/>
      <c r="W227" s="1"/>
      <c r="X227" s="1"/>
      <c r="Y227" s="1"/>
      <c r="Z227" s="1"/>
      <c r="AA227" s="1"/>
      <c r="AB227" s="1"/>
      <c r="AC227" s="1"/>
    </row>
    <row r="228" spans="1:29" ht="12.75">
      <c r="A228" s="1"/>
      <c r="B228" s="16"/>
      <c r="C228" s="3"/>
      <c r="D228" s="3"/>
      <c r="E228" s="3"/>
      <c r="F228" s="3"/>
      <c r="G228" s="137"/>
      <c r="H228" s="137"/>
      <c r="I228" s="137"/>
      <c r="J228" s="137"/>
      <c r="K228" s="137"/>
      <c r="L228" s="154"/>
      <c r="M228" s="137"/>
      <c r="N228" s="137"/>
      <c r="O228" s="137"/>
      <c r="P228" s="137"/>
      <c r="Q228" s="137"/>
      <c r="R228" s="137"/>
      <c r="S228" s="137"/>
      <c r="T228" s="137"/>
      <c r="U228" s="137"/>
      <c r="V228" s="1"/>
      <c r="W228" s="1"/>
      <c r="X228" s="1"/>
      <c r="Y228" s="1"/>
      <c r="Z228" s="1"/>
      <c r="AA228" s="1"/>
      <c r="AB228" s="1"/>
      <c r="AC228" s="1"/>
    </row>
    <row r="229" spans="1:29" ht="12.75">
      <c r="A229" s="1"/>
      <c r="B229" s="16"/>
      <c r="C229" s="3"/>
      <c r="D229" s="3"/>
      <c r="E229" s="3"/>
      <c r="F229" s="3"/>
      <c r="G229" s="137"/>
      <c r="H229" s="137"/>
      <c r="I229" s="137"/>
      <c r="J229" s="137"/>
      <c r="K229" s="137"/>
      <c r="L229" s="154"/>
      <c r="M229" s="137"/>
      <c r="N229" s="137"/>
      <c r="O229" s="137"/>
      <c r="P229" s="137"/>
      <c r="Q229" s="137"/>
      <c r="R229" s="137"/>
      <c r="S229" s="137"/>
      <c r="T229" s="137"/>
      <c r="U229" s="137"/>
      <c r="V229" s="1"/>
      <c r="W229" s="1"/>
      <c r="X229" s="1"/>
      <c r="Y229" s="1"/>
      <c r="Z229" s="1"/>
      <c r="AA229" s="1"/>
      <c r="AB229" s="1"/>
      <c r="AC229" s="1"/>
    </row>
    <row r="230" spans="1:29" ht="12.75">
      <c r="A230" s="1"/>
      <c r="B230" s="16"/>
      <c r="C230" s="3"/>
      <c r="D230" s="137"/>
      <c r="E230" s="137"/>
      <c r="F230" s="137"/>
      <c r="G230" s="137"/>
      <c r="H230" s="137"/>
      <c r="I230" s="154"/>
      <c r="J230" s="137"/>
      <c r="K230" s="137"/>
      <c r="L230" s="137"/>
      <c r="M230" s="137"/>
      <c r="N230" s="137"/>
      <c r="O230" s="137"/>
      <c r="P230" s="137"/>
      <c r="Q230" s="137"/>
      <c r="R230" s="137"/>
      <c r="S230" s="1"/>
      <c r="T230" s="1"/>
      <c r="U230" s="1"/>
      <c r="V230" s="1"/>
      <c r="W230" s="1"/>
      <c r="X230" s="1"/>
      <c r="Y230" s="1"/>
      <c r="Z230" s="1"/>
      <c r="AA230" s="1"/>
      <c r="AB230" s="1"/>
      <c r="AC230" s="1"/>
    </row>
    <row r="231" spans="1:29" ht="12.75">
      <c r="A231" s="1"/>
      <c r="B231" s="16"/>
      <c r="C231" s="3"/>
      <c r="D231" s="137"/>
      <c r="E231" s="137"/>
      <c r="F231" s="137"/>
      <c r="G231" s="137"/>
      <c r="H231" s="137"/>
      <c r="I231" s="154"/>
      <c r="J231" s="137"/>
      <c r="K231" s="137"/>
      <c r="L231" s="137"/>
      <c r="M231" s="137"/>
      <c r="N231" s="137"/>
      <c r="O231" s="137"/>
      <c r="P231" s="137"/>
      <c r="Q231" s="137"/>
      <c r="R231" s="137"/>
      <c r="S231" s="1"/>
      <c r="T231" s="1"/>
      <c r="U231" s="1"/>
      <c r="V231" s="1"/>
      <c r="W231" s="1"/>
      <c r="X231" s="1"/>
      <c r="Y231" s="1"/>
      <c r="Z231" s="1"/>
      <c r="AA231" s="1"/>
      <c r="AB231" s="1"/>
      <c r="AC231" s="1"/>
    </row>
    <row r="232" spans="1:29" ht="12.75">
      <c r="A232" s="1"/>
      <c r="B232" s="16"/>
      <c r="C232" s="3"/>
      <c r="D232" s="137"/>
      <c r="E232" s="137"/>
      <c r="F232" s="137"/>
      <c r="G232" s="137"/>
      <c r="H232" s="137"/>
      <c r="I232" s="154"/>
      <c r="J232" s="137"/>
      <c r="K232" s="137"/>
      <c r="L232" s="137"/>
      <c r="M232" s="137"/>
      <c r="N232" s="137"/>
      <c r="O232" s="137"/>
      <c r="P232" s="137"/>
      <c r="Q232" s="137"/>
      <c r="R232" s="137"/>
      <c r="S232" s="1"/>
      <c r="T232" s="1"/>
      <c r="U232" s="1"/>
      <c r="V232" s="1"/>
      <c r="W232" s="1"/>
      <c r="X232" s="1"/>
      <c r="Y232" s="1"/>
      <c r="Z232" s="1"/>
      <c r="AA232" s="1"/>
      <c r="AB232" s="1"/>
      <c r="AC232" s="1"/>
    </row>
    <row r="233" spans="1:29" ht="12.75">
      <c r="A233" s="1"/>
      <c r="B233" s="16"/>
      <c r="C233" s="3"/>
      <c r="D233" s="137"/>
      <c r="E233" s="137"/>
      <c r="F233" s="137"/>
      <c r="G233" s="137"/>
      <c r="H233" s="137"/>
      <c r="I233" s="154"/>
      <c r="J233" s="137"/>
      <c r="K233" s="137"/>
      <c r="L233" s="137"/>
      <c r="M233" s="137"/>
      <c r="N233" s="137"/>
      <c r="O233" s="137"/>
      <c r="P233" s="137"/>
      <c r="Q233" s="137"/>
      <c r="R233" s="137"/>
      <c r="S233" s="1"/>
      <c r="T233" s="1"/>
      <c r="U233" s="1"/>
      <c r="V233" s="1"/>
      <c r="W233" s="1"/>
      <c r="X233" s="1"/>
      <c r="Y233" s="1"/>
      <c r="Z233" s="1"/>
      <c r="AA233" s="1"/>
      <c r="AB233" s="1"/>
      <c r="AC233" s="1"/>
    </row>
    <row r="234" spans="1:29" ht="12.75">
      <c r="A234" s="1"/>
      <c r="B234" s="16"/>
      <c r="C234" s="3"/>
      <c r="D234" s="137"/>
      <c r="E234" s="137"/>
      <c r="F234" s="137"/>
      <c r="G234" s="137"/>
      <c r="H234" s="137"/>
      <c r="I234" s="154"/>
      <c r="J234" s="137"/>
      <c r="K234" s="137"/>
      <c r="L234" s="137"/>
      <c r="M234" s="137"/>
      <c r="N234" s="137"/>
      <c r="O234" s="137"/>
      <c r="P234" s="137"/>
      <c r="Q234" s="137"/>
      <c r="R234" s="137"/>
      <c r="S234" s="1"/>
      <c r="T234" s="1"/>
      <c r="U234" s="1"/>
      <c r="V234" s="1"/>
      <c r="W234" s="1"/>
      <c r="X234" s="1"/>
      <c r="Y234" s="1"/>
      <c r="Z234" s="1"/>
      <c r="AA234" s="1"/>
      <c r="AB234" s="1"/>
      <c r="AC234" s="1"/>
    </row>
    <row r="235" spans="1:29" ht="12.75">
      <c r="A235" s="1"/>
      <c r="B235" s="16"/>
      <c r="C235" s="3"/>
      <c r="D235" s="137"/>
      <c r="E235" s="137"/>
      <c r="F235" s="137"/>
      <c r="G235" s="137"/>
      <c r="H235" s="137"/>
      <c r="I235" s="154"/>
      <c r="J235" s="137"/>
      <c r="K235" s="137"/>
      <c r="L235" s="137"/>
      <c r="M235" s="137"/>
      <c r="N235" s="137"/>
      <c r="O235" s="137"/>
      <c r="P235" s="137"/>
      <c r="Q235" s="137"/>
      <c r="R235" s="137"/>
      <c r="S235" s="1"/>
      <c r="T235" s="1"/>
      <c r="U235" s="1"/>
      <c r="V235" s="1"/>
      <c r="W235" s="1"/>
      <c r="X235" s="1"/>
      <c r="Y235" s="1"/>
      <c r="Z235" s="1"/>
      <c r="AA235" s="1"/>
      <c r="AB235" s="1"/>
      <c r="AC235" s="1"/>
    </row>
    <row r="236" spans="1:29" ht="12.75">
      <c r="A236" s="1"/>
      <c r="B236" s="16"/>
      <c r="C236" s="3"/>
      <c r="D236" s="137"/>
      <c r="E236" s="137"/>
      <c r="F236" s="137"/>
      <c r="G236" s="137"/>
      <c r="H236" s="137"/>
      <c r="I236" s="154"/>
      <c r="J236" s="137"/>
      <c r="K236" s="137"/>
      <c r="L236" s="137"/>
      <c r="M236" s="137"/>
      <c r="N236" s="137"/>
      <c r="O236" s="137"/>
      <c r="P236" s="137"/>
      <c r="Q236" s="137"/>
      <c r="R236" s="137"/>
      <c r="S236" s="1"/>
      <c r="T236" s="1"/>
      <c r="U236" s="1"/>
      <c r="V236" s="1"/>
      <c r="W236" s="1"/>
      <c r="X236" s="1"/>
      <c r="Y236" s="1"/>
      <c r="Z236" s="1"/>
      <c r="AA236" s="1"/>
      <c r="AB236" s="1"/>
      <c r="AC236" s="1"/>
    </row>
    <row r="237" spans="1:29" ht="12.75">
      <c r="A237" s="1"/>
      <c r="B237" s="16"/>
      <c r="C237" s="3"/>
      <c r="D237" s="137"/>
      <c r="E237" s="137"/>
      <c r="F237" s="137"/>
      <c r="G237" s="137"/>
      <c r="H237" s="137"/>
      <c r="I237" s="154"/>
      <c r="J237" s="137"/>
      <c r="K237" s="137"/>
      <c r="L237" s="137"/>
      <c r="M237" s="137"/>
      <c r="N237" s="137"/>
      <c r="O237" s="137"/>
      <c r="P237" s="137"/>
      <c r="Q237" s="137"/>
      <c r="R237" s="137"/>
      <c r="S237" s="1"/>
      <c r="T237" s="1"/>
      <c r="U237" s="1"/>
      <c r="V237" s="1"/>
      <c r="W237" s="1"/>
      <c r="X237" s="1"/>
      <c r="Y237" s="1"/>
      <c r="Z237" s="1"/>
      <c r="AA237" s="1"/>
      <c r="AB237" s="1"/>
      <c r="AC237" s="1"/>
    </row>
    <row r="238" spans="1:29" ht="12.75">
      <c r="A238" s="1"/>
      <c r="B238" s="16"/>
      <c r="C238" s="3"/>
      <c r="D238" s="137"/>
      <c r="E238" s="137"/>
      <c r="F238" s="137"/>
      <c r="G238" s="137"/>
      <c r="H238" s="137"/>
      <c r="I238" s="154"/>
      <c r="J238" s="137"/>
      <c r="K238" s="137"/>
      <c r="L238" s="137"/>
      <c r="M238" s="137"/>
      <c r="N238" s="137"/>
      <c r="O238" s="137"/>
      <c r="P238" s="137"/>
      <c r="Q238" s="137"/>
      <c r="R238" s="137"/>
      <c r="S238" s="1"/>
      <c r="T238" s="1"/>
      <c r="U238" s="1"/>
      <c r="V238" s="1"/>
      <c r="W238" s="1"/>
      <c r="X238" s="1"/>
      <c r="Y238" s="1"/>
      <c r="Z238" s="1"/>
      <c r="AA238" s="1"/>
      <c r="AB238" s="1"/>
      <c r="AC238" s="1"/>
    </row>
    <row r="239" spans="1:29" ht="12.75">
      <c r="A239" s="1"/>
      <c r="B239" s="16"/>
      <c r="C239" s="3"/>
      <c r="D239" s="137"/>
      <c r="E239" s="137"/>
      <c r="F239" s="137"/>
      <c r="G239" s="137"/>
      <c r="H239" s="137"/>
      <c r="I239" s="154"/>
      <c r="J239" s="137"/>
      <c r="K239" s="137"/>
      <c r="L239" s="137"/>
      <c r="M239" s="137"/>
      <c r="N239" s="137"/>
      <c r="O239" s="137"/>
      <c r="P239" s="137"/>
      <c r="Q239" s="137"/>
      <c r="R239" s="137"/>
      <c r="S239" s="1"/>
      <c r="T239" s="1"/>
      <c r="U239" s="1"/>
      <c r="V239" s="1"/>
      <c r="W239" s="1"/>
      <c r="X239" s="1"/>
      <c r="Y239" s="1"/>
      <c r="Z239" s="1"/>
      <c r="AA239" s="1"/>
      <c r="AB239" s="1"/>
      <c r="AC239" s="1"/>
    </row>
    <row r="240" spans="1:29" ht="12.75">
      <c r="A240" s="1"/>
      <c r="B240" s="16"/>
      <c r="C240" s="3"/>
      <c r="D240" s="137"/>
      <c r="E240" s="137"/>
      <c r="F240" s="137"/>
      <c r="G240" s="137"/>
      <c r="H240" s="137"/>
      <c r="I240" s="154"/>
      <c r="J240" s="137"/>
      <c r="K240" s="137"/>
      <c r="L240" s="137"/>
      <c r="M240" s="137"/>
      <c r="N240" s="137"/>
      <c r="O240" s="137"/>
      <c r="P240" s="137"/>
      <c r="Q240" s="137"/>
      <c r="R240" s="137"/>
      <c r="S240" s="1"/>
      <c r="T240" s="1"/>
      <c r="U240" s="1"/>
      <c r="V240" s="1"/>
      <c r="W240" s="1"/>
      <c r="X240" s="1"/>
      <c r="Y240" s="1"/>
      <c r="Z240" s="1"/>
      <c r="AA240" s="1"/>
      <c r="AB240" s="1"/>
      <c r="AC240" s="1"/>
    </row>
    <row r="241" spans="1:29" ht="12.75">
      <c r="A241" s="1"/>
      <c r="B241" s="16"/>
      <c r="C241" s="3"/>
      <c r="D241" s="137"/>
      <c r="E241" s="137"/>
      <c r="F241" s="137"/>
      <c r="G241" s="137"/>
      <c r="H241" s="137"/>
      <c r="I241" s="154"/>
      <c r="J241" s="137"/>
      <c r="K241" s="137"/>
      <c r="L241" s="137"/>
      <c r="M241" s="137"/>
      <c r="N241" s="137"/>
      <c r="O241" s="137"/>
      <c r="P241" s="137"/>
      <c r="Q241" s="137"/>
      <c r="R241" s="137"/>
      <c r="S241" s="1"/>
      <c r="T241" s="1"/>
      <c r="U241" s="1"/>
      <c r="V241" s="1"/>
      <c r="W241" s="1"/>
      <c r="X241" s="1"/>
      <c r="Y241" s="1"/>
      <c r="Z241" s="1"/>
      <c r="AA241" s="1"/>
      <c r="AB241" s="1"/>
      <c r="AC241" s="1"/>
    </row>
    <row r="242" spans="1:29" ht="12.75">
      <c r="A242" s="1"/>
      <c r="B242" s="16"/>
      <c r="C242" s="3"/>
      <c r="D242" s="137"/>
      <c r="E242" s="137"/>
      <c r="F242" s="137"/>
      <c r="G242" s="137"/>
      <c r="H242" s="137"/>
      <c r="I242" s="154"/>
      <c r="J242" s="137"/>
      <c r="K242" s="137"/>
      <c r="L242" s="137"/>
      <c r="M242" s="137"/>
      <c r="N242" s="137"/>
      <c r="O242" s="137"/>
      <c r="P242" s="137"/>
      <c r="Q242" s="137"/>
      <c r="R242" s="137"/>
      <c r="S242" s="1"/>
      <c r="T242" s="1"/>
      <c r="U242" s="1"/>
      <c r="V242" s="1"/>
      <c r="W242" s="1"/>
      <c r="X242" s="1"/>
      <c r="Y242" s="1"/>
      <c r="Z242" s="1"/>
      <c r="AA242" s="1"/>
      <c r="AB242" s="1"/>
      <c r="AC242" s="1"/>
    </row>
    <row r="243" spans="1:29" ht="12.75">
      <c r="A243" s="1"/>
      <c r="B243" s="16"/>
      <c r="C243" s="3"/>
      <c r="D243" s="137"/>
      <c r="E243" s="137"/>
      <c r="F243" s="137"/>
      <c r="G243" s="137"/>
      <c r="H243" s="137"/>
      <c r="I243" s="154"/>
      <c r="J243" s="137"/>
      <c r="K243" s="137"/>
      <c r="L243" s="137"/>
      <c r="M243" s="137"/>
      <c r="N243" s="137"/>
      <c r="O243" s="137"/>
      <c r="P243" s="137"/>
      <c r="Q243" s="137"/>
      <c r="R243" s="137"/>
      <c r="S243" s="1"/>
      <c r="T243" s="1"/>
      <c r="U243" s="1"/>
      <c r="V243" s="1"/>
      <c r="W243" s="1"/>
      <c r="X243" s="1"/>
      <c r="Y243" s="1"/>
      <c r="Z243" s="1"/>
      <c r="AA243" s="1"/>
      <c r="AB243" s="1"/>
      <c r="AC243" s="1"/>
    </row>
    <row r="244" spans="1:29" ht="12.75">
      <c r="A244" s="1"/>
      <c r="B244" s="16"/>
      <c r="C244" s="3"/>
      <c r="D244" s="137"/>
      <c r="E244" s="137"/>
      <c r="F244" s="137"/>
      <c r="G244" s="137"/>
      <c r="H244" s="137"/>
      <c r="I244" s="154"/>
      <c r="J244" s="137"/>
      <c r="K244" s="137"/>
      <c r="L244" s="137"/>
      <c r="M244" s="137"/>
      <c r="N244" s="137"/>
      <c r="O244" s="137"/>
      <c r="P244" s="137"/>
      <c r="Q244" s="137"/>
      <c r="R244" s="137"/>
      <c r="S244" s="1"/>
      <c r="T244" s="1"/>
      <c r="U244" s="1"/>
      <c r="V244" s="1"/>
      <c r="W244" s="1"/>
      <c r="X244" s="1"/>
      <c r="Y244" s="1"/>
      <c r="Z244" s="1"/>
      <c r="AA244" s="1"/>
      <c r="AB244" s="1"/>
      <c r="AC244" s="1"/>
    </row>
    <row r="245" spans="1:29" ht="12.75">
      <c r="A245" s="1"/>
      <c r="B245" s="16"/>
      <c r="C245" s="3"/>
      <c r="D245" s="137"/>
      <c r="E245" s="137"/>
      <c r="F245" s="137"/>
      <c r="G245" s="137"/>
      <c r="H245" s="137"/>
      <c r="I245" s="154"/>
      <c r="J245" s="137"/>
      <c r="K245" s="137"/>
      <c r="L245" s="137"/>
      <c r="M245" s="137"/>
      <c r="N245" s="137"/>
      <c r="O245" s="137"/>
      <c r="P245" s="137"/>
      <c r="Q245" s="137"/>
      <c r="R245" s="137"/>
      <c r="S245" s="1"/>
      <c r="T245" s="1"/>
      <c r="U245" s="1"/>
      <c r="V245" s="1"/>
      <c r="W245" s="1"/>
      <c r="X245" s="1"/>
      <c r="Y245" s="1"/>
      <c r="Z245" s="1"/>
      <c r="AA245" s="1"/>
      <c r="AB245" s="1"/>
      <c r="AC245" s="1"/>
    </row>
    <row r="246" spans="1:29" ht="12.75">
      <c r="A246" s="1"/>
      <c r="B246" s="16"/>
      <c r="C246" s="3"/>
      <c r="D246" s="137"/>
      <c r="E246" s="137"/>
      <c r="F246" s="137"/>
      <c r="G246" s="137"/>
      <c r="H246" s="137"/>
      <c r="I246" s="154"/>
      <c r="J246" s="137"/>
      <c r="K246" s="137"/>
      <c r="L246" s="137"/>
      <c r="M246" s="137"/>
      <c r="N246" s="137"/>
      <c r="O246" s="137"/>
      <c r="P246" s="137"/>
      <c r="Q246" s="137"/>
      <c r="R246" s="137"/>
      <c r="S246" s="1"/>
      <c r="T246" s="1"/>
      <c r="U246" s="1"/>
      <c r="V246" s="1"/>
      <c r="W246" s="1"/>
      <c r="X246" s="1"/>
      <c r="Y246" s="1"/>
      <c r="Z246" s="1"/>
      <c r="AA246" s="1"/>
      <c r="AB246" s="1"/>
      <c r="AC246" s="1"/>
    </row>
    <row r="247" spans="1:29" ht="12.75">
      <c r="A247" s="1"/>
      <c r="B247" s="16"/>
      <c r="C247" s="3"/>
      <c r="D247" s="137"/>
      <c r="E247" s="137"/>
      <c r="F247" s="137"/>
      <c r="G247" s="137"/>
      <c r="H247" s="137"/>
      <c r="I247" s="154"/>
      <c r="J247" s="137"/>
      <c r="K247" s="137"/>
      <c r="L247" s="137"/>
      <c r="M247" s="137"/>
      <c r="N247" s="137"/>
      <c r="O247" s="137"/>
      <c r="P247" s="137"/>
      <c r="Q247" s="137"/>
      <c r="R247" s="137"/>
      <c r="S247" s="1"/>
      <c r="T247" s="1"/>
      <c r="U247" s="1"/>
      <c r="V247" s="1"/>
      <c r="W247" s="1"/>
      <c r="X247" s="1"/>
      <c r="Y247" s="1"/>
      <c r="Z247" s="1"/>
      <c r="AA247" s="1"/>
      <c r="AB247" s="1"/>
      <c r="AC247" s="1"/>
    </row>
    <row r="248" spans="1:29" ht="12.75">
      <c r="A248" s="1"/>
      <c r="B248" s="16"/>
      <c r="C248" s="3"/>
      <c r="D248" s="137"/>
      <c r="E248" s="137"/>
      <c r="F248" s="137"/>
      <c r="G248" s="137"/>
      <c r="H248" s="137"/>
      <c r="I248" s="137"/>
      <c r="J248" s="137"/>
      <c r="K248" s="137"/>
      <c r="L248" s="137"/>
      <c r="M248" s="137"/>
      <c r="N248" s="137"/>
      <c r="O248" s="137"/>
      <c r="P248" s="137"/>
      <c r="Q248" s="137"/>
      <c r="R248" s="137"/>
      <c r="S248" s="1"/>
      <c r="T248" s="1"/>
      <c r="U248" s="1"/>
      <c r="V248" s="1"/>
      <c r="W248" s="1"/>
      <c r="X248" s="1"/>
      <c r="Y248" s="1"/>
      <c r="Z248" s="1"/>
      <c r="AA248" s="1"/>
      <c r="AB248" s="1"/>
      <c r="AC248" s="1"/>
    </row>
    <row r="249" spans="1:29" ht="12.75">
      <c r="A249" s="1"/>
      <c r="B249" s="16"/>
      <c r="C249" s="3"/>
      <c r="D249" s="137"/>
      <c r="E249" s="137"/>
      <c r="F249" s="137"/>
      <c r="G249" s="137"/>
      <c r="H249" s="137"/>
      <c r="I249" s="137"/>
      <c r="J249" s="137"/>
      <c r="K249" s="137"/>
      <c r="L249" s="137"/>
      <c r="M249" s="137"/>
      <c r="N249" s="137"/>
      <c r="O249" s="137"/>
      <c r="P249" s="137"/>
      <c r="Q249" s="137"/>
      <c r="R249" s="137"/>
      <c r="S249" s="1"/>
      <c r="T249" s="1"/>
      <c r="U249" s="1"/>
      <c r="V249" s="1"/>
      <c r="W249" s="1"/>
      <c r="X249" s="1"/>
      <c r="Y249" s="1"/>
      <c r="Z249" s="1"/>
      <c r="AA249" s="1"/>
      <c r="AB249" s="1"/>
      <c r="AC249" s="1"/>
    </row>
    <row r="250" spans="1:29" ht="12.75">
      <c r="A250" s="1"/>
      <c r="B250" s="16"/>
      <c r="C250" s="3"/>
      <c r="D250" s="137"/>
      <c r="E250" s="137"/>
      <c r="F250" s="137"/>
      <c r="G250" s="137"/>
      <c r="H250" s="137"/>
      <c r="I250" s="137"/>
      <c r="J250" s="137"/>
      <c r="K250" s="137"/>
      <c r="L250" s="137"/>
      <c r="M250" s="137"/>
      <c r="N250" s="137"/>
      <c r="O250" s="137"/>
      <c r="P250" s="137"/>
      <c r="Q250" s="137"/>
      <c r="R250" s="137"/>
      <c r="S250" s="1"/>
      <c r="T250" s="1"/>
      <c r="U250" s="1"/>
      <c r="V250" s="1"/>
      <c r="W250" s="1"/>
      <c r="X250" s="1"/>
      <c r="Y250" s="1"/>
      <c r="Z250" s="1"/>
      <c r="AA250" s="1"/>
      <c r="AB250" s="1"/>
      <c r="AC250" s="1"/>
    </row>
    <row r="251" spans="1:29" ht="12.75">
      <c r="A251" s="1"/>
      <c r="B251" s="16"/>
      <c r="C251" s="3"/>
      <c r="D251" s="137"/>
      <c r="E251" s="137"/>
      <c r="F251" s="137"/>
      <c r="G251" s="137"/>
      <c r="H251" s="137"/>
      <c r="I251" s="137"/>
      <c r="J251" s="137"/>
      <c r="K251" s="137"/>
      <c r="L251" s="137"/>
      <c r="M251" s="137"/>
      <c r="N251" s="137"/>
      <c r="O251" s="137"/>
      <c r="P251" s="137"/>
      <c r="Q251" s="137"/>
      <c r="R251" s="137"/>
      <c r="S251" s="1"/>
      <c r="T251" s="1"/>
      <c r="U251" s="1"/>
      <c r="V251" s="1"/>
      <c r="W251" s="1"/>
      <c r="X251" s="1"/>
      <c r="Y251" s="1"/>
      <c r="Z251" s="1"/>
      <c r="AA251" s="1"/>
      <c r="AB251" s="1"/>
      <c r="AC251" s="1"/>
    </row>
    <row r="252" spans="1:29" ht="12.75">
      <c r="A252" s="1"/>
      <c r="B252" s="16"/>
      <c r="C252" s="3"/>
      <c r="D252" s="137"/>
      <c r="E252" s="137"/>
      <c r="F252" s="137"/>
      <c r="G252" s="137"/>
      <c r="H252" s="137"/>
      <c r="I252" s="137"/>
      <c r="J252" s="137"/>
      <c r="K252" s="137"/>
      <c r="L252" s="137"/>
      <c r="M252" s="137"/>
      <c r="N252" s="137"/>
      <c r="O252" s="137"/>
      <c r="P252" s="137"/>
      <c r="Q252" s="137"/>
      <c r="R252" s="137"/>
      <c r="S252" s="1"/>
      <c r="T252" s="1"/>
      <c r="U252" s="1"/>
      <c r="V252" s="1"/>
      <c r="W252" s="1"/>
      <c r="X252" s="1"/>
      <c r="Y252" s="1"/>
      <c r="Z252" s="1"/>
      <c r="AA252" s="1"/>
      <c r="AB252" s="1"/>
      <c r="AC252" s="1"/>
    </row>
    <row r="253" spans="1:29" ht="12.75">
      <c r="A253" s="1"/>
      <c r="B253" s="16"/>
      <c r="C253" s="3"/>
      <c r="D253" s="137"/>
      <c r="E253" s="137"/>
      <c r="F253" s="137"/>
      <c r="G253" s="137"/>
      <c r="H253" s="137"/>
      <c r="I253" s="137"/>
      <c r="J253" s="137"/>
      <c r="K253" s="137"/>
      <c r="L253" s="137"/>
      <c r="M253" s="137"/>
      <c r="N253" s="137"/>
      <c r="O253" s="137"/>
      <c r="P253" s="137"/>
      <c r="Q253" s="137"/>
      <c r="R253" s="137"/>
      <c r="S253" s="1"/>
      <c r="T253" s="1"/>
      <c r="U253" s="1"/>
      <c r="V253" s="1"/>
      <c r="W253" s="1"/>
      <c r="X253" s="1"/>
      <c r="Y253" s="1"/>
      <c r="Z253" s="1"/>
      <c r="AA253" s="1"/>
      <c r="AB253" s="1"/>
      <c r="AC253" s="1"/>
    </row>
    <row r="254" spans="1:29" ht="12.75">
      <c r="A254" s="1"/>
      <c r="B254" s="16"/>
      <c r="C254" s="3"/>
      <c r="D254" s="137"/>
      <c r="E254" s="137"/>
      <c r="F254" s="137"/>
      <c r="G254" s="137"/>
      <c r="H254" s="137"/>
      <c r="I254" s="137"/>
      <c r="J254" s="137"/>
      <c r="K254" s="137"/>
      <c r="L254" s="137"/>
      <c r="M254" s="137"/>
      <c r="N254" s="137"/>
      <c r="O254" s="137"/>
      <c r="P254" s="137"/>
      <c r="Q254" s="137"/>
      <c r="R254" s="137"/>
      <c r="S254" s="1"/>
      <c r="T254" s="1"/>
      <c r="U254" s="1"/>
      <c r="V254" s="1"/>
      <c r="W254" s="1"/>
      <c r="X254" s="1"/>
      <c r="Y254" s="1"/>
      <c r="Z254" s="1"/>
      <c r="AA254" s="1"/>
      <c r="AB254" s="1"/>
      <c r="AC254" s="1"/>
    </row>
    <row r="255" spans="1:29" ht="12.75">
      <c r="A255" s="1"/>
      <c r="B255" s="16"/>
      <c r="C255" s="3"/>
      <c r="D255" s="137"/>
      <c r="E255" s="137"/>
      <c r="F255" s="137"/>
      <c r="G255" s="137"/>
      <c r="H255" s="137"/>
      <c r="I255" s="137"/>
      <c r="J255" s="137"/>
      <c r="K255" s="137"/>
      <c r="L255" s="137"/>
      <c r="M255" s="137"/>
      <c r="N255" s="137"/>
      <c r="O255" s="137"/>
      <c r="P255" s="137"/>
      <c r="Q255" s="137"/>
      <c r="R255" s="137"/>
      <c r="S255" s="1"/>
      <c r="T255" s="1"/>
      <c r="U255" s="1"/>
      <c r="V255" s="1"/>
      <c r="W255" s="1"/>
      <c r="X255" s="1"/>
      <c r="Y255" s="1"/>
      <c r="Z255" s="1"/>
      <c r="AA255" s="1"/>
      <c r="AB255" s="1"/>
      <c r="AC255" s="1"/>
    </row>
    <row r="256" spans="1:29" ht="12.75">
      <c r="A256" s="1"/>
      <c r="B256" s="16"/>
      <c r="C256" s="3"/>
      <c r="D256" s="137"/>
      <c r="E256" s="137"/>
      <c r="F256" s="137"/>
      <c r="G256" s="137"/>
      <c r="H256" s="137"/>
      <c r="I256" s="137"/>
      <c r="J256" s="137"/>
      <c r="K256" s="137"/>
      <c r="L256" s="137"/>
      <c r="M256" s="137"/>
      <c r="N256" s="137"/>
      <c r="O256" s="137"/>
      <c r="P256" s="137"/>
      <c r="Q256" s="137"/>
      <c r="R256" s="137"/>
      <c r="S256" s="1"/>
      <c r="T256" s="1"/>
      <c r="U256" s="1"/>
      <c r="V256" s="1"/>
      <c r="W256" s="1"/>
      <c r="X256" s="1"/>
      <c r="Y256" s="1"/>
      <c r="Z256" s="1"/>
      <c r="AA256" s="1"/>
      <c r="AB256" s="1"/>
      <c r="AC256" s="1"/>
    </row>
    <row r="257" spans="1:29" ht="12.75">
      <c r="A257" s="1"/>
      <c r="B257" s="16"/>
      <c r="C257" s="3"/>
      <c r="D257" s="137"/>
      <c r="E257" s="137"/>
      <c r="F257" s="137"/>
      <c r="G257" s="137"/>
      <c r="H257" s="137"/>
      <c r="I257" s="137"/>
      <c r="J257" s="137"/>
      <c r="K257" s="137"/>
      <c r="L257" s="137"/>
      <c r="M257" s="137"/>
      <c r="N257" s="137"/>
      <c r="O257" s="137"/>
      <c r="P257" s="137"/>
      <c r="Q257" s="137"/>
      <c r="R257" s="137"/>
      <c r="S257" s="1"/>
      <c r="T257" s="1"/>
      <c r="U257" s="1"/>
      <c r="V257" s="1"/>
      <c r="W257" s="1"/>
      <c r="X257" s="1"/>
      <c r="Y257" s="1"/>
      <c r="Z257" s="1"/>
      <c r="AA257" s="1"/>
      <c r="AB257" s="1"/>
      <c r="AC257" s="1"/>
    </row>
    <row r="258" spans="1:29" ht="12.75">
      <c r="A258" s="1"/>
      <c r="B258" s="16"/>
      <c r="C258" s="3"/>
      <c r="D258" s="137"/>
      <c r="E258" s="137"/>
      <c r="F258" s="137"/>
      <c r="G258" s="137"/>
      <c r="H258" s="137"/>
      <c r="I258" s="137"/>
      <c r="J258" s="137"/>
      <c r="K258" s="137"/>
      <c r="L258" s="137"/>
      <c r="M258" s="137"/>
      <c r="N258" s="137"/>
      <c r="O258" s="137"/>
      <c r="P258" s="137"/>
      <c r="Q258" s="137"/>
      <c r="R258" s="137"/>
      <c r="S258" s="1"/>
      <c r="T258" s="1"/>
      <c r="U258" s="1"/>
      <c r="V258" s="1"/>
      <c r="W258" s="1"/>
      <c r="X258" s="1"/>
      <c r="Y258" s="1"/>
      <c r="Z258" s="1"/>
      <c r="AA258" s="1"/>
      <c r="AB258" s="1"/>
      <c r="AC258" s="1"/>
    </row>
    <row r="259" spans="1:29" ht="12.75">
      <c r="A259" s="1"/>
      <c r="B259" s="16"/>
      <c r="C259" s="3"/>
      <c r="D259" s="137"/>
      <c r="E259" s="137"/>
      <c r="F259" s="137"/>
      <c r="G259" s="137"/>
      <c r="H259" s="137"/>
      <c r="I259" s="137"/>
      <c r="J259" s="137"/>
      <c r="K259" s="137"/>
      <c r="L259" s="137"/>
      <c r="M259" s="137"/>
      <c r="N259" s="137"/>
      <c r="O259" s="137"/>
      <c r="P259" s="137"/>
      <c r="Q259" s="137"/>
      <c r="R259" s="137"/>
      <c r="S259" s="1"/>
      <c r="T259" s="1"/>
      <c r="U259" s="1"/>
      <c r="V259" s="1"/>
      <c r="W259" s="1"/>
      <c r="X259" s="1"/>
      <c r="Y259" s="1"/>
      <c r="Z259" s="1"/>
      <c r="AA259" s="1"/>
      <c r="AB259" s="1"/>
      <c r="AC259" s="1"/>
    </row>
    <row r="260" spans="1:29" ht="12.75">
      <c r="A260" s="1"/>
      <c r="B260" s="16"/>
      <c r="C260" s="3"/>
      <c r="D260" s="137"/>
      <c r="E260" s="137"/>
      <c r="F260" s="137"/>
      <c r="G260" s="137"/>
      <c r="H260" s="137"/>
      <c r="I260" s="137"/>
      <c r="J260" s="137"/>
      <c r="K260" s="137"/>
      <c r="L260" s="137"/>
      <c r="M260" s="137"/>
      <c r="N260" s="137"/>
      <c r="O260" s="137"/>
      <c r="P260" s="137"/>
      <c r="Q260" s="137"/>
      <c r="R260" s="137"/>
      <c r="S260" s="1"/>
      <c r="T260" s="1"/>
      <c r="U260" s="1"/>
      <c r="V260" s="1"/>
      <c r="W260" s="1"/>
      <c r="X260" s="1"/>
      <c r="Y260" s="1"/>
      <c r="Z260" s="1"/>
      <c r="AA260" s="1"/>
      <c r="AB260" s="1"/>
      <c r="AC260" s="1"/>
    </row>
    <row r="261" spans="1:29" ht="12.75">
      <c r="A261" s="1"/>
      <c r="B261" s="16"/>
      <c r="C261" s="3"/>
      <c r="D261" s="137"/>
      <c r="E261" s="137"/>
      <c r="F261" s="137"/>
      <c r="G261" s="137"/>
      <c r="H261" s="137"/>
      <c r="I261" s="137"/>
      <c r="J261" s="137"/>
      <c r="K261" s="137"/>
      <c r="L261" s="137"/>
      <c r="M261" s="137"/>
      <c r="N261" s="137"/>
      <c r="O261" s="137"/>
      <c r="P261" s="137"/>
      <c r="Q261" s="137"/>
      <c r="R261" s="137"/>
      <c r="S261" s="1"/>
      <c r="T261" s="1"/>
      <c r="U261" s="1"/>
      <c r="V261" s="1"/>
      <c r="W261" s="1"/>
      <c r="X261" s="1"/>
      <c r="Y261" s="1"/>
      <c r="Z261" s="1"/>
      <c r="AA261" s="1"/>
      <c r="AB261" s="1"/>
      <c r="AC261" s="1"/>
    </row>
    <row r="262" spans="1:29" ht="12.75">
      <c r="A262" s="1"/>
      <c r="B262" s="16"/>
      <c r="C262" s="3"/>
      <c r="D262" s="137"/>
      <c r="E262" s="137"/>
      <c r="F262" s="137"/>
      <c r="G262" s="137"/>
      <c r="H262" s="137"/>
      <c r="I262" s="137"/>
      <c r="J262" s="137"/>
      <c r="K262" s="137"/>
      <c r="L262" s="137"/>
      <c r="M262" s="137"/>
      <c r="N262" s="137"/>
      <c r="O262" s="137"/>
      <c r="P262" s="137"/>
      <c r="Q262" s="137"/>
      <c r="R262" s="137"/>
      <c r="S262" s="1"/>
      <c r="T262" s="1"/>
      <c r="U262" s="1"/>
      <c r="V262" s="1"/>
      <c r="W262" s="1"/>
      <c r="X262" s="1"/>
      <c r="Y262" s="1"/>
      <c r="Z262" s="1"/>
      <c r="AA262" s="1"/>
      <c r="AB262" s="1"/>
      <c r="AC262" s="1"/>
    </row>
    <row r="263" spans="1:29" ht="12.75">
      <c r="A263" s="1"/>
      <c r="B263" s="16"/>
      <c r="C263" s="3"/>
      <c r="D263" s="137"/>
      <c r="E263" s="137"/>
      <c r="F263" s="137"/>
      <c r="G263" s="137"/>
      <c r="H263" s="137"/>
      <c r="I263" s="137"/>
      <c r="J263" s="137"/>
      <c r="K263" s="137"/>
      <c r="L263" s="137"/>
      <c r="M263" s="137"/>
      <c r="N263" s="137"/>
      <c r="O263" s="137"/>
      <c r="P263" s="137"/>
      <c r="Q263" s="137"/>
      <c r="R263" s="137"/>
      <c r="S263" s="1"/>
      <c r="T263" s="1"/>
      <c r="U263" s="1"/>
      <c r="V263" s="1"/>
      <c r="W263" s="1"/>
      <c r="X263" s="1"/>
      <c r="Y263" s="1"/>
      <c r="Z263" s="1"/>
      <c r="AA263" s="1"/>
      <c r="AB263" s="1"/>
      <c r="AC263" s="1"/>
    </row>
    <row r="264" spans="1:29" ht="12.75">
      <c r="A264" s="1"/>
      <c r="B264" s="16"/>
      <c r="C264" s="3"/>
      <c r="D264" s="137"/>
      <c r="E264" s="137"/>
      <c r="F264" s="137"/>
      <c r="G264" s="137"/>
      <c r="H264" s="137"/>
      <c r="I264" s="137"/>
      <c r="J264" s="137"/>
      <c r="K264" s="137"/>
      <c r="L264" s="137"/>
      <c r="M264" s="137"/>
      <c r="N264" s="137"/>
      <c r="O264" s="137"/>
      <c r="P264" s="137"/>
      <c r="Q264" s="137"/>
      <c r="R264" s="137"/>
      <c r="S264" s="1"/>
      <c r="T264" s="1"/>
      <c r="U264" s="1"/>
      <c r="V264" s="1"/>
      <c r="W264" s="1"/>
      <c r="X264" s="1"/>
      <c r="Y264" s="1"/>
      <c r="Z264" s="1"/>
      <c r="AA264" s="1"/>
      <c r="AB264" s="1"/>
      <c r="AC264" s="1"/>
    </row>
    <row r="265" spans="1:29" ht="12.75">
      <c r="A265" s="1"/>
      <c r="B265" s="16"/>
      <c r="C265" s="3"/>
      <c r="D265" s="137"/>
      <c r="E265" s="137"/>
      <c r="F265" s="137"/>
      <c r="G265" s="137"/>
      <c r="H265" s="137"/>
      <c r="I265" s="137"/>
      <c r="J265" s="137"/>
      <c r="K265" s="137"/>
      <c r="L265" s="137"/>
      <c r="M265" s="137"/>
      <c r="N265" s="137"/>
      <c r="O265" s="137"/>
      <c r="P265" s="137"/>
      <c r="Q265" s="137"/>
      <c r="R265" s="137"/>
      <c r="S265" s="1"/>
      <c r="T265" s="1"/>
      <c r="U265" s="1"/>
      <c r="V265" s="1"/>
      <c r="W265" s="1"/>
      <c r="X265" s="1"/>
      <c r="Y265" s="1"/>
      <c r="Z265" s="1"/>
      <c r="AA265" s="1"/>
      <c r="AB265" s="1"/>
      <c r="AC265" s="1"/>
    </row>
    <row r="266" spans="1:29" ht="12.75">
      <c r="A266" s="1"/>
      <c r="B266" s="16"/>
      <c r="C266" s="3"/>
      <c r="D266" s="137"/>
      <c r="E266" s="137"/>
      <c r="F266" s="137"/>
      <c r="G266" s="137"/>
      <c r="H266" s="137"/>
      <c r="I266" s="137"/>
      <c r="J266" s="137"/>
      <c r="K266" s="137"/>
      <c r="L266" s="137"/>
      <c r="M266" s="137"/>
      <c r="N266" s="137"/>
      <c r="O266" s="137"/>
      <c r="P266" s="137"/>
      <c r="Q266" s="137"/>
      <c r="R266" s="137"/>
      <c r="S266" s="1"/>
      <c r="T266" s="1"/>
      <c r="U266" s="1"/>
      <c r="V266" s="1"/>
      <c r="W266" s="1"/>
      <c r="X266" s="1"/>
      <c r="Y266" s="1"/>
      <c r="Z266" s="1"/>
      <c r="AA266" s="1"/>
      <c r="AB266" s="1"/>
      <c r="AC266" s="1"/>
    </row>
    <row r="267" spans="1:29" ht="12.75">
      <c r="A267" s="1"/>
      <c r="B267" s="16"/>
      <c r="C267" s="3"/>
      <c r="D267" s="137"/>
      <c r="E267" s="137"/>
      <c r="F267" s="137"/>
      <c r="G267" s="137"/>
      <c r="H267" s="137"/>
      <c r="I267" s="137"/>
      <c r="J267" s="137"/>
      <c r="K267" s="137"/>
      <c r="L267" s="137"/>
      <c r="M267" s="137"/>
      <c r="N267" s="137"/>
      <c r="O267" s="137"/>
      <c r="P267" s="137"/>
      <c r="Q267" s="137"/>
      <c r="R267" s="137"/>
      <c r="S267" s="1"/>
      <c r="T267" s="1"/>
      <c r="U267" s="1"/>
      <c r="V267" s="1"/>
      <c r="W267" s="1"/>
      <c r="X267" s="1"/>
      <c r="Y267" s="1"/>
      <c r="Z267" s="1"/>
      <c r="AA267" s="1"/>
      <c r="AB267" s="1"/>
      <c r="AC267" s="1"/>
    </row>
    <row r="268" spans="1:29" ht="12.75">
      <c r="A268" s="1"/>
      <c r="B268" s="16"/>
      <c r="C268" s="3"/>
      <c r="D268" s="137"/>
      <c r="E268" s="137"/>
      <c r="F268" s="137"/>
      <c r="G268" s="137"/>
      <c r="H268" s="137"/>
      <c r="I268" s="137"/>
      <c r="J268" s="137"/>
      <c r="K268" s="137"/>
      <c r="L268" s="137"/>
      <c r="M268" s="137"/>
      <c r="N268" s="137"/>
      <c r="O268" s="137"/>
      <c r="P268" s="137"/>
      <c r="Q268" s="137"/>
      <c r="R268" s="137"/>
      <c r="S268" s="1"/>
      <c r="T268" s="1"/>
      <c r="U268" s="1"/>
      <c r="V268" s="1"/>
      <c r="W268" s="1"/>
      <c r="X268" s="1"/>
      <c r="Y268" s="1"/>
      <c r="Z268" s="1"/>
      <c r="AA268" s="1"/>
      <c r="AB268" s="1"/>
      <c r="AC268" s="1"/>
    </row>
    <row r="269" spans="1:29" ht="12.75">
      <c r="A269" s="1"/>
      <c r="B269" s="16"/>
      <c r="C269" s="3"/>
      <c r="D269" s="137"/>
      <c r="E269" s="137"/>
      <c r="F269" s="137"/>
      <c r="G269" s="137"/>
      <c r="H269" s="137"/>
      <c r="I269" s="137"/>
      <c r="J269" s="137"/>
      <c r="K269" s="137"/>
      <c r="L269" s="137"/>
      <c r="M269" s="137"/>
      <c r="N269" s="137"/>
      <c r="O269" s="137"/>
      <c r="P269" s="137"/>
      <c r="Q269" s="137"/>
      <c r="R269" s="137"/>
      <c r="S269" s="1"/>
      <c r="T269" s="1"/>
      <c r="U269" s="1"/>
      <c r="V269" s="1"/>
      <c r="W269" s="1"/>
      <c r="X269" s="1"/>
      <c r="Y269" s="1"/>
      <c r="Z269" s="1"/>
      <c r="AA269" s="1"/>
      <c r="AB269" s="1"/>
      <c r="AC269" s="1"/>
    </row>
    <row r="270" spans="1:29" ht="12.75">
      <c r="A270" s="1"/>
      <c r="B270" s="16"/>
      <c r="C270" s="3"/>
      <c r="D270" s="137"/>
      <c r="E270" s="137"/>
      <c r="F270" s="137"/>
      <c r="G270" s="137"/>
      <c r="H270" s="137"/>
      <c r="I270" s="137"/>
      <c r="J270" s="137"/>
      <c r="K270" s="137"/>
      <c r="L270" s="137"/>
      <c r="M270" s="137"/>
      <c r="N270" s="137"/>
      <c r="O270" s="137"/>
      <c r="P270" s="137"/>
      <c r="Q270" s="137"/>
      <c r="R270" s="137"/>
      <c r="S270" s="1"/>
      <c r="T270" s="1"/>
      <c r="U270" s="1"/>
      <c r="V270" s="1"/>
      <c r="W270" s="1"/>
      <c r="X270" s="1"/>
      <c r="Y270" s="1"/>
      <c r="Z270" s="1"/>
      <c r="AA270" s="1"/>
      <c r="AB270" s="1"/>
      <c r="AC270" s="1"/>
    </row>
    <row r="271" spans="1:29" ht="12.75">
      <c r="A271" s="1"/>
      <c r="B271" s="16"/>
      <c r="C271" s="3"/>
      <c r="D271" s="137"/>
      <c r="E271" s="137"/>
      <c r="F271" s="137"/>
      <c r="G271" s="137"/>
      <c r="H271" s="137"/>
      <c r="I271" s="137"/>
      <c r="J271" s="137"/>
      <c r="K271" s="137"/>
      <c r="L271" s="137"/>
      <c r="M271" s="137"/>
      <c r="N271" s="137"/>
      <c r="O271" s="137"/>
      <c r="P271" s="137"/>
      <c r="Q271" s="137"/>
      <c r="R271" s="137"/>
      <c r="S271" s="1"/>
      <c r="T271" s="1"/>
      <c r="U271" s="1"/>
      <c r="V271" s="1"/>
      <c r="W271" s="1"/>
      <c r="X271" s="1"/>
      <c r="Y271" s="1"/>
      <c r="Z271" s="1"/>
      <c r="AA271" s="1"/>
      <c r="AB271" s="1"/>
      <c r="AC271" s="1"/>
    </row>
    <row r="272" spans="1:29" ht="12.75">
      <c r="A272" s="1"/>
      <c r="B272" s="16"/>
      <c r="C272" s="3"/>
      <c r="D272" s="137"/>
      <c r="E272" s="137"/>
      <c r="F272" s="137"/>
      <c r="G272" s="137"/>
      <c r="H272" s="137"/>
      <c r="I272" s="137"/>
      <c r="J272" s="137"/>
      <c r="K272" s="137"/>
      <c r="L272" s="137"/>
      <c r="M272" s="137"/>
      <c r="N272" s="137"/>
      <c r="O272" s="137"/>
      <c r="P272" s="137"/>
      <c r="Q272" s="137"/>
      <c r="R272" s="137"/>
      <c r="S272" s="1"/>
      <c r="T272" s="1"/>
      <c r="U272" s="1"/>
      <c r="V272" s="1"/>
      <c r="W272" s="1"/>
      <c r="X272" s="1"/>
      <c r="Y272" s="1"/>
      <c r="Z272" s="1"/>
      <c r="AA272" s="1"/>
      <c r="AB272" s="1"/>
      <c r="AC272" s="1"/>
    </row>
    <row r="273" spans="1:29" ht="12.75">
      <c r="A273" s="1"/>
      <c r="B273" s="16"/>
      <c r="C273" s="3"/>
      <c r="D273" s="137"/>
      <c r="E273" s="137"/>
      <c r="F273" s="137"/>
      <c r="G273" s="137"/>
      <c r="H273" s="137"/>
      <c r="I273" s="137"/>
      <c r="J273" s="137"/>
      <c r="K273" s="137"/>
      <c r="L273" s="137"/>
      <c r="M273" s="137"/>
      <c r="N273" s="137"/>
      <c r="O273" s="137"/>
      <c r="P273" s="137"/>
      <c r="Q273" s="137"/>
      <c r="R273" s="137"/>
      <c r="S273" s="1"/>
      <c r="T273" s="1"/>
      <c r="U273" s="1"/>
      <c r="V273" s="1"/>
      <c r="W273" s="1"/>
      <c r="X273" s="1"/>
      <c r="Y273" s="1"/>
      <c r="Z273" s="1"/>
      <c r="AA273" s="1"/>
      <c r="AB273" s="1"/>
      <c r="AC273" s="1"/>
    </row>
    <row r="274" spans="1:29" ht="12.75">
      <c r="A274" s="1"/>
      <c r="B274" s="16"/>
      <c r="C274" s="3"/>
      <c r="D274" s="137"/>
      <c r="E274" s="137"/>
      <c r="F274" s="137"/>
      <c r="G274" s="137"/>
      <c r="H274" s="137"/>
      <c r="I274" s="137"/>
      <c r="J274" s="137"/>
      <c r="K274" s="137"/>
      <c r="L274" s="137"/>
      <c r="M274" s="137"/>
      <c r="N274" s="137"/>
      <c r="O274" s="137"/>
      <c r="P274" s="137"/>
      <c r="Q274" s="137"/>
      <c r="R274" s="137"/>
      <c r="S274" s="1"/>
      <c r="T274" s="1"/>
      <c r="U274" s="1"/>
      <c r="V274" s="1"/>
      <c r="W274" s="1"/>
      <c r="X274" s="1"/>
      <c r="Y274" s="1"/>
      <c r="Z274" s="1"/>
      <c r="AA274" s="1"/>
      <c r="AB274" s="1"/>
      <c r="AC274" s="1"/>
    </row>
    <row r="275" spans="1:29" ht="12.75">
      <c r="A275" s="1"/>
      <c r="B275" s="16"/>
      <c r="C275" s="3"/>
      <c r="D275" s="137"/>
      <c r="E275" s="137"/>
      <c r="F275" s="137"/>
      <c r="G275" s="137"/>
      <c r="H275" s="137"/>
      <c r="I275" s="137"/>
      <c r="J275" s="137"/>
      <c r="K275" s="137"/>
      <c r="L275" s="137"/>
      <c r="M275" s="137"/>
      <c r="N275" s="137"/>
      <c r="O275" s="137"/>
      <c r="P275" s="137"/>
      <c r="Q275" s="137"/>
      <c r="R275" s="137"/>
      <c r="S275" s="1"/>
      <c r="T275" s="1"/>
      <c r="U275" s="1"/>
      <c r="V275" s="1"/>
      <c r="W275" s="1"/>
      <c r="X275" s="1"/>
      <c r="Y275" s="1"/>
      <c r="Z275" s="1"/>
      <c r="AA275" s="1"/>
      <c r="AB275" s="1"/>
      <c r="AC275" s="1"/>
    </row>
    <row r="276" spans="1:29" ht="12.75">
      <c r="A276" s="1"/>
      <c r="B276" s="16"/>
      <c r="C276" s="3"/>
      <c r="D276" s="137"/>
      <c r="E276" s="137"/>
      <c r="F276" s="137"/>
      <c r="G276" s="137"/>
      <c r="H276" s="137"/>
      <c r="I276" s="137"/>
      <c r="J276" s="137"/>
      <c r="K276" s="137"/>
      <c r="L276" s="137"/>
      <c r="M276" s="137"/>
      <c r="N276" s="137"/>
      <c r="O276" s="137"/>
      <c r="P276" s="137"/>
      <c r="Q276" s="137"/>
      <c r="R276" s="137"/>
      <c r="S276" s="1"/>
      <c r="T276" s="1"/>
      <c r="U276" s="1"/>
      <c r="V276" s="1"/>
      <c r="W276" s="1"/>
      <c r="X276" s="1"/>
      <c r="Y276" s="1"/>
      <c r="Z276" s="1"/>
      <c r="AA276" s="1"/>
      <c r="AB276" s="1"/>
      <c r="AC276" s="1"/>
    </row>
    <row r="277" spans="1:29" ht="12.75">
      <c r="A277" s="1"/>
      <c r="B277" s="16"/>
      <c r="C277" s="3"/>
      <c r="D277" s="137"/>
      <c r="E277" s="137"/>
      <c r="F277" s="137"/>
      <c r="G277" s="137"/>
      <c r="H277" s="137"/>
      <c r="I277" s="137"/>
      <c r="J277" s="137"/>
      <c r="K277" s="137"/>
      <c r="L277" s="137"/>
      <c r="M277" s="137"/>
      <c r="N277" s="137"/>
      <c r="O277" s="137"/>
      <c r="P277" s="137"/>
      <c r="Q277" s="137"/>
      <c r="R277" s="137"/>
      <c r="S277" s="1"/>
      <c r="T277" s="1"/>
      <c r="U277" s="1"/>
      <c r="V277" s="1"/>
      <c r="W277" s="1"/>
      <c r="X277" s="1"/>
      <c r="Y277" s="1"/>
      <c r="Z277" s="1"/>
      <c r="AA277" s="1"/>
      <c r="AB277" s="1"/>
      <c r="AC277" s="1"/>
    </row>
    <row r="278" spans="1:29" ht="12.75">
      <c r="A278" s="1"/>
      <c r="B278" s="16"/>
      <c r="C278" s="3"/>
      <c r="D278" s="137"/>
      <c r="E278" s="137"/>
      <c r="F278" s="137"/>
      <c r="G278" s="137"/>
      <c r="H278" s="137"/>
      <c r="I278" s="137"/>
      <c r="J278" s="137"/>
      <c r="K278" s="137"/>
      <c r="L278" s="137"/>
      <c r="M278" s="137"/>
      <c r="N278" s="137"/>
      <c r="O278" s="137"/>
      <c r="P278" s="137"/>
      <c r="Q278" s="137"/>
      <c r="R278" s="137"/>
      <c r="S278" s="1"/>
      <c r="T278" s="1"/>
      <c r="U278" s="1"/>
      <c r="V278" s="1"/>
      <c r="W278" s="1"/>
      <c r="X278" s="1"/>
      <c r="Y278" s="1"/>
      <c r="Z278" s="1"/>
      <c r="AA278" s="1"/>
      <c r="AB278" s="1"/>
      <c r="AC278" s="1"/>
    </row>
    <row r="279" spans="1:29" ht="12.75">
      <c r="A279" s="1"/>
      <c r="B279" s="16"/>
      <c r="C279" s="3"/>
      <c r="D279" s="137"/>
      <c r="E279" s="137"/>
      <c r="F279" s="137"/>
      <c r="G279" s="137"/>
      <c r="H279" s="137"/>
      <c r="I279" s="137"/>
      <c r="J279" s="137"/>
      <c r="K279" s="137"/>
      <c r="L279" s="137"/>
      <c r="M279" s="137"/>
      <c r="N279" s="137"/>
      <c r="O279" s="137"/>
      <c r="P279" s="137"/>
      <c r="Q279" s="137"/>
      <c r="R279" s="137"/>
      <c r="S279" s="1"/>
      <c r="T279" s="1"/>
      <c r="U279" s="1"/>
      <c r="V279" s="1"/>
      <c r="W279" s="1"/>
      <c r="X279" s="1"/>
      <c r="Y279" s="1"/>
      <c r="Z279" s="1"/>
      <c r="AA279" s="1"/>
      <c r="AB279" s="1"/>
      <c r="AC279" s="1"/>
    </row>
    <row r="280" spans="1:29" ht="12.75">
      <c r="A280" s="1"/>
      <c r="B280" s="16"/>
      <c r="C280" s="3"/>
      <c r="D280" s="137"/>
      <c r="E280" s="137"/>
      <c r="F280" s="137"/>
      <c r="G280" s="137"/>
      <c r="H280" s="137"/>
      <c r="I280" s="137"/>
      <c r="J280" s="137"/>
      <c r="K280" s="137"/>
      <c r="L280" s="137"/>
      <c r="M280" s="137"/>
      <c r="N280" s="137"/>
      <c r="O280" s="137"/>
      <c r="P280" s="137"/>
      <c r="Q280" s="137"/>
      <c r="R280" s="137"/>
      <c r="S280" s="1"/>
      <c r="T280" s="1"/>
      <c r="U280" s="1"/>
      <c r="V280" s="1"/>
      <c r="W280" s="1"/>
      <c r="X280" s="1"/>
      <c r="Y280" s="1"/>
      <c r="Z280" s="1"/>
      <c r="AA280" s="1"/>
      <c r="AB280" s="1"/>
      <c r="AC280" s="1"/>
    </row>
    <row r="281" spans="1:29" ht="12.75">
      <c r="A281" s="1"/>
      <c r="B281" s="16"/>
      <c r="C281" s="3"/>
      <c r="D281" s="137"/>
      <c r="E281" s="137"/>
      <c r="F281" s="137"/>
      <c r="G281" s="137"/>
      <c r="H281" s="137"/>
      <c r="I281" s="137"/>
      <c r="J281" s="137"/>
      <c r="K281" s="137"/>
      <c r="L281" s="137"/>
      <c r="M281" s="137"/>
      <c r="N281" s="137"/>
      <c r="O281" s="137"/>
      <c r="P281" s="137"/>
      <c r="Q281" s="137"/>
      <c r="R281" s="137"/>
      <c r="S281" s="1"/>
      <c r="T281" s="1"/>
      <c r="U281" s="1"/>
      <c r="V281" s="1"/>
      <c r="W281" s="1"/>
      <c r="X281" s="1"/>
      <c r="Y281" s="1"/>
      <c r="Z281" s="1"/>
      <c r="AA281" s="1"/>
      <c r="AB281" s="1"/>
      <c r="AC281" s="1"/>
    </row>
    <row r="282" spans="1:29" ht="12.75">
      <c r="A282" s="1"/>
      <c r="B282" s="16"/>
      <c r="C282" s="3"/>
      <c r="D282" s="137"/>
      <c r="E282" s="137"/>
      <c r="F282" s="137"/>
      <c r="G282" s="137"/>
      <c r="H282" s="137"/>
      <c r="I282" s="137"/>
      <c r="J282" s="137"/>
      <c r="K282" s="137"/>
      <c r="L282" s="137"/>
      <c r="M282" s="137"/>
      <c r="N282" s="137"/>
      <c r="O282" s="137"/>
      <c r="P282" s="137"/>
      <c r="Q282" s="137"/>
      <c r="R282" s="137"/>
      <c r="S282" s="1"/>
      <c r="T282" s="1"/>
      <c r="U282" s="1"/>
      <c r="V282" s="1"/>
      <c r="W282" s="1"/>
      <c r="X282" s="1"/>
      <c r="Y282" s="1"/>
      <c r="Z282" s="1"/>
      <c r="AA282" s="1"/>
      <c r="AB282" s="1"/>
      <c r="AC282" s="1"/>
    </row>
    <row r="283" spans="1:29" ht="12.75">
      <c r="A283" s="1"/>
      <c r="B283" s="16"/>
      <c r="C283" s="3"/>
      <c r="D283" s="137"/>
      <c r="E283" s="137"/>
      <c r="F283" s="137"/>
      <c r="G283" s="137"/>
      <c r="H283" s="137"/>
      <c r="I283" s="137"/>
      <c r="J283" s="137"/>
      <c r="K283" s="137"/>
      <c r="L283" s="137"/>
      <c r="M283" s="137"/>
      <c r="N283" s="137"/>
      <c r="O283" s="137"/>
      <c r="P283" s="137"/>
      <c r="Q283" s="137"/>
      <c r="R283" s="137"/>
      <c r="S283" s="1"/>
      <c r="T283" s="1"/>
      <c r="U283" s="1"/>
      <c r="V283" s="1"/>
      <c r="W283" s="1"/>
      <c r="X283" s="1"/>
      <c r="Y283" s="1"/>
      <c r="Z283" s="1"/>
      <c r="AA283" s="1"/>
      <c r="AB283" s="1"/>
      <c r="AC283" s="1"/>
    </row>
    <row r="284" spans="1:29" ht="12.75">
      <c r="A284" s="1"/>
      <c r="B284" s="16"/>
      <c r="C284" s="3"/>
      <c r="D284" s="137"/>
      <c r="E284" s="137"/>
      <c r="F284" s="137"/>
      <c r="G284" s="137"/>
      <c r="H284" s="137"/>
      <c r="I284" s="137"/>
      <c r="J284" s="137"/>
      <c r="K284" s="137"/>
      <c r="L284" s="137"/>
      <c r="M284" s="137"/>
      <c r="N284" s="137"/>
      <c r="O284" s="137"/>
      <c r="P284" s="137"/>
      <c r="Q284" s="137"/>
      <c r="R284" s="137"/>
      <c r="S284" s="1"/>
      <c r="T284" s="1"/>
      <c r="U284" s="1"/>
      <c r="V284" s="1"/>
      <c r="W284" s="1"/>
      <c r="X284" s="1"/>
      <c r="Y284" s="1"/>
      <c r="Z284" s="1"/>
      <c r="AA284" s="1"/>
      <c r="AB284" s="1"/>
      <c r="AC284" s="1"/>
    </row>
    <row r="285" spans="1:29" ht="12.75">
      <c r="A285" s="1"/>
      <c r="B285" s="16"/>
      <c r="C285" s="3"/>
      <c r="D285" s="137"/>
      <c r="E285" s="137"/>
      <c r="F285" s="137"/>
      <c r="G285" s="137"/>
      <c r="H285" s="137"/>
      <c r="I285" s="137"/>
      <c r="J285" s="137"/>
      <c r="K285" s="137"/>
      <c r="L285" s="137"/>
      <c r="M285" s="137"/>
      <c r="N285" s="137"/>
      <c r="O285" s="137"/>
      <c r="P285" s="137"/>
      <c r="Q285" s="137"/>
      <c r="R285" s="137"/>
      <c r="S285" s="1"/>
      <c r="T285" s="1"/>
      <c r="U285" s="1"/>
      <c r="V285" s="1"/>
      <c r="W285" s="1"/>
      <c r="X285" s="1"/>
      <c r="Y285" s="1"/>
      <c r="Z285" s="1"/>
      <c r="AA285" s="1"/>
      <c r="AB285" s="1"/>
      <c r="AC285" s="1"/>
    </row>
    <row r="286" spans="1:29" ht="12.75">
      <c r="A286" s="1"/>
      <c r="B286" s="16"/>
      <c r="C286" s="3"/>
      <c r="D286" s="137"/>
      <c r="E286" s="137"/>
      <c r="F286" s="137"/>
      <c r="G286" s="137"/>
      <c r="H286" s="137"/>
      <c r="I286" s="137"/>
      <c r="J286" s="137"/>
      <c r="K286" s="137"/>
      <c r="L286" s="137"/>
      <c r="M286" s="137"/>
      <c r="N286" s="137"/>
      <c r="O286" s="137"/>
      <c r="P286" s="137"/>
      <c r="Q286" s="137"/>
      <c r="R286" s="137"/>
      <c r="S286" s="1"/>
      <c r="T286" s="1"/>
      <c r="U286" s="1"/>
      <c r="V286" s="1"/>
      <c r="W286" s="1"/>
      <c r="X286" s="1"/>
      <c r="Y286" s="1"/>
      <c r="Z286" s="1"/>
      <c r="AA286" s="1"/>
      <c r="AB286" s="1"/>
      <c r="AC286" s="1"/>
    </row>
    <row r="287" spans="1:29" ht="12.75">
      <c r="A287" s="1"/>
      <c r="B287" s="16"/>
      <c r="C287" s="3"/>
      <c r="D287" s="137"/>
      <c r="E287" s="137"/>
      <c r="F287" s="137"/>
      <c r="G287" s="137"/>
      <c r="H287" s="137"/>
      <c r="I287" s="137"/>
      <c r="J287" s="137"/>
      <c r="K287" s="137"/>
      <c r="L287" s="137"/>
      <c r="M287" s="137"/>
      <c r="N287" s="137"/>
      <c r="O287" s="137"/>
      <c r="P287" s="137"/>
      <c r="Q287" s="137"/>
      <c r="R287" s="137"/>
      <c r="S287" s="1"/>
      <c r="T287" s="1"/>
      <c r="U287" s="1"/>
      <c r="V287" s="1"/>
      <c r="W287" s="1"/>
      <c r="X287" s="1"/>
      <c r="Y287" s="1"/>
      <c r="Z287" s="1"/>
      <c r="AA287" s="1"/>
      <c r="AB287" s="1"/>
      <c r="AC287" s="1"/>
    </row>
    <row r="288" spans="1:29" ht="12.75">
      <c r="A288" s="1"/>
      <c r="B288" s="16"/>
      <c r="C288" s="3"/>
      <c r="D288" s="137"/>
      <c r="E288" s="137"/>
      <c r="F288" s="137"/>
      <c r="G288" s="137"/>
      <c r="H288" s="137"/>
      <c r="I288" s="137"/>
      <c r="J288" s="137"/>
      <c r="K288" s="137"/>
      <c r="L288" s="137"/>
      <c r="M288" s="137"/>
      <c r="N288" s="137"/>
      <c r="O288" s="137"/>
      <c r="P288" s="137"/>
      <c r="Q288" s="137"/>
      <c r="R288" s="137"/>
      <c r="S288" s="1"/>
      <c r="T288" s="1"/>
      <c r="U288" s="1"/>
      <c r="V288" s="1"/>
      <c r="W288" s="1"/>
      <c r="X288" s="1"/>
      <c r="Y288" s="1"/>
      <c r="Z288" s="1"/>
      <c r="AA288" s="1"/>
      <c r="AB288" s="1"/>
      <c r="AC288" s="1"/>
    </row>
    <row r="289" spans="1:29" ht="12.75">
      <c r="A289" s="1"/>
      <c r="B289" s="16"/>
      <c r="C289" s="3"/>
      <c r="D289" s="137"/>
      <c r="E289" s="137"/>
      <c r="F289" s="137"/>
      <c r="G289" s="137"/>
      <c r="H289" s="137"/>
      <c r="I289" s="137"/>
      <c r="J289" s="137"/>
      <c r="K289" s="137"/>
      <c r="L289" s="137"/>
      <c r="M289" s="137"/>
      <c r="N289" s="137"/>
      <c r="O289" s="137"/>
      <c r="P289" s="137"/>
      <c r="Q289" s="137"/>
      <c r="R289" s="137"/>
      <c r="S289" s="1"/>
      <c r="T289" s="1"/>
      <c r="U289" s="1"/>
      <c r="V289" s="1"/>
      <c r="W289" s="1"/>
      <c r="X289" s="1"/>
      <c r="Y289" s="1"/>
      <c r="Z289" s="1"/>
      <c r="AA289" s="1"/>
      <c r="AB289" s="1"/>
      <c r="AC289" s="1"/>
    </row>
    <row r="290" spans="1:29" ht="12.75">
      <c r="A290" s="1"/>
      <c r="B290" s="16"/>
      <c r="C290" s="3"/>
      <c r="D290" s="137"/>
      <c r="E290" s="137"/>
      <c r="F290" s="137"/>
      <c r="G290" s="137"/>
      <c r="H290" s="137"/>
      <c r="I290" s="137"/>
      <c r="J290" s="137"/>
      <c r="K290" s="137"/>
      <c r="L290" s="137"/>
      <c r="M290" s="137"/>
      <c r="N290" s="137"/>
      <c r="O290" s="137"/>
      <c r="P290" s="137"/>
      <c r="Q290" s="137"/>
      <c r="R290" s="137"/>
      <c r="S290" s="1"/>
      <c r="T290" s="1"/>
      <c r="U290" s="1"/>
      <c r="V290" s="1"/>
      <c r="W290" s="1"/>
      <c r="X290" s="1"/>
      <c r="Y290" s="1"/>
      <c r="Z290" s="1"/>
      <c r="AA290" s="1"/>
      <c r="AB290" s="1"/>
      <c r="AC290" s="1"/>
    </row>
    <row r="291" spans="1:29" ht="12.75">
      <c r="A291" s="1"/>
      <c r="B291" s="16"/>
      <c r="C291" s="3"/>
      <c r="D291" s="137"/>
      <c r="E291" s="137"/>
      <c r="F291" s="137"/>
      <c r="G291" s="137"/>
      <c r="H291" s="137"/>
      <c r="I291" s="137"/>
      <c r="J291" s="137"/>
      <c r="K291" s="137"/>
      <c r="L291" s="137"/>
      <c r="M291" s="137"/>
      <c r="N291" s="137"/>
      <c r="O291" s="137"/>
      <c r="P291" s="137"/>
      <c r="Q291" s="137"/>
      <c r="R291" s="137"/>
      <c r="S291" s="1"/>
      <c r="T291" s="1"/>
      <c r="U291" s="1"/>
      <c r="V291" s="1"/>
      <c r="W291" s="1"/>
      <c r="X291" s="1"/>
      <c r="Y291" s="1"/>
      <c r="Z291" s="1"/>
      <c r="AA291" s="1"/>
      <c r="AB291" s="1"/>
      <c r="AC291" s="1"/>
    </row>
    <row r="292" spans="1:29" ht="12.75">
      <c r="A292" s="1"/>
      <c r="B292" s="16"/>
      <c r="C292" s="3"/>
      <c r="D292" s="137"/>
      <c r="E292" s="137"/>
      <c r="F292" s="137"/>
      <c r="G292" s="137"/>
      <c r="H292" s="137"/>
      <c r="I292" s="137"/>
      <c r="J292" s="137"/>
      <c r="K292" s="137"/>
      <c r="L292" s="137"/>
      <c r="M292" s="137"/>
      <c r="N292" s="137"/>
      <c r="O292" s="137"/>
      <c r="P292" s="137"/>
      <c r="Q292" s="137"/>
      <c r="R292" s="137"/>
      <c r="S292" s="1"/>
      <c r="T292" s="1"/>
      <c r="U292" s="1"/>
      <c r="V292" s="1"/>
      <c r="W292" s="1"/>
      <c r="X292" s="1"/>
      <c r="Y292" s="1"/>
      <c r="Z292" s="1"/>
      <c r="AA292" s="1"/>
      <c r="AB292" s="1"/>
      <c r="AC292" s="1"/>
    </row>
    <row r="293" spans="1:29" ht="12.75">
      <c r="A293" s="1"/>
      <c r="B293" s="16"/>
      <c r="C293" s="3"/>
      <c r="D293" s="137"/>
      <c r="E293" s="137"/>
      <c r="F293" s="137"/>
      <c r="G293" s="137"/>
      <c r="H293" s="137"/>
      <c r="I293" s="137"/>
      <c r="J293" s="137"/>
      <c r="K293" s="137"/>
      <c r="L293" s="137"/>
      <c r="M293" s="137"/>
      <c r="N293" s="137"/>
      <c r="O293" s="137"/>
      <c r="P293" s="137"/>
      <c r="Q293" s="137"/>
      <c r="R293" s="137"/>
      <c r="S293" s="1"/>
      <c r="T293" s="1"/>
      <c r="U293" s="1"/>
      <c r="V293" s="1"/>
      <c r="W293" s="1"/>
      <c r="X293" s="1"/>
      <c r="Y293" s="1"/>
      <c r="Z293" s="1"/>
      <c r="AA293" s="1"/>
      <c r="AB293" s="1"/>
      <c r="AC293" s="1"/>
    </row>
    <row r="294" spans="1:29" ht="12.75">
      <c r="A294" s="1"/>
      <c r="B294" s="16"/>
      <c r="C294" s="3"/>
      <c r="D294" s="137"/>
      <c r="E294" s="137"/>
      <c r="F294" s="137"/>
      <c r="G294" s="137"/>
      <c r="H294" s="137"/>
      <c r="I294" s="137"/>
      <c r="J294" s="137"/>
      <c r="K294" s="137"/>
      <c r="L294" s="137"/>
      <c r="M294" s="137"/>
      <c r="N294" s="137"/>
      <c r="O294" s="137"/>
      <c r="P294" s="137"/>
      <c r="Q294" s="137"/>
      <c r="R294" s="137"/>
      <c r="S294" s="1"/>
      <c r="T294" s="1"/>
      <c r="U294" s="1"/>
      <c r="V294" s="1"/>
      <c r="W294" s="1"/>
      <c r="X294" s="1"/>
      <c r="Y294" s="1"/>
      <c r="Z294" s="1"/>
      <c r="AA294" s="1"/>
      <c r="AB294" s="1"/>
      <c r="AC294" s="1"/>
    </row>
    <row r="295" spans="1:29" ht="12.75">
      <c r="A295" s="1"/>
      <c r="B295" s="16"/>
      <c r="C295" s="3"/>
      <c r="D295" s="137"/>
      <c r="E295" s="137"/>
      <c r="F295" s="137"/>
      <c r="G295" s="137"/>
      <c r="H295" s="137"/>
      <c r="I295" s="137"/>
      <c r="J295" s="137"/>
      <c r="K295" s="137"/>
      <c r="L295" s="137"/>
      <c r="M295" s="137"/>
      <c r="N295" s="137"/>
      <c r="O295" s="137"/>
      <c r="P295" s="137"/>
      <c r="Q295" s="137"/>
      <c r="R295" s="137"/>
      <c r="S295" s="1"/>
      <c r="T295" s="1"/>
      <c r="U295" s="1"/>
      <c r="V295" s="1"/>
      <c r="W295" s="1"/>
      <c r="X295" s="1"/>
      <c r="Y295" s="1"/>
      <c r="Z295" s="1"/>
      <c r="AA295" s="1"/>
      <c r="AB295" s="1"/>
      <c r="AC295" s="1"/>
    </row>
    <row r="296" spans="1:29" ht="12.75">
      <c r="A296" s="1"/>
      <c r="B296" s="16"/>
      <c r="C296" s="3"/>
      <c r="D296" s="137"/>
      <c r="E296" s="137"/>
      <c r="F296" s="137"/>
      <c r="G296" s="137"/>
      <c r="H296" s="137"/>
      <c r="I296" s="137"/>
      <c r="J296" s="137"/>
      <c r="K296" s="137"/>
      <c r="L296" s="137"/>
      <c r="M296" s="137"/>
      <c r="N296" s="137"/>
      <c r="O296" s="137"/>
      <c r="P296" s="137"/>
      <c r="Q296" s="137"/>
      <c r="R296" s="137"/>
      <c r="S296" s="1"/>
      <c r="T296" s="1"/>
      <c r="U296" s="1"/>
      <c r="V296" s="1"/>
      <c r="W296" s="1"/>
      <c r="X296" s="1"/>
      <c r="Y296" s="1"/>
      <c r="Z296" s="1"/>
      <c r="AA296" s="1"/>
      <c r="AB296" s="1"/>
      <c r="AC296" s="1"/>
    </row>
    <row r="297" spans="1:29" ht="12.75">
      <c r="A297" s="1"/>
      <c r="B297" s="16"/>
      <c r="C297" s="3"/>
      <c r="D297" s="137"/>
      <c r="E297" s="137"/>
      <c r="F297" s="137"/>
      <c r="G297" s="137"/>
      <c r="H297" s="137"/>
      <c r="I297" s="137"/>
      <c r="J297" s="137"/>
      <c r="K297" s="137"/>
      <c r="L297" s="137"/>
      <c r="M297" s="137"/>
      <c r="N297" s="137"/>
      <c r="O297" s="137"/>
      <c r="P297" s="137"/>
      <c r="Q297" s="137"/>
      <c r="R297" s="137"/>
      <c r="S297" s="1"/>
      <c r="T297" s="1"/>
      <c r="U297" s="1"/>
      <c r="V297" s="1"/>
      <c r="W297" s="1"/>
      <c r="X297" s="1"/>
      <c r="Y297" s="1"/>
      <c r="Z297" s="1"/>
      <c r="AA297" s="1"/>
      <c r="AB297" s="1"/>
      <c r="AC297" s="1"/>
    </row>
    <row r="298" spans="1:29" ht="12.75">
      <c r="A298" s="1"/>
      <c r="B298" s="16"/>
      <c r="C298" s="3"/>
      <c r="D298" s="137"/>
      <c r="E298" s="137"/>
      <c r="F298" s="137"/>
      <c r="G298" s="137"/>
      <c r="H298" s="137"/>
      <c r="I298" s="137"/>
      <c r="J298" s="137"/>
      <c r="K298" s="137"/>
      <c r="L298" s="137"/>
      <c r="M298" s="137"/>
      <c r="N298" s="137"/>
      <c r="O298" s="137"/>
      <c r="P298" s="137"/>
      <c r="Q298" s="137"/>
      <c r="R298" s="137"/>
      <c r="S298" s="1"/>
      <c r="T298" s="1"/>
      <c r="U298" s="1"/>
      <c r="V298" s="1"/>
      <c r="W298" s="1"/>
      <c r="X298" s="1"/>
      <c r="Y298" s="1"/>
      <c r="Z298" s="1"/>
      <c r="AA298" s="1"/>
      <c r="AB298" s="1"/>
      <c r="AC298" s="1"/>
    </row>
    <row r="299" spans="1:29" ht="12.75">
      <c r="A299" s="1"/>
      <c r="B299" s="16"/>
      <c r="C299" s="3"/>
      <c r="D299" s="137"/>
      <c r="E299" s="137"/>
      <c r="F299" s="137"/>
      <c r="G299" s="137"/>
      <c r="H299" s="137"/>
      <c r="I299" s="137"/>
      <c r="J299" s="137"/>
      <c r="K299" s="137"/>
      <c r="L299" s="137"/>
      <c r="M299" s="137"/>
      <c r="N299" s="137"/>
      <c r="O299" s="137"/>
      <c r="P299" s="137"/>
      <c r="Q299" s="137"/>
      <c r="R299" s="137"/>
      <c r="S299" s="1"/>
      <c r="T299" s="1"/>
      <c r="U299" s="1"/>
      <c r="V299" s="1"/>
      <c r="W299" s="1"/>
      <c r="X299" s="1"/>
      <c r="Y299" s="1"/>
      <c r="Z299" s="1"/>
      <c r="AA299" s="1"/>
      <c r="AB299" s="1"/>
      <c r="AC299" s="1"/>
    </row>
    <row r="300" spans="1:29" ht="12.75">
      <c r="A300" s="1"/>
      <c r="B300" s="16"/>
      <c r="C300" s="3"/>
      <c r="D300" s="137"/>
      <c r="E300" s="137"/>
      <c r="F300" s="137"/>
      <c r="G300" s="137"/>
      <c r="H300" s="137"/>
      <c r="I300" s="137"/>
      <c r="J300" s="137"/>
      <c r="K300" s="137"/>
      <c r="L300" s="137"/>
      <c r="M300" s="137"/>
      <c r="N300" s="137"/>
      <c r="O300" s="137"/>
      <c r="P300" s="137"/>
      <c r="Q300" s="137"/>
      <c r="R300" s="137"/>
      <c r="S300" s="1"/>
      <c r="T300" s="1"/>
      <c r="U300" s="1"/>
      <c r="V300" s="1"/>
      <c r="W300" s="1"/>
      <c r="X300" s="1"/>
      <c r="Y300" s="1"/>
      <c r="Z300" s="1"/>
      <c r="AA300" s="1"/>
      <c r="AB300" s="1"/>
      <c r="AC300" s="1"/>
    </row>
    <row r="301" spans="1:29" ht="12.75">
      <c r="A301" s="1"/>
      <c r="B301" s="16"/>
      <c r="C301" s="3"/>
      <c r="D301" s="137"/>
      <c r="E301" s="137"/>
      <c r="F301" s="137"/>
      <c r="G301" s="137"/>
      <c r="H301" s="137"/>
      <c r="I301" s="137"/>
      <c r="J301" s="137"/>
      <c r="K301" s="137"/>
      <c r="L301" s="137"/>
      <c r="M301" s="137"/>
      <c r="N301" s="137"/>
      <c r="O301" s="137"/>
      <c r="P301" s="137"/>
      <c r="Q301" s="137"/>
      <c r="R301" s="137"/>
      <c r="S301" s="1"/>
      <c r="T301" s="1"/>
      <c r="U301" s="1"/>
      <c r="V301" s="1"/>
      <c r="W301" s="1"/>
      <c r="X301" s="1"/>
      <c r="Y301" s="1"/>
      <c r="Z301" s="1"/>
      <c r="AA301" s="1"/>
      <c r="AB301" s="1"/>
      <c r="AC301" s="1"/>
    </row>
    <row r="302" spans="1:29" ht="12.75">
      <c r="A302" s="1"/>
      <c r="B302" s="16"/>
      <c r="C302" s="3"/>
      <c r="D302" s="137"/>
      <c r="E302" s="137"/>
      <c r="F302" s="137"/>
      <c r="G302" s="137"/>
      <c r="H302" s="137"/>
      <c r="I302" s="137"/>
      <c r="J302" s="137"/>
      <c r="K302" s="137"/>
      <c r="L302" s="137"/>
      <c r="M302" s="137"/>
      <c r="N302" s="137"/>
      <c r="O302" s="137"/>
      <c r="P302" s="137"/>
      <c r="Q302" s="137"/>
      <c r="R302" s="137"/>
      <c r="S302" s="1"/>
      <c r="T302" s="1"/>
      <c r="U302" s="1"/>
      <c r="V302" s="1"/>
      <c r="W302" s="1"/>
      <c r="X302" s="1"/>
      <c r="Y302" s="1"/>
      <c r="Z302" s="1"/>
      <c r="AA302" s="1"/>
      <c r="AB302" s="1"/>
      <c r="AC302" s="1"/>
    </row>
    <row r="303" spans="1:29" ht="12.75">
      <c r="A303" s="1"/>
      <c r="B303" s="16"/>
      <c r="C303" s="3"/>
      <c r="D303" s="137"/>
      <c r="E303" s="137"/>
      <c r="F303" s="137"/>
      <c r="G303" s="137"/>
      <c r="H303" s="137"/>
      <c r="I303" s="137"/>
      <c r="J303" s="137"/>
      <c r="K303" s="137"/>
      <c r="L303" s="137"/>
      <c r="M303" s="137"/>
      <c r="N303" s="137"/>
      <c r="O303" s="137"/>
      <c r="P303" s="137"/>
      <c r="Q303" s="137"/>
      <c r="R303" s="137"/>
      <c r="S303" s="1"/>
      <c r="T303" s="1"/>
      <c r="U303" s="1"/>
      <c r="V303" s="1"/>
      <c r="W303" s="1"/>
      <c r="X303" s="1"/>
      <c r="Y303" s="1"/>
      <c r="Z303" s="1"/>
      <c r="AA303" s="1"/>
      <c r="AB303" s="1"/>
      <c r="AC303" s="1"/>
    </row>
    <row r="304" spans="1:29" ht="12.75">
      <c r="A304" s="1"/>
      <c r="B304" s="16"/>
      <c r="C304" s="3"/>
      <c r="D304" s="137"/>
      <c r="E304" s="137"/>
      <c r="F304" s="137"/>
      <c r="G304" s="137"/>
      <c r="H304" s="137"/>
      <c r="I304" s="137"/>
      <c r="J304" s="137"/>
      <c r="K304" s="137"/>
      <c r="L304" s="137"/>
      <c r="M304" s="137"/>
      <c r="N304" s="137"/>
      <c r="O304" s="137"/>
      <c r="P304" s="137"/>
      <c r="Q304" s="137"/>
      <c r="R304" s="137"/>
      <c r="S304" s="1"/>
      <c r="T304" s="1"/>
      <c r="U304" s="1"/>
      <c r="V304" s="1"/>
      <c r="W304" s="1"/>
      <c r="X304" s="1"/>
      <c r="Y304" s="1"/>
      <c r="Z304" s="1"/>
      <c r="AA304" s="1"/>
      <c r="AB304" s="1"/>
      <c r="AC304" s="1"/>
    </row>
    <row r="305" spans="1:29" ht="12.75">
      <c r="A305" s="1"/>
      <c r="B305" s="16"/>
      <c r="C305" s="3"/>
      <c r="D305" s="137"/>
      <c r="E305" s="137"/>
      <c r="F305" s="137"/>
      <c r="G305" s="137"/>
      <c r="H305" s="137"/>
      <c r="I305" s="137"/>
      <c r="J305" s="137"/>
      <c r="K305" s="137"/>
      <c r="L305" s="137"/>
      <c r="M305" s="137"/>
      <c r="N305" s="137"/>
      <c r="O305" s="137"/>
      <c r="P305" s="137"/>
      <c r="Q305" s="137"/>
      <c r="R305" s="137"/>
      <c r="S305" s="1"/>
      <c r="T305" s="1"/>
      <c r="U305" s="1"/>
      <c r="V305" s="1"/>
      <c r="W305" s="1"/>
      <c r="X305" s="1"/>
      <c r="Y305" s="1"/>
      <c r="Z305" s="1"/>
      <c r="AA305" s="1"/>
      <c r="AB305" s="1"/>
      <c r="AC305" s="1"/>
    </row>
    <row r="306" spans="1:29" ht="12.75">
      <c r="A306" s="1"/>
      <c r="B306" s="16"/>
      <c r="C306" s="3"/>
      <c r="D306" s="137"/>
      <c r="E306" s="137"/>
      <c r="F306" s="137"/>
      <c r="G306" s="137"/>
      <c r="H306" s="137"/>
      <c r="I306" s="137"/>
      <c r="J306" s="137"/>
      <c r="K306" s="137"/>
      <c r="L306" s="137"/>
      <c r="M306" s="137"/>
      <c r="N306" s="137"/>
      <c r="O306" s="137"/>
      <c r="P306" s="137"/>
      <c r="Q306" s="137"/>
      <c r="R306" s="137"/>
      <c r="S306" s="1"/>
      <c r="T306" s="1"/>
      <c r="U306" s="1"/>
      <c r="V306" s="1"/>
      <c r="W306" s="1"/>
      <c r="X306" s="1"/>
      <c r="Y306" s="1"/>
      <c r="Z306" s="1"/>
      <c r="AA306" s="1"/>
      <c r="AB306" s="1"/>
      <c r="AC306" s="1"/>
    </row>
    <row r="307" spans="1:29" ht="12.75">
      <c r="A307" s="1"/>
      <c r="B307" s="16"/>
      <c r="C307" s="3"/>
      <c r="D307" s="137"/>
      <c r="E307" s="137"/>
      <c r="F307" s="137"/>
      <c r="G307" s="137"/>
      <c r="H307" s="137"/>
      <c r="I307" s="137"/>
      <c r="J307" s="137"/>
      <c r="K307" s="137"/>
      <c r="L307" s="137"/>
      <c r="M307" s="137"/>
      <c r="N307" s="137"/>
      <c r="O307" s="137"/>
      <c r="P307" s="137"/>
      <c r="Q307" s="137"/>
      <c r="R307" s="137"/>
      <c r="S307" s="1"/>
      <c r="T307" s="1"/>
      <c r="U307" s="1"/>
      <c r="V307" s="1"/>
      <c r="W307" s="1"/>
      <c r="X307" s="1"/>
      <c r="Y307" s="1"/>
      <c r="Z307" s="1"/>
      <c r="AA307" s="1"/>
      <c r="AB307" s="1"/>
      <c r="AC307" s="1"/>
    </row>
    <row r="308" spans="1:29" ht="12.75">
      <c r="A308" s="1"/>
      <c r="B308" s="16"/>
      <c r="C308" s="3"/>
      <c r="D308" s="137"/>
      <c r="E308" s="137"/>
      <c r="F308" s="137"/>
      <c r="G308" s="137"/>
      <c r="H308" s="137"/>
      <c r="I308" s="137"/>
      <c r="J308" s="137"/>
      <c r="K308" s="137"/>
      <c r="L308" s="137"/>
      <c r="M308" s="137"/>
      <c r="N308" s="137"/>
      <c r="O308" s="137"/>
      <c r="P308" s="137"/>
      <c r="Q308" s="137"/>
      <c r="R308" s="137"/>
      <c r="S308" s="1"/>
      <c r="T308" s="1"/>
      <c r="U308" s="1"/>
      <c r="V308" s="1"/>
      <c r="W308" s="1"/>
      <c r="X308" s="1"/>
      <c r="Y308" s="1"/>
      <c r="Z308" s="1"/>
      <c r="AA308" s="1"/>
      <c r="AB308" s="1"/>
      <c r="AC308" s="1"/>
    </row>
    <row r="309" spans="1:29" ht="12.75">
      <c r="A309" s="1"/>
      <c r="B309" s="16"/>
      <c r="C309" s="3"/>
      <c r="D309" s="137"/>
      <c r="E309" s="137"/>
      <c r="F309" s="137"/>
      <c r="G309" s="137"/>
      <c r="H309" s="137"/>
      <c r="I309" s="137"/>
      <c r="J309" s="137"/>
      <c r="K309" s="137"/>
      <c r="L309" s="137"/>
      <c r="M309" s="137"/>
      <c r="N309" s="137"/>
      <c r="O309" s="137"/>
      <c r="P309" s="137"/>
      <c r="Q309" s="137"/>
      <c r="R309" s="137"/>
      <c r="S309" s="1"/>
      <c r="T309" s="1"/>
      <c r="U309" s="1"/>
      <c r="V309" s="1"/>
      <c r="W309" s="1"/>
      <c r="X309" s="1"/>
      <c r="Y309" s="1"/>
      <c r="Z309" s="1"/>
      <c r="AA309" s="1"/>
      <c r="AB309" s="1"/>
      <c r="AC309" s="1"/>
    </row>
    <row r="310" spans="1:29" ht="12.75">
      <c r="A310" s="1"/>
      <c r="B310" s="16"/>
      <c r="C310" s="3"/>
      <c r="D310" s="137"/>
      <c r="E310" s="137"/>
      <c r="F310" s="137"/>
      <c r="G310" s="137"/>
      <c r="H310" s="137"/>
      <c r="I310" s="137"/>
      <c r="J310" s="137"/>
      <c r="K310" s="137"/>
      <c r="L310" s="137"/>
      <c r="M310" s="137"/>
      <c r="N310" s="137"/>
      <c r="O310" s="137"/>
      <c r="P310" s="137"/>
      <c r="Q310" s="137"/>
      <c r="R310" s="137"/>
      <c r="S310" s="1"/>
      <c r="T310" s="1"/>
      <c r="U310" s="1"/>
      <c r="V310" s="1"/>
      <c r="W310" s="1"/>
      <c r="X310" s="1"/>
      <c r="Y310" s="1"/>
      <c r="Z310" s="1"/>
      <c r="AA310" s="1"/>
      <c r="AB310" s="1"/>
      <c r="AC310" s="1"/>
    </row>
    <row r="311" spans="1:29" ht="12.75">
      <c r="A311" s="1"/>
      <c r="B311" s="16"/>
      <c r="C311" s="3"/>
      <c r="D311" s="137"/>
      <c r="E311" s="137"/>
      <c r="F311" s="137"/>
      <c r="G311" s="137"/>
      <c r="H311" s="137"/>
      <c r="I311" s="137"/>
      <c r="J311" s="137"/>
      <c r="K311" s="137"/>
      <c r="L311" s="137"/>
      <c r="M311" s="137"/>
      <c r="N311" s="137"/>
      <c r="O311" s="137"/>
      <c r="P311" s="137"/>
      <c r="Q311" s="137"/>
      <c r="R311" s="137"/>
      <c r="S311" s="1"/>
      <c r="T311" s="1"/>
      <c r="U311" s="1"/>
      <c r="V311" s="1"/>
      <c r="W311" s="1"/>
      <c r="X311" s="1"/>
      <c r="Y311" s="1"/>
      <c r="Z311" s="1"/>
      <c r="AA311" s="1"/>
      <c r="AB311" s="1"/>
      <c r="AC311" s="1"/>
    </row>
    <row r="312" spans="1:29" ht="12.75">
      <c r="A312" s="1"/>
      <c r="B312" s="16"/>
      <c r="C312" s="3"/>
      <c r="D312" s="137"/>
      <c r="E312" s="137"/>
      <c r="F312" s="137"/>
      <c r="G312" s="137"/>
      <c r="H312" s="137"/>
      <c r="I312" s="137"/>
      <c r="J312" s="137"/>
      <c r="K312" s="137"/>
      <c r="L312" s="137"/>
      <c r="M312" s="137"/>
      <c r="N312" s="137"/>
      <c r="O312" s="137"/>
      <c r="P312" s="137"/>
      <c r="Q312" s="137"/>
      <c r="R312" s="137"/>
      <c r="S312" s="1"/>
      <c r="T312" s="1"/>
      <c r="U312" s="1"/>
      <c r="V312" s="1"/>
      <c r="W312" s="1"/>
      <c r="X312" s="1"/>
      <c r="Y312" s="1"/>
      <c r="Z312" s="1"/>
      <c r="AA312" s="1"/>
      <c r="AB312" s="1"/>
      <c r="AC312" s="1"/>
    </row>
    <row r="313" spans="1:29" ht="12.75">
      <c r="A313" s="1"/>
      <c r="B313" s="16"/>
      <c r="C313" s="3"/>
      <c r="D313" s="137"/>
      <c r="E313" s="137"/>
      <c r="F313" s="137"/>
      <c r="G313" s="137"/>
      <c r="H313" s="137"/>
      <c r="I313" s="137"/>
      <c r="J313" s="137"/>
      <c r="K313" s="137"/>
      <c r="L313" s="137"/>
      <c r="M313" s="137"/>
      <c r="N313" s="137"/>
      <c r="O313" s="137"/>
      <c r="P313" s="137"/>
      <c r="Q313" s="137"/>
      <c r="R313" s="137"/>
      <c r="S313" s="1"/>
      <c r="T313" s="1"/>
      <c r="U313" s="1"/>
      <c r="V313" s="1"/>
      <c r="W313" s="1"/>
      <c r="X313" s="1"/>
      <c r="Y313" s="1"/>
      <c r="Z313" s="1"/>
      <c r="AA313" s="1"/>
      <c r="AB313" s="1"/>
      <c r="AC313" s="1"/>
    </row>
    <row r="314" spans="1:29" ht="12.75">
      <c r="A314" s="1"/>
      <c r="B314" s="16"/>
      <c r="C314" s="3"/>
      <c r="D314" s="137"/>
      <c r="E314" s="137"/>
      <c r="F314" s="137"/>
      <c r="G314" s="137"/>
      <c r="H314" s="137"/>
      <c r="I314" s="137"/>
      <c r="J314" s="137"/>
      <c r="K314" s="137"/>
      <c r="L314" s="137"/>
      <c r="M314" s="137"/>
      <c r="N314" s="137"/>
      <c r="O314" s="137"/>
      <c r="P314" s="137"/>
      <c r="Q314" s="137"/>
      <c r="R314" s="137"/>
      <c r="S314" s="1"/>
      <c r="T314" s="1"/>
      <c r="U314" s="1"/>
      <c r="V314" s="1"/>
      <c r="W314" s="1"/>
      <c r="X314" s="1"/>
      <c r="Y314" s="1"/>
      <c r="Z314" s="1"/>
      <c r="AA314" s="1"/>
      <c r="AB314" s="1"/>
      <c r="AC314" s="1"/>
    </row>
    <row r="315" spans="1:29" ht="12.75">
      <c r="A315" s="1"/>
      <c r="B315" s="16"/>
      <c r="C315" s="3"/>
      <c r="D315" s="137"/>
      <c r="E315" s="137"/>
      <c r="F315" s="137"/>
      <c r="G315" s="137"/>
      <c r="H315" s="137"/>
      <c r="I315" s="137"/>
      <c r="J315" s="137"/>
      <c r="K315" s="137"/>
      <c r="L315" s="137"/>
      <c r="M315" s="137"/>
      <c r="N315" s="137"/>
      <c r="O315" s="137"/>
      <c r="P315" s="137"/>
      <c r="Q315" s="137"/>
      <c r="R315" s="137"/>
      <c r="S315" s="1"/>
      <c r="T315" s="1"/>
      <c r="U315" s="1"/>
      <c r="V315" s="1"/>
      <c r="W315" s="1"/>
      <c r="X315" s="1"/>
      <c r="Y315" s="1"/>
      <c r="Z315" s="1"/>
      <c r="AA315" s="1"/>
      <c r="AB315" s="1"/>
      <c r="AC315" s="1"/>
    </row>
    <row r="316" spans="1:29" ht="12.75">
      <c r="A316" s="1"/>
      <c r="B316" s="16"/>
      <c r="C316" s="3"/>
      <c r="D316" s="137"/>
      <c r="E316" s="137"/>
      <c r="F316" s="137"/>
      <c r="G316" s="137"/>
      <c r="H316" s="137"/>
      <c r="I316" s="137"/>
      <c r="J316" s="137"/>
      <c r="K316" s="137"/>
      <c r="L316" s="137"/>
      <c r="M316" s="137"/>
      <c r="N316" s="137"/>
      <c r="O316" s="137"/>
      <c r="P316" s="137"/>
      <c r="Q316" s="137"/>
      <c r="R316" s="137"/>
      <c r="S316" s="1"/>
      <c r="T316" s="1"/>
      <c r="U316" s="1"/>
      <c r="V316" s="1"/>
      <c r="W316" s="1"/>
      <c r="X316" s="1"/>
      <c r="Y316" s="1"/>
      <c r="Z316" s="1"/>
      <c r="AA316" s="1"/>
      <c r="AB316" s="1"/>
      <c r="AC316" s="1"/>
    </row>
    <row r="317" spans="1:29" ht="12.75">
      <c r="A317" s="1"/>
      <c r="B317" s="16"/>
      <c r="C317" s="3"/>
      <c r="D317" s="137"/>
      <c r="E317" s="137"/>
      <c r="F317" s="137"/>
      <c r="G317" s="137"/>
      <c r="H317" s="137"/>
      <c r="I317" s="137"/>
      <c r="J317" s="137"/>
      <c r="K317" s="137"/>
      <c r="L317" s="137"/>
      <c r="M317" s="137"/>
      <c r="N317" s="137"/>
      <c r="O317" s="137"/>
      <c r="P317" s="137"/>
      <c r="Q317" s="137"/>
      <c r="R317" s="137"/>
      <c r="S317" s="1"/>
      <c r="T317" s="1"/>
      <c r="U317" s="1"/>
      <c r="V317" s="1"/>
      <c r="W317" s="1"/>
      <c r="X317" s="1"/>
      <c r="Y317" s="1"/>
      <c r="Z317" s="1"/>
      <c r="AA317" s="1"/>
      <c r="AB317" s="1"/>
      <c r="AC317" s="1"/>
    </row>
    <row r="318" spans="1:29" ht="12.75">
      <c r="A318" s="1"/>
      <c r="B318" s="16"/>
      <c r="C318" s="3"/>
      <c r="D318" s="137"/>
      <c r="E318" s="137"/>
      <c r="F318" s="137"/>
      <c r="G318" s="137"/>
      <c r="H318" s="137"/>
      <c r="I318" s="137"/>
      <c r="J318" s="137"/>
      <c r="K318" s="137"/>
      <c r="L318" s="137"/>
      <c r="M318" s="137"/>
      <c r="N318" s="137"/>
      <c r="O318" s="137"/>
      <c r="P318" s="137"/>
      <c r="Q318" s="137"/>
      <c r="R318" s="137"/>
      <c r="S318" s="1"/>
      <c r="T318" s="1"/>
      <c r="U318" s="1"/>
      <c r="V318" s="1"/>
      <c r="W318" s="1"/>
      <c r="X318" s="1"/>
      <c r="Y318" s="1"/>
      <c r="Z318" s="1"/>
      <c r="AA318" s="1"/>
      <c r="AB318" s="1"/>
      <c r="AC318" s="1"/>
    </row>
    <row r="319" spans="1:29" ht="12.75">
      <c r="A319" s="1"/>
      <c r="B319" s="16"/>
      <c r="C319" s="3"/>
      <c r="D319" s="137"/>
      <c r="E319" s="137"/>
      <c r="F319" s="137"/>
      <c r="G319" s="137"/>
      <c r="H319" s="137"/>
      <c r="I319" s="137"/>
      <c r="J319" s="137"/>
      <c r="K319" s="137"/>
      <c r="L319" s="137"/>
      <c r="M319" s="137"/>
      <c r="N319" s="137"/>
      <c r="O319" s="137"/>
      <c r="P319" s="137"/>
      <c r="Q319" s="137"/>
      <c r="R319" s="137"/>
      <c r="S319" s="1"/>
      <c r="T319" s="1"/>
      <c r="U319" s="1"/>
      <c r="V319" s="1"/>
      <c r="W319" s="1"/>
      <c r="X319" s="1"/>
      <c r="Y319" s="1"/>
      <c r="Z319" s="1"/>
      <c r="AA319" s="1"/>
      <c r="AB319" s="1"/>
      <c r="AC319" s="1"/>
    </row>
    <row r="320" spans="1:29" ht="12.75">
      <c r="A320" s="1"/>
      <c r="B320" s="16"/>
      <c r="C320" s="3"/>
      <c r="D320" s="137"/>
      <c r="E320" s="137"/>
      <c r="F320" s="137"/>
      <c r="G320" s="137"/>
      <c r="H320" s="137"/>
      <c r="I320" s="137"/>
      <c r="J320" s="137"/>
      <c r="K320" s="137"/>
      <c r="L320" s="137"/>
      <c r="M320" s="137"/>
      <c r="N320" s="137"/>
      <c r="O320" s="137"/>
      <c r="P320" s="137"/>
      <c r="Q320" s="137"/>
      <c r="R320" s="137"/>
      <c r="S320" s="1"/>
      <c r="T320" s="1"/>
      <c r="U320" s="1"/>
      <c r="V320" s="1"/>
      <c r="W320" s="1"/>
      <c r="X320" s="1"/>
      <c r="Y320" s="1"/>
      <c r="Z320" s="1"/>
      <c r="AA320" s="1"/>
      <c r="AB320" s="1"/>
      <c r="AC320" s="1"/>
    </row>
    <row r="321" spans="1:29" ht="12.75">
      <c r="A321" s="1"/>
      <c r="B321" s="16"/>
      <c r="C321" s="3"/>
      <c r="D321" s="137"/>
      <c r="E321" s="137"/>
      <c r="F321" s="137"/>
      <c r="G321" s="137"/>
      <c r="H321" s="137"/>
      <c r="I321" s="137"/>
      <c r="J321" s="137"/>
      <c r="K321" s="137"/>
      <c r="L321" s="137"/>
      <c r="M321" s="137"/>
      <c r="N321" s="137"/>
      <c r="O321" s="137"/>
      <c r="P321" s="137"/>
      <c r="Q321" s="137"/>
      <c r="R321" s="137"/>
      <c r="S321" s="1"/>
      <c r="T321" s="1"/>
      <c r="U321" s="1"/>
      <c r="V321" s="1"/>
      <c r="W321" s="1"/>
      <c r="X321" s="1"/>
      <c r="Y321" s="1"/>
      <c r="Z321" s="1"/>
      <c r="AA321" s="1"/>
      <c r="AB321" s="1"/>
      <c r="AC321" s="1"/>
    </row>
    <row r="322" spans="1:29" ht="12.75">
      <c r="A322" s="1"/>
      <c r="B322" s="16"/>
      <c r="C322" s="3"/>
      <c r="D322" s="137"/>
      <c r="E322" s="137"/>
      <c r="F322" s="137"/>
      <c r="G322" s="137"/>
      <c r="H322" s="137"/>
      <c r="I322" s="137"/>
      <c r="J322" s="137"/>
      <c r="K322" s="137"/>
      <c r="L322" s="137"/>
      <c r="M322" s="137"/>
      <c r="N322" s="137"/>
      <c r="O322" s="137"/>
      <c r="P322" s="137"/>
      <c r="Q322" s="137"/>
      <c r="R322" s="137"/>
      <c r="S322" s="1"/>
      <c r="T322" s="1"/>
      <c r="U322" s="1"/>
      <c r="V322" s="1"/>
      <c r="W322" s="1"/>
      <c r="X322" s="1"/>
      <c r="Y322" s="1"/>
      <c r="Z322" s="1"/>
      <c r="AA322" s="1"/>
      <c r="AB322" s="1"/>
      <c r="AC322" s="1"/>
    </row>
    <row r="323" spans="1:29" ht="12.75">
      <c r="A323" s="1"/>
      <c r="B323" s="16"/>
      <c r="C323" s="3"/>
      <c r="D323" s="137"/>
      <c r="E323" s="137"/>
      <c r="F323" s="137"/>
      <c r="G323" s="137"/>
      <c r="H323" s="137"/>
      <c r="I323" s="137"/>
      <c r="J323" s="137"/>
      <c r="K323" s="137"/>
      <c r="L323" s="137"/>
      <c r="M323" s="137"/>
      <c r="N323" s="137"/>
      <c r="O323" s="137"/>
      <c r="P323" s="137"/>
      <c r="Q323" s="137"/>
      <c r="R323" s="137"/>
      <c r="S323" s="1"/>
      <c r="T323" s="1"/>
      <c r="U323" s="1"/>
      <c r="V323" s="1"/>
      <c r="W323" s="1"/>
      <c r="X323" s="1"/>
      <c r="Y323" s="1"/>
      <c r="Z323" s="1"/>
      <c r="AA323" s="1"/>
      <c r="AB323" s="1"/>
      <c r="AC323" s="1"/>
    </row>
    <row r="324" spans="1:29" ht="12.75">
      <c r="A324" s="1"/>
      <c r="B324" s="16"/>
      <c r="C324" s="3"/>
      <c r="D324" s="137"/>
      <c r="E324" s="137"/>
      <c r="F324" s="137"/>
      <c r="G324" s="137"/>
      <c r="H324" s="137"/>
      <c r="I324" s="137"/>
      <c r="J324" s="137"/>
      <c r="K324" s="137"/>
      <c r="L324" s="137"/>
      <c r="M324" s="137"/>
      <c r="N324" s="137"/>
      <c r="O324" s="137"/>
      <c r="P324" s="137"/>
      <c r="Q324" s="137"/>
      <c r="R324" s="137"/>
      <c r="S324" s="1"/>
      <c r="T324" s="1"/>
      <c r="U324" s="1"/>
      <c r="V324" s="1"/>
      <c r="W324" s="1"/>
      <c r="X324" s="1"/>
      <c r="Y324" s="1"/>
      <c r="Z324" s="1"/>
      <c r="AA324" s="1"/>
      <c r="AB324" s="1"/>
      <c r="AC324" s="1"/>
    </row>
    <row r="325" spans="1:29" ht="12.75">
      <c r="A325" s="1"/>
      <c r="B325" s="16"/>
      <c r="C325" s="3"/>
      <c r="D325" s="137"/>
      <c r="E325" s="137"/>
      <c r="F325" s="137"/>
      <c r="G325" s="137"/>
      <c r="H325" s="137"/>
      <c r="I325" s="137"/>
      <c r="J325" s="137"/>
      <c r="K325" s="137"/>
      <c r="L325" s="137"/>
      <c r="M325" s="137"/>
      <c r="N325" s="137"/>
      <c r="O325" s="137"/>
      <c r="P325" s="137"/>
      <c r="Q325" s="137"/>
      <c r="R325" s="137"/>
      <c r="S325" s="1"/>
      <c r="T325" s="1"/>
      <c r="U325" s="1"/>
      <c r="V325" s="1"/>
      <c r="W325" s="1"/>
      <c r="X325" s="1"/>
      <c r="Y325" s="1"/>
      <c r="Z325" s="1"/>
      <c r="AA325" s="1"/>
      <c r="AB325" s="1"/>
      <c r="AC325" s="1"/>
    </row>
    <row r="326" spans="1:29" ht="12.75">
      <c r="A326" s="1"/>
      <c r="B326" s="16"/>
      <c r="C326" s="3"/>
      <c r="D326" s="137"/>
      <c r="E326" s="137"/>
      <c r="F326" s="137"/>
      <c r="G326" s="137"/>
      <c r="H326" s="137"/>
      <c r="I326" s="137"/>
      <c r="J326" s="137"/>
      <c r="K326" s="137"/>
      <c r="L326" s="137"/>
      <c r="M326" s="137"/>
      <c r="N326" s="137"/>
      <c r="O326" s="137"/>
      <c r="P326" s="137"/>
      <c r="Q326" s="137"/>
      <c r="R326" s="137"/>
      <c r="S326" s="1"/>
      <c r="T326" s="1"/>
      <c r="U326" s="1"/>
      <c r="V326" s="1"/>
      <c r="W326" s="1"/>
      <c r="X326" s="1"/>
      <c r="Y326" s="1"/>
      <c r="Z326" s="1"/>
      <c r="AA326" s="1"/>
      <c r="AB326" s="1"/>
      <c r="AC326" s="1"/>
    </row>
    <row r="327" spans="1:29" ht="12.75">
      <c r="A327" s="1"/>
      <c r="B327" s="16"/>
      <c r="C327" s="3"/>
      <c r="D327" s="137"/>
      <c r="E327" s="137"/>
      <c r="F327" s="137"/>
      <c r="G327" s="137"/>
      <c r="H327" s="137"/>
      <c r="I327" s="137"/>
      <c r="J327" s="137"/>
      <c r="K327" s="137"/>
      <c r="L327" s="137"/>
      <c r="M327" s="137"/>
      <c r="N327" s="137"/>
      <c r="O327" s="137"/>
      <c r="P327" s="137"/>
      <c r="Q327" s="137"/>
      <c r="R327" s="137"/>
      <c r="S327" s="1"/>
      <c r="T327" s="1"/>
      <c r="U327" s="1"/>
      <c r="V327" s="1"/>
      <c r="W327" s="1"/>
      <c r="X327" s="1"/>
      <c r="Y327" s="1"/>
      <c r="Z327" s="1"/>
      <c r="AA327" s="1"/>
      <c r="AB327" s="1"/>
      <c r="AC327" s="1"/>
    </row>
    <row r="328" spans="1:29" ht="12.75">
      <c r="A328" s="1"/>
      <c r="B328" s="16"/>
      <c r="C328" s="3"/>
      <c r="D328" s="137"/>
      <c r="E328" s="137"/>
      <c r="F328" s="137"/>
      <c r="G328" s="137"/>
      <c r="H328" s="137"/>
      <c r="I328" s="137"/>
      <c r="J328" s="137"/>
      <c r="K328" s="137"/>
      <c r="L328" s="137"/>
      <c r="M328" s="137"/>
      <c r="N328" s="137"/>
      <c r="O328" s="137"/>
      <c r="P328" s="137"/>
      <c r="Q328" s="137"/>
      <c r="R328" s="137"/>
      <c r="S328" s="1"/>
      <c r="T328" s="1"/>
      <c r="U328" s="1"/>
      <c r="V328" s="1"/>
      <c r="W328" s="1"/>
      <c r="X328" s="1"/>
      <c r="Y328" s="1"/>
      <c r="Z328" s="1"/>
      <c r="AA328" s="1"/>
      <c r="AB328" s="1"/>
      <c r="AC328" s="1"/>
    </row>
    <row r="329" spans="1:29" ht="12.75">
      <c r="A329" s="1"/>
      <c r="B329" s="16"/>
      <c r="C329" s="3"/>
      <c r="D329" s="137"/>
      <c r="E329" s="137"/>
      <c r="F329" s="137"/>
      <c r="G329" s="137"/>
      <c r="H329" s="137"/>
      <c r="I329" s="137"/>
      <c r="J329" s="137"/>
      <c r="K329" s="137"/>
      <c r="L329" s="137"/>
      <c r="M329" s="137"/>
      <c r="N329" s="137"/>
      <c r="O329" s="137"/>
      <c r="P329" s="137"/>
      <c r="Q329" s="137"/>
      <c r="R329" s="137"/>
      <c r="S329" s="1"/>
      <c r="T329" s="1"/>
      <c r="U329" s="1"/>
      <c r="V329" s="1"/>
      <c r="W329" s="1"/>
      <c r="X329" s="1"/>
      <c r="Y329" s="1"/>
      <c r="Z329" s="1"/>
      <c r="AA329" s="1"/>
      <c r="AB329" s="1"/>
      <c r="AC329" s="1"/>
    </row>
    <row r="330" spans="1:29" ht="12.75">
      <c r="A330" s="1"/>
      <c r="B330" s="16"/>
      <c r="C330" s="3"/>
      <c r="D330" s="137"/>
      <c r="E330" s="137"/>
      <c r="F330" s="137"/>
      <c r="G330" s="137"/>
      <c r="H330" s="137"/>
      <c r="I330" s="137"/>
      <c r="J330" s="137"/>
      <c r="K330" s="137"/>
      <c r="L330" s="137"/>
      <c r="M330" s="137"/>
      <c r="N330" s="137"/>
      <c r="O330" s="137"/>
      <c r="P330" s="137"/>
      <c r="Q330" s="137"/>
      <c r="R330" s="137"/>
      <c r="S330" s="1"/>
      <c r="T330" s="1"/>
      <c r="U330" s="1"/>
      <c r="V330" s="1"/>
      <c r="W330" s="1"/>
      <c r="X330" s="1"/>
      <c r="Y330" s="1"/>
      <c r="Z330" s="1"/>
      <c r="AA330" s="1"/>
      <c r="AB330" s="1"/>
      <c r="AC330" s="1"/>
    </row>
    <row r="331" spans="1:29" ht="12.75">
      <c r="A331" s="1"/>
      <c r="B331" s="16"/>
      <c r="C331" s="3"/>
      <c r="D331" s="137"/>
      <c r="E331" s="137"/>
      <c r="F331" s="137"/>
      <c r="G331" s="137"/>
      <c r="H331" s="137"/>
      <c r="I331" s="137"/>
      <c r="J331" s="137"/>
      <c r="K331" s="137"/>
      <c r="L331" s="137"/>
      <c r="M331" s="137"/>
      <c r="N331" s="137"/>
      <c r="O331" s="137"/>
      <c r="P331" s="137"/>
      <c r="Q331" s="137"/>
      <c r="R331" s="137"/>
      <c r="S331" s="1"/>
      <c r="T331" s="1"/>
      <c r="U331" s="1"/>
      <c r="V331" s="1"/>
      <c r="W331" s="1"/>
      <c r="X331" s="1"/>
      <c r="Y331" s="1"/>
      <c r="Z331" s="1"/>
      <c r="AA331" s="1"/>
      <c r="AB331" s="1"/>
      <c r="AC331" s="1"/>
    </row>
    <row r="332" spans="1:29" ht="12.75">
      <c r="A332" s="1"/>
      <c r="B332" s="16"/>
      <c r="C332" s="3"/>
      <c r="D332" s="137"/>
      <c r="E332" s="137"/>
      <c r="F332" s="137"/>
      <c r="G332" s="137"/>
      <c r="H332" s="137"/>
      <c r="I332" s="137"/>
      <c r="J332" s="137"/>
      <c r="K332" s="137"/>
      <c r="L332" s="137"/>
      <c r="M332" s="137"/>
      <c r="N332" s="137"/>
      <c r="O332" s="137"/>
      <c r="P332" s="137"/>
      <c r="Q332" s="137"/>
      <c r="R332" s="137"/>
      <c r="S332" s="1"/>
      <c r="T332" s="1"/>
      <c r="U332" s="1"/>
      <c r="V332" s="1"/>
      <c r="W332" s="1"/>
      <c r="X332" s="1"/>
      <c r="Y332" s="1"/>
      <c r="Z332" s="1"/>
      <c r="AA332" s="1"/>
      <c r="AB332" s="1"/>
      <c r="AC332" s="1"/>
    </row>
    <row r="333" spans="1:29" ht="12.75">
      <c r="A333" s="1"/>
      <c r="B333" s="16"/>
      <c r="C333" s="3"/>
      <c r="D333" s="137"/>
      <c r="E333" s="137"/>
      <c r="F333" s="137"/>
      <c r="G333" s="137"/>
      <c r="H333" s="137"/>
      <c r="I333" s="137"/>
      <c r="J333" s="137"/>
      <c r="K333" s="137"/>
      <c r="L333" s="137"/>
      <c r="M333" s="137"/>
      <c r="N333" s="137"/>
      <c r="O333" s="137"/>
      <c r="P333" s="137"/>
      <c r="Q333" s="137"/>
      <c r="R333" s="137"/>
      <c r="S333" s="1"/>
      <c r="T333" s="1"/>
      <c r="U333" s="1"/>
      <c r="V333" s="1"/>
      <c r="W333" s="1"/>
      <c r="X333" s="1"/>
      <c r="Y333" s="1"/>
      <c r="Z333" s="1"/>
      <c r="AA333" s="1"/>
      <c r="AB333" s="1"/>
      <c r="AC333" s="1"/>
    </row>
    <row r="334" spans="1:29" ht="12.75">
      <c r="A334" s="1"/>
      <c r="B334" s="16"/>
      <c r="C334" s="3"/>
      <c r="D334" s="137"/>
      <c r="E334" s="137"/>
      <c r="F334" s="137"/>
      <c r="G334" s="137"/>
      <c r="H334" s="137"/>
      <c r="I334" s="137"/>
      <c r="J334" s="137"/>
      <c r="K334" s="137"/>
      <c r="L334" s="137"/>
      <c r="M334" s="137"/>
      <c r="N334" s="137"/>
      <c r="O334" s="137"/>
      <c r="P334" s="137"/>
      <c r="Q334" s="137"/>
      <c r="R334" s="137"/>
      <c r="S334" s="1"/>
      <c r="T334" s="1"/>
      <c r="U334" s="1"/>
      <c r="V334" s="1"/>
      <c r="W334" s="1"/>
      <c r="X334" s="1"/>
      <c r="Y334" s="1"/>
      <c r="Z334" s="1"/>
      <c r="AA334" s="1"/>
      <c r="AB334" s="1"/>
      <c r="AC334" s="1"/>
    </row>
    <row r="335" spans="1:29" ht="12.75">
      <c r="A335" s="1"/>
      <c r="B335" s="16"/>
      <c r="C335" s="3"/>
      <c r="D335" s="137"/>
      <c r="E335" s="137"/>
      <c r="F335" s="137"/>
      <c r="G335" s="137"/>
      <c r="H335" s="137"/>
      <c r="I335" s="137"/>
      <c r="J335" s="137"/>
      <c r="K335" s="137"/>
      <c r="L335" s="137"/>
      <c r="M335" s="137"/>
      <c r="N335" s="137"/>
      <c r="O335" s="137"/>
      <c r="P335" s="137"/>
      <c r="Q335" s="137"/>
      <c r="R335" s="137"/>
      <c r="S335" s="1"/>
      <c r="T335" s="1"/>
      <c r="U335" s="1"/>
      <c r="V335" s="1"/>
      <c r="W335" s="1"/>
      <c r="X335" s="1"/>
      <c r="Y335" s="1"/>
      <c r="Z335" s="1"/>
      <c r="AA335" s="1"/>
      <c r="AB335" s="1"/>
      <c r="AC335" s="1"/>
    </row>
    <row r="336" spans="1:29" ht="12.75">
      <c r="A336" s="1"/>
      <c r="B336" s="16"/>
      <c r="C336" s="3"/>
      <c r="D336" s="137"/>
      <c r="E336" s="137"/>
      <c r="F336" s="137"/>
      <c r="G336" s="137"/>
      <c r="H336" s="137"/>
      <c r="I336" s="137"/>
      <c r="J336" s="137"/>
      <c r="K336" s="137"/>
      <c r="L336" s="137"/>
      <c r="M336" s="137"/>
      <c r="N336" s="137"/>
      <c r="O336" s="137"/>
      <c r="P336" s="137"/>
      <c r="Q336" s="137"/>
      <c r="R336" s="137"/>
      <c r="S336" s="1"/>
      <c r="T336" s="1"/>
      <c r="U336" s="1"/>
      <c r="V336" s="1"/>
      <c r="W336" s="1"/>
      <c r="X336" s="1"/>
      <c r="Y336" s="1"/>
      <c r="Z336" s="1"/>
      <c r="AA336" s="1"/>
      <c r="AB336" s="1"/>
      <c r="AC336" s="1"/>
    </row>
    <row r="337" spans="1:29" ht="12.75">
      <c r="A337" s="1"/>
      <c r="B337" s="16"/>
      <c r="C337" s="3"/>
      <c r="D337" s="137"/>
      <c r="E337" s="137"/>
      <c r="F337" s="137"/>
      <c r="G337" s="137"/>
      <c r="H337" s="137"/>
      <c r="I337" s="137"/>
      <c r="J337" s="137"/>
      <c r="K337" s="137"/>
      <c r="L337" s="137"/>
      <c r="M337" s="137"/>
      <c r="N337" s="137"/>
      <c r="O337" s="137"/>
      <c r="P337" s="137"/>
      <c r="Q337" s="137"/>
      <c r="R337" s="137"/>
      <c r="S337" s="1"/>
      <c r="T337" s="1"/>
      <c r="U337" s="1"/>
      <c r="V337" s="1"/>
      <c r="W337" s="1"/>
      <c r="X337" s="1"/>
      <c r="Y337" s="1"/>
      <c r="Z337" s="1"/>
      <c r="AA337" s="1"/>
      <c r="AB337" s="1"/>
      <c r="AC337" s="1"/>
    </row>
    <row r="338" spans="1:29" ht="12.75">
      <c r="A338" s="1"/>
      <c r="B338" s="16"/>
      <c r="C338" s="3"/>
      <c r="D338" s="137"/>
      <c r="E338" s="137"/>
      <c r="F338" s="137"/>
      <c r="G338" s="137"/>
      <c r="H338" s="137"/>
      <c r="I338" s="137"/>
      <c r="J338" s="137"/>
      <c r="K338" s="137"/>
      <c r="L338" s="137"/>
      <c r="M338" s="137"/>
      <c r="N338" s="137"/>
      <c r="O338" s="137"/>
      <c r="P338" s="137"/>
      <c r="Q338" s="137"/>
      <c r="R338" s="137"/>
      <c r="S338" s="1"/>
      <c r="T338" s="1"/>
      <c r="U338" s="1"/>
      <c r="V338" s="1"/>
      <c r="W338" s="1"/>
      <c r="X338" s="1"/>
      <c r="Y338" s="1"/>
      <c r="Z338" s="1"/>
      <c r="AA338" s="1"/>
      <c r="AB338" s="1"/>
      <c r="AC338" s="1"/>
    </row>
    <row r="339" spans="1:29" ht="12.75">
      <c r="A339" s="1"/>
      <c r="B339" s="16"/>
      <c r="C339" s="3"/>
      <c r="D339" s="137"/>
      <c r="E339" s="137"/>
      <c r="F339" s="137"/>
      <c r="G339" s="137"/>
      <c r="H339" s="137"/>
      <c r="I339" s="137"/>
      <c r="J339" s="137"/>
      <c r="K339" s="137"/>
      <c r="L339" s="137"/>
      <c r="M339" s="137"/>
      <c r="N339" s="137"/>
      <c r="O339" s="137"/>
      <c r="P339" s="137"/>
      <c r="Q339" s="137"/>
      <c r="R339" s="137"/>
      <c r="S339" s="1"/>
      <c r="T339" s="1"/>
      <c r="U339" s="1"/>
      <c r="V339" s="1"/>
      <c r="W339" s="1"/>
      <c r="X339" s="1"/>
      <c r="Y339" s="1"/>
      <c r="Z339" s="1"/>
      <c r="AA339" s="1"/>
      <c r="AB339" s="1"/>
      <c r="AC339" s="1"/>
    </row>
    <row r="340" spans="1:29" ht="12.75">
      <c r="A340" s="1"/>
      <c r="B340" s="16"/>
      <c r="C340" s="3"/>
      <c r="D340" s="137"/>
      <c r="E340" s="137"/>
      <c r="F340" s="137"/>
      <c r="G340" s="137"/>
      <c r="H340" s="137"/>
      <c r="I340" s="137"/>
      <c r="J340" s="137"/>
      <c r="K340" s="137"/>
      <c r="L340" s="137"/>
      <c r="M340" s="137"/>
      <c r="N340" s="137"/>
      <c r="O340" s="137"/>
      <c r="P340" s="137"/>
      <c r="Q340" s="137"/>
      <c r="R340" s="137"/>
      <c r="S340" s="1"/>
      <c r="T340" s="1"/>
      <c r="U340" s="1"/>
      <c r="V340" s="1"/>
      <c r="W340" s="1"/>
      <c r="X340" s="1"/>
      <c r="Y340" s="1"/>
      <c r="Z340" s="1"/>
      <c r="AA340" s="1"/>
      <c r="AB340" s="1"/>
      <c r="AC340" s="1"/>
    </row>
    <row r="341" spans="1:29" ht="12.75">
      <c r="A341" s="1"/>
      <c r="B341" s="16"/>
      <c r="C341" s="3"/>
      <c r="D341" s="137"/>
      <c r="E341" s="137"/>
      <c r="F341" s="137"/>
      <c r="G341" s="137"/>
      <c r="H341" s="137"/>
      <c r="I341" s="137"/>
      <c r="J341" s="137"/>
      <c r="K341" s="137"/>
      <c r="L341" s="137"/>
      <c r="M341" s="137"/>
      <c r="N341" s="137"/>
      <c r="O341" s="137"/>
      <c r="P341" s="137"/>
      <c r="Q341" s="137"/>
      <c r="R341" s="137"/>
      <c r="S341" s="1"/>
      <c r="T341" s="1"/>
      <c r="U341" s="1"/>
      <c r="V341" s="1"/>
      <c r="W341" s="1"/>
      <c r="X341" s="1"/>
      <c r="Y341" s="1"/>
      <c r="Z341" s="1"/>
      <c r="AA341" s="1"/>
      <c r="AB341" s="1"/>
      <c r="AC341" s="1"/>
    </row>
    <row r="342" spans="1:29" ht="12.75">
      <c r="A342" s="1"/>
      <c r="B342" s="16"/>
      <c r="C342" s="3"/>
      <c r="D342" s="137"/>
      <c r="E342" s="137"/>
      <c r="F342" s="137"/>
      <c r="G342" s="137"/>
      <c r="H342" s="137"/>
      <c r="I342" s="137"/>
      <c r="J342" s="137"/>
      <c r="K342" s="137"/>
      <c r="L342" s="137"/>
      <c r="M342" s="137"/>
      <c r="N342" s="137"/>
      <c r="O342" s="137"/>
      <c r="P342" s="137"/>
      <c r="Q342" s="137"/>
      <c r="R342" s="137"/>
      <c r="S342" s="1"/>
      <c r="T342" s="1"/>
      <c r="U342" s="1"/>
      <c r="V342" s="1"/>
      <c r="W342" s="1"/>
      <c r="X342" s="1"/>
      <c r="Y342" s="1"/>
      <c r="Z342" s="1"/>
      <c r="AA342" s="1"/>
      <c r="AB342" s="1"/>
      <c r="AC342" s="1"/>
    </row>
  </sheetData>
  <mergeCells count="557">
    <mergeCell ref="S136:S147"/>
    <mergeCell ref="T136:T139"/>
    <mergeCell ref="U136:U139"/>
    <mergeCell ref="V136:V139"/>
    <mergeCell ref="T140:T143"/>
    <mergeCell ref="U140:U143"/>
    <mergeCell ref="V140:V143"/>
    <mergeCell ref="T144:T147"/>
    <mergeCell ref="U144:U147"/>
    <mergeCell ref="V144:V147"/>
    <mergeCell ref="S124:S135"/>
    <mergeCell ref="T124:T127"/>
    <mergeCell ref="U124:U127"/>
    <mergeCell ref="V124:V127"/>
    <mergeCell ref="T128:T131"/>
    <mergeCell ref="U128:U131"/>
    <mergeCell ref="V128:V131"/>
    <mergeCell ref="T132:T135"/>
    <mergeCell ref="U132:U135"/>
    <mergeCell ref="V132:V135"/>
    <mergeCell ref="S112:S123"/>
    <mergeCell ref="T112:T115"/>
    <mergeCell ref="U112:U115"/>
    <mergeCell ref="V112:V115"/>
    <mergeCell ref="T116:T119"/>
    <mergeCell ref="U116:U119"/>
    <mergeCell ref="V116:V119"/>
    <mergeCell ref="T120:T123"/>
    <mergeCell ref="U120:U123"/>
    <mergeCell ref="V120:V123"/>
    <mergeCell ref="T92:T95"/>
    <mergeCell ref="U92:U95"/>
    <mergeCell ref="V92:V95"/>
    <mergeCell ref="T96:T99"/>
    <mergeCell ref="U96:U99"/>
    <mergeCell ref="V96:V99"/>
    <mergeCell ref="S100:S111"/>
    <mergeCell ref="T100:T103"/>
    <mergeCell ref="U100:U103"/>
    <mergeCell ref="V100:V103"/>
    <mergeCell ref="T104:T107"/>
    <mergeCell ref="U104:U107"/>
    <mergeCell ref="V104:V107"/>
    <mergeCell ref="T108:T111"/>
    <mergeCell ref="U108:U111"/>
    <mergeCell ref="V108:V111"/>
    <mergeCell ref="U76:U79"/>
    <mergeCell ref="V76:V79"/>
    <mergeCell ref="T80:T83"/>
    <mergeCell ref="U80:U83"/>
    <mergeCell ref="V80:V83"/>
    <mergeCell ref="T84:T87"/>
    <mergeCell ref="U84:U87"/>
    <mergeCell ref="V84:V87"/>
    <mergeCell ref="T88:T91"/>
    <mergeCell ref="U88:U91"/>
    <mergeCell ref="V88:V91"/>
    <mergeCell ref="U52:U55"/>
    <mergeCell ref="V52:V55"/>
    <mergeCell ref="T56:T59"/>
    <mergeCell ref="U56:U59"/>
    <mergeCell ref="V56:V59"/>
    <mergeCell ref="T60:T63"/>
    <mergeCell ref="U60:U63"/>
    <mergeCell ref="V60:V63"/>
    <mergeCell ref="S64:S75"/>
    <mergeCell ref="T64:T67"/>
    <mergeCell ref="U64:U67"/>
    <mergeCell ref="V64:V67"/>
    <mergeCell ref="T68:T71"/>
    <mergeCell ref="U68:U71"/>
    <mergeCell ref="V68:V71"/>
    <mergeCell ref="T72:T75"/>
    <mergeCell ref="U72:U75"/>
    <mergeCell ref="V72:V75"/>
    <mergeCell ref="U28:U31"/>
    <mergeCell ref="V28:V31"/>
    <mergeCell ref="T32:T35"/>
    <mergeCell ref="U32:U35"/>
    <mergeCell ref="V32:V35"/>
    <mergeCell ref="T36:T39"/>
    <mergeCell ref="U36:U39"/>
    <mergeCell ref="V36:V39"/>
    <mergeCell ref="S40:S51"/>
    <mergeCell ref="T40:T43"/>
    <mergeCell ref="U40:U43"/>
    <mergeCell ref="V40:V43"/>
    <mergeCell ref="T44:T47"/>
    <mergeCell ref="U44:U47"/>
    <mergeCell ref="V44:V47"/>
    <mergeCell ref="T48:T51"/>
    <mergeCell ref="U48:U51"/>
    <mergeCell ref="V48:V51"/>
    <mergeCell ref="U4:U7"/>
    <mergeCell ref="V4:V7"/>
    <mergeCell ref="T8:T11"/>
    <mergeCell ref="U8:U11"/>
    <mergeCell ref="V8:V11"/>
    <mergeCell ref="T12:T15"/>
    <mergeCell ref="U12:U15"/>
    <mergeCell ref="V12:V15"/>
    <mergeCell ref="S16:S27"/>
    <mergeCell ref="T16:T19"/>
    <mergeCell ref="U16:U19"/>
    <mergeCell ref="V16:V19"/>
    <mergeCell ref="T20:T23"/>
    <mergeCell ref="U20:U23"/>
    <mergeCell ref="V20:V23"/>
    <mergeCell ref="T24:T27"/>
    <mergeCell ref="U24:U27"/>
    <mergeCell ref="V24:V27"/>
    <mergeCell ref="N56:N59"/>
    <mergeCell ref="N60:N63"/>
    <mergeCell ref="N64:N67"/>
    <mergeCell ref="N68:N71"/>
    <mergeCell ref="N72:N75"/>
    <mergeCell ref="N76:N79"/>
    <mergeCell ref="S4:S15"/>
    <mergeCell ref="T4:T7"/>
    <mergeCell ref="S28:S39"/>
    <mergeCell ref="T28:T31"/>
    <mergeCell ref="S52:S63"/>
    <mergeCell ref="T52:T55"/>
    <mergeCell ref="S76:S87"/>
    <mergeCell ref="T76:T79"/>
    <mergeCell ref="R12:R15"/>
    <mergeCell ref="Q16:Q19"/>
    <mergeCell ref="R16:R19"/>
    <mergeCell ref="Q20:Q23"/>
    <mergeCell ref="R20:R23"/>
    <mergeCell ref="Q24:Q27"/>
    <mergeCell ref="R24:R27"/>
    <mergeCell ref="R36:R39"/>
    <mergeCell ref="Q32:Q35"/>
    <mergeCell ref="N124:N127"/>
    <mergeCell ref="N128:N131"/>
    <mergeCell ref="N132:N135"/>
    <mergeCell ref="N136:N139"/>
    <mergeCell ref="N140:N143"/>
    <mergeCell ref="N144:N147"/>
    <mergeCell ref="N80:N83"/>
    <mergeCell ref="N84:N87"/>
    <mergeCell ref="O88:O91"/>
    <mergeCell ref="O92:O95"/>
    <mergeCell ref="O96:O99"/>
    <mergeCell ref="O100:O103"/>
    <mergeCell ref="O104:O107"/>
    <mergeCell ref="O108:O111"/>
    <mergeCell ref="O112:O115"/>
    <mergeCell ref="O116:O119"/>
    <mergeCell ref="O120:O123"/>
    <mergeCell ref="O124:O127"/>
    <mergeCell ref="O136:O139"/>
    <mergeCell ref="C64:C75"/>
    <mergeCell ref="C112:C123"/>
    <mergeCell ref="C100:C111"/>
    <mergeCell ref="D100:D111"/>
    <mergeCell ref="D88:D99"/>
    <mergeCell ref="N88:N91"/>
    <mergeCell ref="N92:N95"/>
    <mergeCell ref="N96:N99"/>
    <mergeCell ref="N100:N103"/>
    <mergeCell ref="N104:N107"/>
    <mergeCell ref="N108:N111"/>
    <mergeCell ref="N112:N115"/>
    <mergeCell ref="N116:N119"/>
    <mergeCell ref="N120:N123"/>
    <mergeCell ref="E64:E67"/>
    <mergeCell ref="F64:F67"/>
    <mergeCell ref="G64:G75"/>
    <mergeCell ref="H64:H67"/>
    <mergeCell ref="I64:I67"/>
    <mergeCell ref="J64:J75"/>
    <mergeCell ref="K64:K67"/>
    <mergeCell ref="L64:L67"/>
    <mergeCell ref="M64:M75"/>
    <mergeCell ref="E68:E71"/>
    <mergeCell ref="H8:H11"/>
    <mergeCell ref="D112:D123"/>
    <mergeCell ref="D124:D135"/>
    <mergeCell ref="D136:D147"/>
    <mergeCell ref="C4:C15"/>
    <mergeCell ref="D4:D15"/>
    <mergeCell ref="B124:B147"/>
    <mergeCell ref="C124:C135"/>
    <mergeCell ref="C136:C147"/>
    <mergeCell ref="C40:C51"/>
    <mergeCell ref="D40:D51"/>
    <mergeCell ref="D28:D39"/>
    <mergeCell ref="C28:C39"/>
    <mergeCell ref="B4:B51"/>
    <mergeCell ref="C16:C27"/>
    <mergeCell ref="D16:D27"/>
    <mergeCell ref="D52:D63"/>
    <mergeCell ref="C52:C63"/>
    <mergeCell ref="C88:C99"/>
    <mergeCell ref="B88:B123"/>
    <mergeCell ref="B52:B87"/>
    <mergeCell ref="C76:C87"/>
    <mergeCell ref="D76:D87"/>
    <mergeCell ref="D64:D75"/>
    <mergeCell ref="I8:I11"/>
    <mergeCell ref="K8:K11"/>
    <mergeCell ref="L8:L11"/>
    <mergeCell ref="N8:N11"/>
    <mergeCell ref="O8:O11"/>
    <mergeCell ref="Q8:Q11"/>
    <mergeCell ref="R8:R11"/>
    <mergeCell ref="E4:E7"/>
    <mergeCell ref="F4:F7"/>
    <mergeCell ref="G4:G15"/>
    <mergeCell ref="H4:H7"/>
    <mergeCell ref="I4:I7"/>
    <mergeCell ref="J4:J15"/>
    <mergeCell ref="K4:K7"/>
    <mergeCell ref="L4:L7"/>
    <mergeCell ref="M4:M15"/>
    <mergeCell ref="N4:N7"/>
    <mergeCell ref="O4:O7"/>
    <mergeCell ref="P4:P15"/>
    <mergeCell ref="Q4:Q7"/>
    <mergeCell ref="R4:R7"/>
    <mergeCell ref="E8:E11"/>
    <mergeCell ref="F8:F11"/>
    <mergeCell ref="E12:E15"/>
    <mergeCell ref="F12:F15"/>
    <mergeCell ref="H12:H15"/>
    <mergeCell ref="I12:I15"/>
    <mergeCell ref="K12:K15"/>
    <mergeCell ref="L12:L15"/>
    <mergeCell ref="N12:N15"/>
    <mergeCell ref="O12:O15"/>
    <mergeCell ref="Q12:Q15"/>
    <mergeCell ref="E16:E19"/>
    <mergeCell ref="F16:F19"/>
    <mergeCell ref="G16:G27"/>
    <mergeCell ref="H16:H19"/>
    <mergeCell ref="I16:I19"/>
    <mergeCell ref="J16:J27"/>
    <mergeCell ref="K16:K19"/>
    <mergeCell ref="L16:L19"/>
    <mergeCell ref="M16:M27"/>
    <mergeCell ref="E20:E23"/>
    <mergeCell ref="F20:F23"/>
    <mergeCell ref="H20:H23"/>
    <mergeCell ref="I20:I23"/>
    <mergeCell ref="K20:K23"/>
    <mergeCell ref="L20:L23"/>
    <mergeCell ref="E24:E27"/>
    <mergeCell ref="F24:F27"/>
    <mergeCell ref="H24:H27"/>
    <mergeCell ref="I24:I27"/>
    <mergeCell ref="K24:K27"/>
    <mergeCell ref="L24:L27"/>
    <mergeCell ref="H32:H35"/>
    <mergeCell ref="N16:N19"/>
    <mergeCell ref="O16:O19"/>
    <mergeCell ref="P16:P27"/>
    <mergeCell ref="N20:N23"/>
    <mergeCell ref="O20:O23"/>
    <mergeCell ref="N24:N27"/>
    <mergeCell ref="O24:O27"/>
    <mergeCell ref="I32:I35"/>
    <mergeCell ref="K32:K35"/>
    <mergeCell ref="L32:L35"/>
    <mergeCell ref="N32:N35"/>
    <mergeCell ref="O32:O35"/>
    <mergeCell ref="R32:R35"/>
    <mergeCell ref="E28:E31"/>
    <mergeCell ref="F28:F31"/>
    <mergeCell ref="G28:G39"/>
    <mergeCell ref="H28:H31"/>
    <mergeCell ref="I28:I31"/>
    <mergeCell ref="J28:J39"/>
    <mergeCell ref="K28:K31"/>
    <mergeCell ref="L28:L31"/>
    <mergeCell ref="M28:M39"/>
    <mergeCell ref="N28:N31"/>
    <mergeCell ref="O28:O31"/>
    <mergeCell ref="P28:P39"/>
    <mergeCell ref="Q28:Q31"/>
    <mergeCell ref="R28:R31"/>
    <mergeCell ref="E32:E35"/>
    <mergeCell ref="F32:F35"/>
    <mergeCell ref="E36:E39"/>
    <mergeCell ref="F36:F39"/>
    <mergeCell ref="H36:H39"/>
    <mergeCell ref="I36:I39"/>
    <mergeCell ref="K36:K39"/>
    <mergeCell ref="L36:L39"/>
    <mergeCell ref="N36:N39"/>
    <mergeCell ref="O36:O39"/>
    <mergeCell ref="Q36:Q39"/>
    <mergeCell ref="E40:E43"/>
    <mergeCell ref="F40:F43"/>
    <mergeCell ref="G40:G51"/>
    <mergeCell ref="H40:H43"/>
    <mergeCell ref="I40:I43"/>
    <mergeCell ref="J40:J51"/>
    <mergeCell ref="K40:K43"/>
    <mergeCell ref="L40:L43"/>
    <mergeCell ref="M40:M51"/>
    <mergeCell ref="E44:E47"/>
    <mergeCell ref="F44:F47"/>
    <mergeCell ref="H44:H47"/>
    <mergeCell ref="I44:I47"/>
    <mergeCell ref="K44:K47"/>
    <mergeCell ref="L44:L47"/>
    <mergeCell ref="E48:E51"/>
    <mergeCell ref="F48:F51"/>
    <mergeCell ref="H48:H51"/>
    <mergeCell ref="I48:I51"/>
    <mergeCell ref="K48:K51"/>
    <mergeCell ref="L48:L51"/>
    <mergeCell ref="N40:N43"/>
    <mergeCell ref="O40:O43"/>
    <mergeCell ref="P40:P51"/>
    <mergeCell ref="Q40:Q43"/>
    <mergeCell ref="R40:R43"/>
    <mergeCell ref="O44:O47"/>
    <mergeCell ref="Q44:Q47"/>
    <mergeCell ref="R44:R47"/>
    <mergeCell ref="O48:O51"/>
    <mergeCell ref="Q48:Q51"/>
    <mergeCell ref="R48:R51"/>
    <mergeCell ref="N44:N47"/>
    <mergeCell ref="N48:N51"/>
    <mergeCell ref="E52:E55"/>
    <mergeCell ref="F52:F55"/>
    <mergeCell ref="G52:G63"/>
    <mergeCell ref="H52:H55"/>
    <mergeCell ref="I52:I55"/>
    <mergeCell ref="J52:J63"/>
    <mergeCell ref="K52:K55"/>
    <mergeCell ref="L52:L55"/>
    <mergeCell ref="M52:M63"/>
    <mergeCell ref="E56:E59"/>
    <mergeCell ref="F56:F59"/>
    <mergeCell ref="H56:H59"/>
    <mergeCell ref="I56:I59"/>
    <mergeCell ref="K56:K59"/>
    <mergeCell ref="L56:L59"/>
    <mergeCell ref="E60:E63"/>
    <mergeCell ref="F60:F63"/>
    <mergeCell ref="H60:H63"/>
    <mergeCell ref="I60:I63"/>
    <mergeCell ref="K60:K63"/>
    <mergeCell ref="L60:L63"/>
    <mergeCell ref="N52:N55"/>
    <mergeCell ref="O52:O55"/>
    <mergeCell ref="P52:P63"/>
    <mergeCell ref="Q52:Q55"/>
    <mergeCell ref="R52:R55"/>
    <mergeCell ref="O56:O59"/>
    <mergeCell ref="Q56:Q59"/>
    <mergeCell ref="R56:R59"/>
    <mergeCell ref="O60:O63"/>
    <mergeCell ref="Q60:Q63"/>
    <mergeCell ref="R60:R63"/>
    <mergeCell ref="F68:F71"/>
    <mergeCell ref="H68:H71"/>
    <mergeCell ref="I68:I71"/>
    <mergeCell ref="K68:K71"/>
    <mergeCell ref="L68:L71"/>
    <mergeCell ref="E72:E75"/>
    <mergeCell ref="F72:F75"/>
    <mergeCell ref="H72:H75"/>
    <mergeCell ref="I72:I75"/>
    <mergeCell ref="K72:K75"/>
    <mergeCell ref="L72:L75"/>
    <mergeCell ref="O64:O67"/>
    <mergeCell ref="P64:P75"/>
    <mergeCell ref="Q64:Q67"/>
    <mergeCell ref="R64:R67"/>
    <mergeCell ref="O68:O71"/>
    <mergeCell ref="Q68:Q71"/>
    <mergeCell ref="R68:R71"/>
    <mergeCell ref="O72:O75"/>
    <mergeCell ref="Q72:Q75"/>
    <mergeCell ref="R72:R75"/>
    <mergeCell ref="E76:E79"/>
    <mergeCell ref="F76:F79"/>
    <mergeCell ref="G76:G87"/>
    <mergeCell ref="H76:H79"/>
    <mergeCell ref="I76:I79"/>
    <mergeCell ref="J76:J87"/>
    <mergeCell ref="K76:K79"/>
    <mergeCell ref="L76:L79"/>
    <mergeCell ref="M76:M87"/>
    <mergeCell ref="E80:E83"/>
    <mergeCell ref="F80:F83"/>
    <mergeCell ref="H80:H83"/>
    <mergeCell ref="I80:I83"/>
    <mergeCell ref="K80:K83"/>
    <mergeCell ref="L80:L83"/>
    <mergeCell ref="E84:E87"/>
    <mergeCell ref="F84:F87"/>
    <mergeCell ref="H84:H87"/>
    <mergeCell ref="I84:I87"/>
    <mergeCell ref="K84:K87"/>
    <mergeCell ref="L84:L87"/>
    <mergeCell ref="O76:O79"/>
    <mergeCell ref="P76:P87"/>
    <mergeCell ref="Q76:Q79"/>
    <mergeCell ref="R76:R79"/>
    <mergeCell ref="O80:O83"/>
    <mergeCell ref="Q80:Q83"/>
    <mergeCell ref="R80:R83"/>
    <mergeCell ref="O84:O87"/>
    <mergeCell ref="Q84:Q87"/>
    <mergeCell ref="R84:R87"/>
    <mergeCell ref="E88:E91"/>
    <mergeCell ref="F88:F91"/>
    <mergeCell ref="G88:G99"/>
    <mergeCell ref="H88:H91"/>
    <mergeCell ref="I88:I91"/>
    <mergeCell ref="J88:J99"/>
    <mergeCell ref="K88:K91"/>
    <mergeCell ref="L88:L91"/>
    <mergeCell ref="M88:M99"/>
    <mergeCell ref="E92:E95"/>
    <mergeCell ref="F92:F95"/>
    <mergeCell ref="H92:H95"/>
    <mergeCell ref="I92:I95"/>
    <mergeCell ref="K92:K95"/>
    <mergeCell ref="L92:L95"/>
    <mergeCell ref="E96:E99"/>
    <mergeCell ref="F96:F99"/>
    <mergeCell ref="H96:H99"/>
    <mergeCell ref="I96:I99"/>
    <mergeCell ref="K96:K99"/>
    <mergeCell ref="L96:L99"/>
    <mergeCell ref="P88:P99"/>
    <mergeCell ref="Q88:Q91"/>
    <mergeCell ref="R88:R91"/>
    <mergeCell ref="Q92:Q95"/>
    <mergeCell ref="R92:R95"/>
    <mergeCell ref="Q96:Q99"/>
    <mergeCell ref="R96:R99"/>
    <mergeCell ref="S88:S99"/>
    <mergeCell ref="E100:E103"/>
    <mergeCell ref="F100:F103"/>
    <mergeCell ref="G100:G111"/>
    <mergeCell ref="H100:H103"/>
    <mergeCell ref="I100:I103"/>
    <mergeCell ref="J100:J111"/>
    <mergeCell ref="K100:K103"/>
    <mergeCell ref="L100:L103"/>
    <mergeCell ref="M100:M111"/>
    <mergeCell ref="E104:E107"/>
    <mergeCell ref="F104:F107"/>
    <mergeCell ref="H104:H107"/>
    <mergeCell ref="I104:I107"/>
    <mergeCell ref="K104:K107"/>
    <mergeCell ref="L104:L107"/>
    <mergeCell ref="E108:E111"/>
    <mergeCell ref="F108:F111"/>
    <mergeCell ref="H108:H111"/>
    <mergeCell ref="I108:I111"/>
    <mergeCell ref="K108:K111"/>
    <mergeCell ref="L108:L111"/>
    <mergeCell ref="P100:P111"/>
    <mergeCell ref="Q100:Q103"/>
    <mergeCell ref="R100:R103"/>
    <mergeCell ref="Q104:Q107"/>
    <mergeCell ref="R104:R107"/>
    <mergeCell ref="Q108:Q111"/>
    <mergeCell ref="R108:R111"/>
    <mergeCell ref="R116:R119"/>
    <mergeCell ref="Q120:Q123"/>
    <mergeCell ref="R120:R123"/>
    <mergeCell ref="E112:E115"/>
    <mergeCell ref="F112:F115"/>
    <mergeCell ref="G112:G123"/>
    <mergeCell ref="H112:H115"/>
    <mergeCell ref="I112:I115"/>
    <mergeCell ref="J112:J123"/>
    <mergeCell ref="K112:K115"/>
    <mergeCell ref="L112:L115"/>
    <mergeCell ref="M112:M123"/>
    <mergeCell ref="E116:E119"/>
    <mergeCell ref="F116:F119"/>
    <mergeCell ref="H116:H119"/>
    <mergeCell ref="I116:I119"/>
    <mergeCell ref="K116:K119"/>
    <mergeCell ref="L116:L119"/>
    <mergeCell ref="E120:E123"/>
    <mergeCell ref="F120:F123"/>
    <mergeCell ref="H120:H123"/>
    <mergeCell ref="I120:I123"/>
    <mergeCell ref="K120:K123"/>
    <mergeCell ref="L120:L123"/>
    <mergeCell ref="F128:F131"/>
    <mergeCell ref="H128:H131"/>
    <mergeCell ref="I128:I131"/>
    <mergeCell ref="K128:K131"/>
    <mergeCell ref="L128:L131"/>
    <mergeCell ref="E132:E135"/>
    <mergeCell ref="F132:F135"/>
    <mergeCell ref="H132:H135"/>
    <mergeCell ref="I132:I135"/>
    <mergeCell ref="K132:K135"/>
    <mergeCell ref="L132:L135"/>
    <mergeCell ref="E136:E139"/>
    <mergeCell ref="F136:F139"/>
    <mergeCell ref="G136:G147"/>
    <mergeCell ref="H136:H139"/>
    <mergeCell ref="I136:I139"/>
    <mergeCell ref="J136:J147"/>
    <mergeCell ref="K136:K139"/>
    <mergeCell ref="L136:L139"/>
    <mergeCell ref="M136:M147"/>
    <mergeCell ref="E140:E143"/>
    <mergeCell ref="F140:F143"/>
    <mergeCell ref="H140:H143"/>
    <mergeCell ref="I140:I143"/>
    <mergeCell ref="K140:K143"/>
    <mergeCell ref="L140:L143"/>
    <mergeCell ref="E144:E147"/>
    <mergeCell ref="F144:F147"/>
    <mergeCell ref="H144:H147"/>
    <mergeCell ref="I144:I147"/>
    <mergeCell ref="K144:K147"/>
    <mergeCell ref="L144:L147"/>
    <mergeCell ref="P136:P147"/>
    <mergeCell ref="Q136:Q139"/>
    <mergeCell ref="R136:R139"/>
    <mergeCell ref="O140:O143"/>
    <mergeCell ref="Q140:Q143"/>
    <mergeCell ref="R140:R143"/>
    <mergeCell ref="O144:O147"/>
    <mergeCell ref="Q144:Q147"/>
    <mergeCell ref="R144:R147"/>
    <mergeCell ref="P112:P123"/>
    <mergeCell ref="Q112:Q115"/>
    <mergeCell ref="R112:R115"/>
    <mergeCell ref="Q116:Q119"/>
    <mergeCell ref="B2:C2"/>
    <mergeCell ref="P124:P135"/>
    <mergeCell ref="Q124:Q127"/>
    <mergeCell ref="R124:R127"/>
    <mergeCell ref="O128:O131"/>
    <mergeCell ref="Q128:Q131"/>
    <mergeCell ref="R128:R131"/>
    <mergeCell ref="O132:O135"/>
    <mergeCell ref="Q132:Q135"/>
    <mergeCell ref="R132:R135"/>
    <mergeCell ref="E124:E127"/>
    <mergeCell ref="F124:F127"/>
    <mergeCell ref="G124:G135"/>
    <mergeCell ref="H124:H127"/>
    <mergeCell ref="I124:I127"/>
    <mergeCell ref="J124:J135"/>
    <mergeCell ref="K124:K127"/>
    <mergeCell ref="L124:L127"/>
    <mergeCell ref="M124:M135"/>
    <mergeCell ref="E128:E131"/>
  </mergeCells>
  <dataValidations count="2">
    <dataValidation type="custom" allowBlank="1" showInputMessage="1" showErrorMessage="1" sqref="G4:G147 J4:J147 M4:M147 P4:P147 S4:S147">
      <formula1>""</formula1>
    </dataValidation>
    <dataValidation type="custom" allowBlank="1" showInputMessage="1" showErrorMessage="1" sqref="D4:D147">
      <formula1>" "</formula1>
    </dataValidation>
  </dataValidations>
  <hyperlinks>
    <hyperlink ref="V4" r:id="rId1" display="www.google.com"/>
  </hyperlinks>
  <pageMargins left="0.75" right="0.75" top="1" bottom="1" header="0.5" footer="0.5"/>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C342"/>
  <sheetViews>
    <sheetView zoomScaleNormal="100" zoomScalePageLayoutView="160" workbookViewId="0">
      <pane xSplit="3" ySplit="2" topLeftCell="N3" activePane="bottomRight" state="frozen"/>
      <selection pane="topRight" activeCell="D1" sqref="D1"/>
      <selection pane="bottomLeft" activeCell="A3" sqref="A3"/>
      <selection pane="bottomRight" activeCell="U4" sqref="U4:U7"/>
    </sheetView>
  </sheetViews>
  <sheetFormatPr defaultColWidth="14.42578125" defaultRowHeight="15.75" customHeight="1"/>
  <cols>
    <col min="1" max="1" width="1.7109375" style="136" customWidth="1"/>
    <col min="2" max="2" width="11.7109375" style="136" customWidth="1"/>
    <col min="3" max="3" width="16.42578125" style="136" customWidth="1"/>
    <col min="4" max="4" width="33.85546875" style="136" customWidth="1"/>
    <col min="5" max="5" width="6.85546875" style="136" customWidth="1"/>
    <col min="6" max="7" width="33.85546875" style="136" customWidth="1"/>
    <col min="8" max="8" width="5.85546875" style="136" customWidth="1"/>
    <col min="9" max="10" width="33.85546875" style="136" customWidth="1"/>
    <col min="11" max="11" width="6.140625" style="136" customWidth="1"/>
    <col min="12" max="13" width="33.85546875" style="136" customWidth="1"/>
    <col min="14" max="14" width="6" style="136" customWidth="1"/>
    <col min="15" max="16" width="33.85546875" style="136" customWidth="1"/>
    <col min="17" max="17" width="6.5703125" style="136" customWidth="1"/>
    <col min="18" max="18" width="33.85546875" style="136" customWidth="1"/>
    <col min="19" max="19" width="47.42578125" style="136" customWidth="1"/>
    <col min="20" max="20" width="14.42578125" style="136"/>
    <col min="21" max="21" width="45.5703125" style="136" customWidth="1"/>
    <col min="22" max="16384" width="14.42578125" style="136"/>
  </cols>
  <sheetData>
    <row r="1" spans="1:29" ht="6" customHeight="1">
      <c r="A1" s="1"/>
      <c r="B1" s="16"/>
      <c r="C1" s="3"/>
      <c r="D1" s="137"/>
      <c r="E1" s="137"/>
      <c r="F1" s="137"/>
      <c r="G1" s="137"/>
      <c r="H1" s="137"/>
      <c r="I1" s="137"/>
      <c r="J1" s="137"/>
      <c r="K1" s="137"/>
      <c r="L1" s="137"/>
      <c r="M1" s="137"/>
      <c r="N1" s="137"/>
      <c r="O1" s="137"/>
      <c r="P1" s="137"/>
      <c r="Q1" s="137"/>
      <c r="R1" s="137"/>
      <c r="S1" s="1"/>
      <c r="T1" s="1"/>
      <c r="U1" s="1"/>
      <c r="V1" s="1"/>
      <c r="W1" s="1"/>
      <c r="X1" s="1"/>
      <c r="Y1" s="1"/>
      <c r="Z1" s="1"/>
      <c r="AA1" s="1"/>
      <c r="AB1" s="1"/>
      <c r="AC1" s="1"/>
    </row>
    <row r="2" spans="1:29" ht="18">
      <c r="A2" s="5"/>
      <c r="B2" s="296" t="str">
        <f>Refs!A12</f>
        <v>Music</v>
      </c>
      <c r="C2" s="293"/>
      <c r="D2" s="178"/>
      <c r="E2" s="139"/>
      <c r="F2" s="139"/>
      <c r="G2" s="139"/>
      <c r="H2" s="139"/>
      <c r="I2" s="139"/>
      <c r="J2" s="139"/>
      <c r="K2" s="139"/>
      <c r="L2" s="139"/>
      <c r="M2" s="139"/>
      <c r="N2" s="139"/>
      <c r="O2" s="139"/>
      <c r="P2" s="139"/>
      <c r="Q2" s="139"/>
      <c r="R2" s="139"/>
      <c r="S2" s="1"/>
      <c r="T2" s="1"/>
      <c r="U2" s="1"/>
      <c r="V2" s="1"/>
      <c r="W2" s="1"/>
      <c r="X2" s="1"/>
      <c r="Y2" s="1"/>
      <c r="Z2" s="1"/>
      <c r="AA2" s="1"/>
      <c r="AB2" s="1"/>
      <c r="AC2" s="1"/>
    </row>
    <row r="3" spans="1:29" ht="14.25" customHeight="1">
      <c r="A3" s="1"/>
      <c r="B3" s="16"/>
      <c r="C3" s="3"/>
      <c r="D3" s="160" t="str">
        <f>IF(Refs!$B$29=1,"Datganiadau Blwyddyn 6", "Year 6 Descriptors")</f>
        <v>Year 6 Descriptors</v>
      </c>
      <c r="E3" s="160" t="str">
        <f>IF(Refs!$B$29=1,"Tymor", "Term")</f>
        <v>Term</v>
      </c>
      <c r="F3" s="176"/>
      <c r="G3" s="160" t="str">
        <f>IF(Refs!$B$29=1,"Blwyddyn 7", "Year 7")</f>
        <v>Year 7</v>
      </c>
      <c r="H3" s="160" t="str">
        <f>IF(Refs!$B$29=1,"Tymor", "Term")</f>
        <v>Term</v>
      </c>
      <c r="I3" s="176"/>
      <c r="J3" s="160" t="str">
        <f>IF(Refs!$B$29=1,"Blwyddyn 8", "Year 8")</f>
        <v>Year 8</v>
      </c>
      <c r="K3" s="160" t="str">
        <f>IF(Refs!$B$29=1,"Tymor", "Term")</f>
        <v>Term</v>
      </c>
      <c r="L3" s="176"/>
      <c r="M3" s="160" t="str">
        <f>IF(Refs!$B$29=1,"Blwyddyn 9", "Year 9")</f>
        <v>Year 9</v>
      </c>
      <c r="N3" s="160" t="str">
        <f>IF(Refs!$B$29=1,"Tymor", "Term")</f>
        <v>Term</v>
      </c>
      <c r="O3" s="176"/>
      <c r="P3" s="160" t="str">
        <f>IF(Refs!$B$29=1,"Blwyddyn 10", "Year 10")</f>
        <v>Year 10</v>
      </c>
      <c r="Q3" s="160" t="str">
        <f>IF(Refs!$B$29=1,"Tymor", "Term")</f>
        <v>Term</v>
      </c>
      <c r="R3" s="176"/>
      <c r="S3" s="160" t="str">
        <f>IF(Refs!$B$29=1,"Blwyddyn 11", "Year 11")</f>
        <v>Year 11</v>
      </c>
      <c r="T3" s="160" t="str">
        <f>IF(Refs!$B$29=1,"Tymor", "Term")</f>
        <v>Term</v>
      </c>
      <c r="U3" s="176"/>
      <c r="V3" s="177" t="s">
        <v>708</v>
      </c>
      <c r="W3" s="1"/>
      <c r="X3" s="1"/>
      <c r="Y3" s="1"/>
      <c r="Z3" s="1"/>
      <c r="AA3" s="1"/>
      <c r="AB3" s="1"/>
      <c r="AC3" s="1"/>
    </row>
    <row r="4" spans="1:29" ht="15" customHeight="1">
      <c r="A4" s="8"/>
      <c r="B4" s="288" t="str">
        <f ca="1">OFFSET(INDIRECT($B200),3,0)</f>
        <v>1. Citizenship</v>
      </c>
      <c r="C4" s="278" t="str">
        <f ca="1">OFFSET(INDIRECT($B200),4,2)</f>
        <v>Identity, image and reputation</v>
      </c>
      <c r="D4" s="289" t="str">
        <f ca="1">OFFSET(INDIRECT($B200),4,14)</f>
        <v xml:space="preserve">explain what metadata of a photograph can include, e.g. date, time and location
identify benefits and risks of mobile devices broadcasting the location of the user/device, e.g. apps accessing location 
identify secure sites by looking for privacy seals of approval, e.g. https, padlock icon
identify the benefits and risks of giving personal information and device access to different software
understand how and why people use their information and online presence to create a virtual image of themselves as a user.    
</v>
      </c>
      <c r="E4" s="241">
        <v>1</v>
      </c>
      <c r="F4" s="237"/>
      <c r="G4" s="268" t="str">
        <f ca="1">OFFSET(INDIRECT($B200),4,15)</f>
        <v>explain how their digital usage is tracked, e.g. know basic data protection laws and how organisations are responsible for the security of collected data
use strategies for guarding against identity theft and scams that try to access their private information online, e.g. safely manage browser history and cookies.</v>
      </c>
      <c r="H4" s="241">
        <v>1</v>
      </c>
      <c r="I4" s="237"/>
      <c r="J4" s="268" t="str">
        <f ca="1">OFFSET(INDIRECT($B200),4,16)</f>
        <v xml:space="preserve">discuss the benefits and risks of presenting themselves in different ways online, e.g. professionally and personally. 
</v>
      </c>
      <c r="K4" s="241">
        <v>1</v>
      </c>
      <c r="L4" s="237"/>
      <c r="M4" s="270" t="str">
        <f ca="1">OFFSET(INDIRECT($B200),4,17)</f>
        <v xml:space="preserve">understand that they have a digital footprint and that this information can be searched, copied and passed on, e.g. know how to check the security configurations of their devices and/or the software they use. 
</v>
      </c>
      <c r="N4" s="241">
        <v>1</v>
      </c>
      <c r="O4" s="267"/>
      <c r="P4" s="273" t="str">
        <f ca="1">OFFSET(INDIRECT($B200),4,18)</f>
        <v xml:space="preserve">build a positive reputation in the context of their employment prospects, e.g. use social media responsibly
understand the ways websites and companies collect data online and utilise it to personalise content for their users, e.g. personal data being shared
recognise the risks and the uses of data/services on personal devices within the terms and conditions of a range of software and web services.
</v>
      </c>
      <c r="Q4" s="241">
        <v>1</v>
      </c>
      <c r="R4" s="267"/>
      <c r="S4" s="276" t="str">
        <f ca="1">OFFSET(INDIRECT($B200),4,19)</f>
        <v xml:space="preserve">explain the ethical issues of corporate encryption, e.g building in a bypass system
identify and describe the data protection policies of a variety of organisations located in different countries, and how this affects the way that they work
identify how organisations become data compliant when using multi-national products.
</v>
      </c>
      <c r="T4" s="241">
        <v>1</v>
      </c>
      <c r="U4" s="267"/>
      <c r="V4" s="237"/>
      <c r="W4" s="1"/>
      <c r="X4" s="1"/>
      <c r="Y4" s="1"/>
      <c r="Z4" s="1"/>
      <c r="AA4" s="1"/>
      <c r="AB4" s="1"/>
      <c r="AC4" s="1"/>
    </row>
    <row r="5" spans="1:29" ht="15" customHeight="1">
      <c r="A5" s="8"/>
      <c r="B5" s="282"/>
      <c r="C5" s="222"/>
      <c r="D5" s="290"/>
      <c r="E5" s="242"/>
      <c r="F5" s="247"/>
      <c r="G5" s="269"/>
      <c r="H5" s="242"/>
      <c r="I5" s="247"/>
      <c r="J5" s="269"/>
      <c r="K5" s="242"/>
      <c r="L5" s="247"/>
      <c r="M5" s="271"/>
      <c r="N5" s="242"/>
      <c r="O5" s="240"/>
      <c r="P5" s="274"/>
      <c r="Q5" s="242"/>
      <c r="R5" s="240"/>
      <c r="S5" s="277"/>
      <c r="T5" s="242"/>
      <c r="U5" s="240"/>
      <c r="V5" s="238"/>
      <c r="W5" s="1"/>
      <c r="X5" s="1"/>
      <c r="Y5" s="1"/>
      <c r="Z5" s="1"/>
      <c r="AA5" s="1"/>
      <c r="AB5" s="1"/>
      <c r="AC5" s="1"/>
    </row>
    <row r="6" spans="1:29" ht="15" customHeight="1">
      <c r="A6" s="8"/>
      <c r="B6" s="282"/>
      <c r="C6" s="222"/>
      <c r="D6" s="290"/>
      <c r="E6" s="242"/>
      <c r="F6" s="247"/>
      <c r="G6" s="269"/>
      <c r="H6" s="242"/>
      <c r="I6" s="247"/>
      <c r="J6" s="269"/>
      <c r="K6" s="242"/>
      <c r="L6" s="247"/>
      <c r="M6" s="271"/>
      <c r="N6" s="242"/>
      <c r="O6" s="240"/>
      <c r="P6" s="274"/>
      <c r="Q6" s="242"/>
      <c r="R6" s="240"/>
      <c r="S6" s="277"/>
      <c r="T6" s="242"/>
      <c r="U6" s="240"/>
      <c r="V6" s="238"/>
      <c r="W6" s="1"/>
      <c r="X6" s="1"/>
      <c r="Y6" s="1"/>
      <c r="Z6" s="1"/>
      <c r="AA6" s="1"/>
      <c r="AB6" s="1"/>
      <c r="AC6" s="1"/>
    </row>
    <row r="7" spans="1:29" ht="15" customHeight="1">
      <c r="A7" s="8"/>
      <c r="B7" s="282"/>
      <c r="C7" s="222"/>
      <c r="D7" s="290"/>
      <c r="E7" s="243"/>
      <c r="F7" s="247"/>
      <c r="G7" s="269"/>
      <c r="H7" s="243"/>
      <c r="I7" s="247"/>
      <c r="J7" s="269"/>
      <c r="K7" s="243"/>
      <c r="L7" s="247"/>
      <c r="M7" s="271"/>
      <c r="N7" s="243"/>
      <c r="O7" s="240"/>
      <c r="P7" s="274"/>
      <c r="Q7" s="243"/>
      <c r="R7" s="240"/>
      <c r="S7" s="277"/>
      <c r="T7" s="243"/>
      <c r="U7" s="240"/>
      <c r="V7" s="238"/>
      <c r="W7" s="1"/>
      <c r="X7" s="1"/>
      <c r="Y7" s="1"/>
      <c r="Z7" s="1"/>
      <c r="AA7" s="1"/>
      <c r="AB7" s="1"/>
      <c r="AC7" s="1"/>
    </row>
    <row r="8" spans="1:29" ht="15" customHeight="1">
      <c r="A8" s="8"/>
      <c r="B8" s="282"/>
      <c r="C8" s="222"/>
      <c r="D8" s="290"/>
      <c r="E8" s="241">
        <v>2</v>
      </c>
      <c r="F8" s="266"/>
      <c r="G8" s="269"/>
      <c r="H8" s="241">
        <v>2</v>
      </c>
      <c r="I8" s="266"/>
      <c r="J8" s="269"/>
      <c r="K8" s="241">
        <v>2</v>
      </c>
      <c r="L8" s="247"/>
      <c r="M8" s="271"/>
      <c r="N8" s="241">
        <v>2</v>
      </c>
      <c r="O8" s="240"/>
      <c r="P8" s="274"/>
      <c r="Q8" s="241">
        <v>2</v>
      </c>
      <c r="R8" s="240"/>
      <c r="S8" s="277"/>
      <c r="T8" s="241">
        <v>2</v>
      </c>
      <c r="U8" s="240"/>
      <c r="V8" s="237"/>
      <c r="W8" s="1"/>
      <c r="X8" s="1"/>
      <c r="Y8" s="1"/>
      <c r="Z8" s="1"/>
      <c r="AA8" s="1"/>
      <c r="AB8" s="1"/>
      <c r="AC8" s="1"/>
    </row>
    <row r="9" spans="1:29" ht="15" customHeight="1">
      <c r="A9" s="8"/>
      <c r="B9" s="282"/>
      <c r="C9" s="222"/>
      <c r="D9" s="290"/>
      <c r="E9" s="242"/>
      <c r="F9" s="247"/>
      <c r="G9" s="269"/>
      <c r="H9" s="242"/>
      <c r="I9" s="247"/>
      <c r="J9" s="269"/>
      <c r="K9" s="242"/>
      <c r="L9" s="247"/>
      <c r="M9" s="271"/>
      <c r="N9" s="242"/>
      <c r="O9" s="240"/>
      <c r="P9" s="274"/>
      <c r="Q9" s="242"/>
      <c r="R9" s="240"/>
      <c r="S9" s="277"/>
      <c r="T9" s="242"/>
      <c r="U9" s="240"/>
      <c r="V9" s="238"/>
      <c r="W9" s="1"/>
      <c r="X9" s="1"/>
      <c r="Y9" s="1"/>
      <c r="Z9" s="1"/>
      <c r="AA9" s="1"/>
      <c r="AB9" s="1"/>
      <c r="AC9" s="1"/>
    </row>
    <row r="10" spans="1:29" ht="15" customHeight="1">
      <c r="A10" s="8"/>
      <c r="B10" s="282"/>
      <c r="C10" s="222"/>
      <c r="D10" s="290"/>
      <c r="E10" s="242"/>
      <c r="F10" s="247"/>
      <c r="G10" s="269"/>
      <c r="H10" s="242"/>
      <c r="I10" s="247"/>
      <c r="J10" s="269"/>
      <c r="K10" s="242"/>
      <c r="L10" s="247"/>
      <c r="M10" s="271"/>
      <c r="N10" s="242"/>
      <c r="O10" s="240"/>
      <c r="P10" s="274"/>
      <c r="Q10" s="242"/>
      <c r="R10" s="240"/>
      <c r="S10" s="277"/>
      <c r="T10" s="242"/>
      <c r="U10" s="240"/>
      <c r="V10" s="238"/>
      <c r="W10" s="1"/>
      <c r="X10" s="1"/>
      <c r="Y10" s="1"/>
      <c r="Z10" s="1"/>
      <c r="AA10" s="1"/>
      <c r="AB10" s="1"/>
      <c r="AC10" s="1"/>
    </row>
    <row r="11" spans="1:29" ht="15" customHeight="1">
      <c r="A11" s="8"/>
      <c r="B11" s="282"/>
      <c r="C11" s="222"/>
      <c r="D11" s="290"/>
      <c r="E11" s="243"/>
      <c r="F11" s="247"/>
      <c r="G11" s="269"/>
      <c r="H11" s="243"/>
      <c r="I11" s="247"/>
      <c r="J11" s="269"/>
      <c r="K11" s="243"/>
      <c r="L11" s="247"/>
      <c r="M11" s="271"/>
      <c r="N11" s="243"/>
      <c r="O11" s="240"/>
      <c r="P11" s="274"/>
      <c r="Q11" s="243"/>
      <c r="R11" s="240"/>
      <c r="S11" s="277"/>
      <c r="T11" s="243"/>
      <c r="U11" s="240"/>
      <c r="V11" s="238"/>
      <c r="W11" s="1"/>
      <c r="X11" s="1"/>
      <c r="Y11" s="1"/>
      <c r="Z11" s="1"/>
      <c r="AA11" s="1"/>
      <c r="AB11" s="1"/>
      <c r="AC11" s="1"/>
    </row>
    <row r="12" spans="1:29" ht="15" customHeight="1">
      <c r="A12" s="8"/>
      <c r="B12" s="282"/>
      <c r="C12" s="222"/>
      <c r="D12" s="290"/>
      <c r="E12" s="241">
        <v>3</v>
      </c>
      <c r="F12" s="266"/>
      <c r="G12" s="269"/>
      <c r="H12" s="241">
        <v>3</v>
      </c>
      <c r="I12" s="266"/>
      <c r="J12" s="269"/>
      <c r="K12" s="241">
        <v>3</v>
      </c>
      <c r="L12" s="247"/>
      <c r="M12" s="271"/>
      <c r="N12" s="241">
        <v>3</v>
      </c>
      <c r="O12" s="240"/>
      <c r="P12" s="274"/>
      <c r="Q12" s="241">
        <v>3</v>
      </c>
      <c r="R12" s="240"/>
      <c r="S12" s="277"/>
      <c r="T12" s="241">
        <v>3</v>
      </c>
      <c r="U12" s="240"/>
      <c r="V12" s="237"/>
      <c r="W12" s="1"/>
      <c r="X12" s="1"/>
      <c r="Y12" s="1"/>
      <c r="Z12" s="1"/>
      <c r="AA12" s="1"/>
      <c r="AB12" s="1"/>
      <c r="AC12" s="1"/>
    </row>
    <row r="13" spans="1:29" ht="15" customHeight="1">
      <c r="A13" s="8"/>
      <c r="B13" s="282"/>
      <c r="C13" s="222"/>
      <c r="D13" s="290"/>
      <c r="E13" s="242"/>
      <c r="F13" s="247"/>
      <c r="G13" s="269"/>
      <c r="H13" s="242"/>
      <c r="I13" s="247"/>
      <c r="J13" s="269"/>
      <c r="K13" s="242"/>
      <c r="L13" s="247"/>
      <c r="M13" s="271"/>
      <c r="N13" s="242"/>
      <c r="O13" s="240"/>
      <c r="P13" s="274"/>
      <c r="Q13" s="242"/>
      <c r="R13" s="240"/>
      <c r="S13" s="277"/>
      <c r="T13" s="242"/>
      <c r="U13" s="240"/>
      <c r="V13" s="238"/>
      <c r="W13" s="1"/>
      <c r="X13" s="1"/>
      <c r="Y13" s="1"/>
      <c r="Z13" s="1"/>
      <c r="AA13" s="1"/>
      <c r="AB13" s="1"/>
      <c r="AC13" s="1"/>
    </row>
    <row r="14" spans="1:29" ht="15" customHeight="1">
      <c r="A14" s="8"/>
      <c r="B14" s="282"/>
      <c r="C14" s="222"/>
      <c r="D14" s="290"/>
      <c r="E14" s="242"/>
      <c r="F14" s="247"/>
      <c r="G14" s="269"/>
      <c r="H14" s="242"/>
      <c r="I14" s="247"/>
      <c r="J14" s="269"/>
      <c r="K14" s="242"/>
      <c r="L14" s="247"/>
      <c r="M14" s="271"/>
      <c r="N14" s="242"/>
      <c r="O14" s="240"/>
      <c r="P14" s="274"/>
      <c r="Q14" s="242"/>
      <c r="R14" s="240"/>
      <c r="S14" s="277"/>
      <c r="T14" s="242"/>
      <c r="U14" s="240"/>
      <c r="V14" s="238"/>
      <c r="W14" s="1"/>
      <c r="X14" s="1"/>
      <c r="Y14" s="1"/>
      <c r="Z14" s="1"/>
      <c r="AA14" s="1"/>
      <c r="AB14" s="1"/>
      <c r="AC14" s="1"/>
    </row>
    <row r="15" spans="1:29" ht="15" customHeight="1">
      <c r="A15" s="8"/>
      <c r="B15" s="282"/>
      <c r="C15" s="220"/>
      <c r="D15" s="290"/>
      <c r="E15" s="243"/>
      <c r="F15" s="247"/>
      <c r="G15" s="269"/>
      <c r="H15" s="243"/>
      <c r="I15" s="247"/>
      <c r="J15" s="269"/>
      <c r="K15" s="243"/>
      <c r="L15" s="247"/>
      <c r="M15" s="272"/>
      <c r="N15" s="243"/>
      <c r="O15" s="240"/>
      <c r="P15" s="275"/>
      <c r="Q15" s="243"/>
      <c r="R15" s="240"/>
      <c r="S15" s="277"/>
      <c r="T15" s="243"/>
      <c r="U15" s="240"/>
      <c r="V15" s="238"/>
      <c r="W15" s="1"/>
      <c r="X15" s="1"/>
      <c r="Y15" s="1"/>
      <c r="Z15" s="1"/>
      <c r="AA15" s="1"/>
      <c r="AB15" s="1"/>
      <c r="AC15" s="1"/>
    </row>
    <row r="16" spans="1:29" ht="15" customHeight="1">
      <c r="A16" s="8"/>
      <c r="B16" s="282"/>
      <c r="C16" s="278" t="str">
        <f ca="1">OFFSET(INDIRECT($B200),6,2)</f>
        <v>Health and well-being</v>
      </c>
      <c r="D16" s="268" t="str">
        <f ca="1">OFFSET(INDIRECT($B200),6,14)</f>
        <v>understand the importance of balancing game and screen time with other parts of their lives, e.g. explore the reasons why they may be tempted to spend more time playing games or find it difficult to stop playing and the effect this has on their health.</v>
      </c>
      <c r="E16" s="241">
        <v>1</v>
      </c>
      <c r="F16" s="237"/>
      <c r="G16" s="244" t="str">
        <f ca="1">OFFSET(INDIRECT($B200),6,15)</f>
        <v>reflect on the role of digital media in their lives and their media habits, e.g. explore how the media can play a powerful role in shaping our ideas about stereotypes.</v>
      </c>
      <c r="H16" s="241">
        <v>1</v>
      </c>
      <c r="I16" s="246"/>
      <c r="J16" s="263" t="str">
        <f ca="1">OFFSET(INDIRECT($B200),6,16)</f>
        <v>demonstrate healthy online behaviours (physical and psychological) and identify unacceptable behaviour, e.g. in relation to cyberstalking, harassment, abuse of trust and radicalisation.</v>
      </c>
      <c r="K16" s="241">
        <v>1</v>
      </c>
      <c r="L16" s="246"/>
      <c r="M16" s="260" t="str">
        <f ca="1">OFFSET(INDIRECT($B200),6,17)</f>
        <v>identify stereotypes and their impact in a range of media forms, e.g. critically reflect upon stereotypes in mass media, social media and gaming.</v>
      </c>
      <c r="N16" s="241">
        <v>1</v>
      </c>
      <c r="O16" s="244"/>
      <c r="P16" s="244" t="str">
        <f ca="1">OFFSET(INDIRECT($B200),6,18)</f>
        <v>think critically about the different purposes and contexts of digital image editing, e.g. explore the benefits and negative points of photograph manipulation; evaluate digitally edited images in terms of context and purpose
take reasonable steps to avoid health problems (physical and psychological) caused by the use of technology
understand the legal responsibilities for disposal of technology and the environmental impact of doing so.</v>
      </c>
      <c r="Q16" s="241">
        <v>1</v>
      </c>
      <c r="R16" s="244"/>
      <c r="S16" s="244" t="str">
        <f ca="1">OFFSET(INDIRECT($B200),6,19)</f>
        <v>think critically about the different purposes and contexts of digital image editing
take reasonable steps to avoid health problems caused by the use of technology and suggest strategies to prevent or reduce the problems (physical and psychological) 
explain how to access support from professionals and organisations
understand the legal responsibilities for disposal of technology and the environmental impact of doing so.</v>
      </c>
      <c r="T16" s="241">
        <v>1</v>
      </c>
      <c r="U16" s="244"/>
      <c r="V16" s="237"/>
      <c r="W16" s="1"/>
      <c r="X16" s="1"/>
      <c r="Y16" s="1"/>
      <c r="Z16" s="1"/>
      <c r="AA16" s="1"/>
      <c r="AB16" s="1"/>
      <c r="AC16" s="1"/>
    </row>
    <row r="17" spans="1:29" ht="15" customHeight="1">
      <c r="A17" s="8"/>
      <c r="B17" s="282"/>
      <c r="C17" s="222"/>
      <c r="D17" s="291"/>
      <c r="E17" s="242"/>
      <c r="F17" s="247"/>
      <c r="G17" s="239"/>
      <c r="H17" s="242"/>
      <c r="I17" s="247"/>
      <c r="J17" s="264"/>
      <c r="K17" s="242"/>
      <c r="L17" s="247"/>
      <c r="M17" s="261"/>
      <c r="N17" s="242"/>
      <c r="O17" s="240"/>
      <c r="P17" s="240"/>
      <c r="Q17" s="242"/>
      <c r="R17" s="240"/>
      <c r="S17" s="240"/>
      <c r="T17" s="242"/>
      <c r="U17" s="240"/>
      <c r="V17" s="238"/>
      <c r="W17" s="1"/>
      <c r="X17" s="1"/>
      <c r="Y17" s="1"/>
      <c r="Z17" s="1"/>
      <c r="AA17" s="1"/>
      <c r="AB17" s="1"/>
      <c r="AC17" s="1"/>
    </row>
    <row r="18" spans="1:29" ht="15" customHeight="1">
      <c r="A18" s="8"/>
      <c r="B18" s="282"/>
      <c r="C18" s="222"/>
      <c r="D18" s="291"/>
      <c r="E18" s="242"/>
      <c r="F18" s="247"/>
      <c r="G18" s="239"/>
      <c r="H18" s="242"/>
      <c r="I18" s="247"/>
      <c r="J18" s="264"/>
      <c r="K18" s="242"/>
      <c r="L18" s="247"/>
      <c r="M18" s="261"/>
      <c r="N18" s="242"/>
      <c r="O18" s="240"/>
      <c r="P18" s="240"/>
      <c r="Q18" s="242"/>
      <c r="R18" s="240"/>
      <c r="S18" s="240"/>
      <c r="T18" s="242"/>
      <c r="U18" s="240"/>
      <c r="V18" s="238"/>
      <c r="W18" s="1"/>
      <c r="X18" s="1"/>
      <c r="Y18" s="1"/>
      <c r="Z18" s="1"/>
      <c r="AA18" s="1"/>
      <c r="AB18" s="1"/>
      <c r="AC18" s="1"/>
    </row>
    <row r="19" spans="1:29" ht="15" customHeight="1">
      <c r="A19" s="8"/>
      <c r="B19" s="282"/>
      <c r="C19" s="222"/>
      <c r="D19" s="291"/>
      <c r="E19" s="243"/>
      <c r="F19" s="247"/>
      <c r="G19" s="239"/>
      <c r="H19" s="243"/>
      <c r="I19" s="247"/>
      <c r="J19" s="264"/>
      <c r="K19" s="243"/>
      <c r="L19" s="247"/>
      <c r="M19" s="261"/>
      <c r="N19" s="243"/>
      <c r="O19" s="240"/>
      <c r="P19" s="240"/>
      <c r="Q19" s="243"/>
      <c r="R19" s="240"/>
      <c r="S19" s="240"/>
      <c r="T19" s="243"/>
      <c r="U19" s="240"/>
      <c r="V19" s="238"/>
      <c r="W19" s="1"/>
      <c r="X19" s="1"/>
      <c r="Y19" s="1"/>
      <c r="Z19" s="1"/>
      <c r="AA19" s="1"/>
      <c r="AB19" s="1"/>
      <c r="AC19" s="1"/>
    </row>
    <row r="20" spans="1:29" ht="15" customHeight="1">
      <c r="A20" s="8"/>
      <c r="B20" s="282"/>
      <c r="C20" s="222"/>
      <c r="D20" s="291"/>
      <c r="E20" s="241">
        <v>2</v>
      </c>
      <c r="F20" s="266"/>
      <c r="G20" s="239"/>
      <c r="H20" s="241">
        <v>2</v>
      </c>
      <c r="I20" s="248"/>
      <c r="J20" s="264"/>
      <c r="K20" s="241">
        <v>2</v>
      </c>
      <c r="L20" s="248"/>
      <c r="M20" s="261"/>
      <c r="N20" s="241">
        <v>2</v>
      </c>
      <c r="O20" s="239"/>
      <c r="P20" s="240"/>
      <c r="Q20" s="241">
        <v>2</v>
      </c>
      <c r="R20" s="239"/>
      <c r="S20" s="240"/>
      <c r="T20" s="241">
        <v>2</v>
      </c>
      <c r="U20" s="239"/>
      <c r="V20" s="237"/>
      <c r="W20" s="1"/>
      <c r="X20" s="1"/>
      <c r="Y20" s="1"/>
      <c r="Z20" s="1"/>
      <c r="AA20" s="1"/>
      <c r="AB20" s="1"/>
      <c r="AC20" s="1"/>
    </row>
    <row r="21" spans="1:29" ht="15" customHeight="1">
      <c r="A21" s="8"/>
      <c r="B21" s="282"/>
      <c r="C21" s="222"/>
      <c r="D21" s="291"/>
      <c r="E21" s="242"/>
      <c r="F21" s="247"/>
      <c r="G21" s="239"/>
      <c r="H21" s="242"/>
      <c r="I21" s="247"/>
      <c r="J21" s="264"/>
      <c r="K21" s="242"/>
      <c r="L21" s="247"/>
      <c r="M21" s="261"/>
      <c r="N21" s="242"/>
      <c r="O21" s="240"/>
      <c r="P21" s="240"/>
      <c r="Q21" s="242"/>
      <c r="R21" s="240"/>
      <c r="S21" s="240"/>
      <c r="T21" s="242"/>
      <c r="U21" s="240"/>
      <c r="V21" s="238"/>
      <c r="W21" s="1"/>
      <c r="X21" s="1"/>
      <c r="Y21" s="1"/>
      <c r="Z21" s="1"/>
      <c r="AA21" s="1"/>
      <c r="AB21" s="1"/>
      <c r="AC21" s="1"/>
    </row>
    <row r="22" spans="1:29" ht="15" customHeight="1">
      <c r="A22" s="8"/>
      <c r="B22" s="282"/>
      <c r="C22" s="222"/>
      <c r="D22" s="291"/>
      <c r="E22" s="242"/>
      <c r="F22" s="247"/>
      <c r="G22" s="239"/>
      <c r="H22" s="242"/>
      <c r="I22" s="247"/>
      <c r="J22" s="264"/>
      <c r="K22" s="242"/>
      <c r="L22" s="247"/>
      <c r="M22" s="261"/>
      <c r="N22" s="242"/>
      <c r="O22" s="240"/>
      <c r="P22" s="240"/>
      <c r="Q22" s="242"/>
      <c r="R22" s="240"/>
      <c r="S22" s="240"/>
      <c r="T22" s="242"/>
      <c r="U22" s="240"/>
      <c r="V22" s="238"/>
      <c r="W22" s="1"/>
      <c r="X22" s="1"/>
      <c r="Y22" s="1"/>
      <c r="Z22" s="1"/>
      <c r="AA22" s="1"/>
      <c r="AB22" s="1"/>
      <c r="AC22" s="1"/>
    </row>
    <row r="23" spans="1:29" ht="15" customHeight="1">
      <c r="A23" s="8"/>
      <c r="B23" s="282"/>
      <c r="C23" s="222"/>
      <c r="D23" s="291"/>
      <c r="E23" s="243"/>
      <c r="F23" s="247"/>
      <c r="G23" s="239"/>
      <c r="H23" s="243"/>
      <c r="I23" s="247"/>
      <c r="J23" s="264"/>
      <c r="K23" s="243"/>
      <c r="L23" s="247"/>
      <c r="M23" s="261"/>
      <c r="N23" s="243"/>
      <c r="O23" s="240"/>
      <c r="P23" s="240"/>
      <c r="Q23" s="243"/>
      <c r="R23" s="240"/>
      <c r="S23" s="240"/>
      <c r="T23" s="243"/>
      <c r="U23" s="240"/>
      <c r="V23" s="238"/>
      <c r="W23" s="1"/>
      <c r="X23" s="1"/>
      <c r="Y23" s="1"/>
      <c r="Z23" s="1"/>
      <c r="AA23" s="1"/>
      <c r="AB23" s="1"/>
      <c r="AC23" s="1"/>
    </row>
    <row r="24" spans="1:29" ht="15" customHeight="1">
      <c r="A24" s="8"/>
      <c r="B24" s="282"/>
      <c r="C24" s="222"/>
      <c r="D24" s="291"/>
      <c r="E24" s="241">
        <v>3</v>
      </c>
      <c r="F24" s="266"/>
      <c r="G24" s="239"/>
      <c r="H24" s="241">
        <v>3</v>
      </c>
      <c r="I24" s="248"/>
      <c r="J24" s="264"/>
      <c r="K24" s="241">
        <v>3</v>
      </c>
      <c r="L24" s="248"/>
      <c r="M24" s="261"/>
      <c r="N24" s="241">
        <v>3</v>
      </c>
      <c r="O24" s="239"/>
      <c r="P24" s="240"/>
      <c r="Q24" s="241">
        <v>3</v>
      </c>
      <c r="R24" s="239"/>
      <c r="S24" s="240"/>
      <c r="T24" s="241">
        <v>3</v>
      </c>
      <c r="U24" s="239"/>
      <c r="V24" s="237"/>
      <c r="W24" s="1"/>
      <c r="X24" s="1"/>
      <c r="Y24" s="1"/>
      <c r="Z24" s="1"/>
      <c r="AA24" s="1"/>
      <c r="AB24" s="1"/>
      <c r="AC24" s="1"/>
    </row>
    <row r="25" spans="1:29" ht="15" customHeight="1">
      <c r="A25" s="8"/>
      <c r="B25" s="282"/>
      <c r="C25" s="222"/>
      <c r="D25" s="291"/>
      <c r="E25" s="242"/>
      <c r="F25" s="247"/>
      <c r="G25" s="239"/>
      <c r="H25" s="242"/>
      <c r="I25" s="247"/>
      <c r="J25" s="264"/>
      <c r="K25" s="242"/>
      <c r="L25" s="247"/>
      <c r="M25" s="261"/>
      <c r="N25" s="242"/>
      <c r="O25" s="240"/>
      <c r="P25" s="240"/>
      <c r="Q25" s="242"/>
      <c r="R25" s="240"/>
      <c r="S25" s="240"/>
      <c r="T25" s="242"/>
      <c r="U25" s="240"/>
      <c r="V25" s="238"/>
      <c r="W25" s="1"/>
      <c r="X25" s="1"/>
      <c r="Y25" s="1"/>
      <c r="Z25" s="1"/>
      <c r="AA25" s="1"/>
      <c r="AB25" s="1"/>
      <c r="AC25" s="1"/>
    </row>
    <row r="26" spans="1:29" ht="15" customHeight="1">
      <c r="A26" s="8"/>
      <c r="B26" s="282"/>
      <c r="C26" s="222"/>
      <c r="D26" s="291"/>
      <c r="E26" s="242"/>
      <c r="F26" s="247"/>
      <c r="G26" s="239"/>
      <c r="H26" s="242"/>
      <c r="I26" s="247"/>
      <c r="J26" s="264"/>
      <c r="K26" s="242"/>
      <c r="L26" s="247"/>
      <c r="M26" s="261"/>
      <c r="N26" s="242"/>
      <c r="O26" s="240"/>
      <c r="P26" s="240"/>
      <c r="Q26" s="242"/>
      <c r="R26" s="240"/>
      <c r="S26" s="240"/>
      <c r="T26" s="242"/>
      <c r="U26" s="240"/>
      <c r="V26" s="238"/>
      <c r="W26" s="1"/>
      <c r="X26" s="1"/>
      <c r="Y26" s="1"/>
      <c r="Z26" s="1"/>
      <c r="AA26" s="1"/>
      <c r="AB26" s="1"/>
      <c r="AC26" s="1"/>
    </row>
    <row r="27" spans="1:29" ht="15" customHeight="1">
      <c r="A27" s="8"/>
      <c r="B27" s="282"/>
      <c r="C27" s="220"/>
      <c r="D27" s="291"/>
      <c r="E27" s="243"/>
      <c r="F27" s="247"/>
      <c r="G27" s="239"/>
      <c r="H27" s="243"/>
      <c r="I27" s="247"/>
      <c r="J27" s="265"/>
      <c r="K27" s="243"/>
      <c r="L27" s="247"/>
      <c r="M27" s="262"/>
      <c r="N27" s="243"/>
      <c r="O27" s="240"/>
      <c r="P27" s="240"/>
      <c r="Q27" s="243"/>
      <c r="R27" s="240"/>
      <c r="S27" s="240"/>
      <c r="T27" s="243"/>
      <c r="U27" s="240"/>
      <c r="V27" s="238"/>
      <c r="W27" s="1"/>
      <c r="X27" s="1"/>
      <c r="Y27" s="1"/>
      <c r="Z27" s="1"/>
      <c r="AA27" s="1"/>
      <c r="AB27" s="1"/>
      <c r="AC27" s="1"/>
    </row>
    <row r="28" spans="1:29" ht="15" customHeight="1">
      <c r="A28" s="8"/>
      <c r="B28" s="282"/>
      <c r="C28" s="233" t="str">
        <f ca="1">OFFSET(INDIRECT($B200),8,2)</f>
        <v>Digital rights, licensing and ownership</v>
      </c>
      <c r="D28" s="268" t="str">
        <f ca="1">OFFSET(INDIRECT($B200),8,14)</f>
        <v>cite all sources when researching and explain the importance of this, e.g. create simple lists for the referencing of digital and offline sources; discuss the rights and permissions associated with this
understand that photographs can be edited digitally and discuss rights and permissions associated with this.</v>
      </c>
      <c r="E28" s="241">
        <v>1</v>
      </c>
      <c r="F28" s="237"/>
      <c r="G28" s="257" t="str">
        <f ca="1">OFFSET(INDIRECT($B200),8,15)</f>
        <v xml:space="preserve">understand copyright, licensing, fair use, and the rights they have as creators, e.g. consider different ways people license their copyrighted work
explain basic copyright laws, e.g. learn that copyright is a legal system that protects their rights to creative work.
</v>
      </c>
      <c r="H28" s="241">
        <v>1</v>
      </c>
      <c r="I28" s="246"/>
      <c r="J28" s="249" t="str">
        <f ca="1">OFFSET(INDIRECT($B200),8,16)</f>
        <v>understand copyright, licensing, fair use, and the rights they have as creators
explain basic copyright laws, e.g. explore the ethical and legal ramifications of piracy and plagiarism, and know that they are irresponsible and disrespectful
act responsibly as creators and users of creative work, e.g. explore decisions that creators make when exercising their creative rights and responsibilities, giving consideration to ethical, real-life issues.  </v>
      </c>
      <c r="K28" s="241">
        <v>1</v>
      </c>
      <c r="L28" s="246"/>
      <c r="M28" s="245" t="str">
        <f ca="1">OFFSET(INDIRECT($B200),8,17)</f>
        <v xml:space="preserve">explain the legal and ethical dimensions of respecting creative work, e.g. explore the ethical and legal ramifications of piracy and plagiarism, and know that they are irresponsible and disrespectful; apply understanding of the rules to different scenarios.
</v>
      </c>
      <c r="N28" s="241">
        <v>1</v>
      </c>
      <c r="O28" s="244"/>
      <c r="P28" s="257" t="str">
        <f ca="1">OFFSET(INDIRECT($B200),8,18)</f>
        <v>identify the key points required for creative work to be considered fair use and comply with data protection laws, e.g. explore the legal and ethical considerations involved in using the creative work of others; understand individuals' rights and responsibilities as creators and consumers of content; think critically and make ethical decisions about the use of creative works in relation to fair use; reference using formal citation conventions, such as Harvard and Oxford.</v>
      </c>
      <c r="Q28" s="241">
        <v>1</v>
      </c>
      <c r="R28" s="244"/>
      <c r="S28" s="257" t="str">
        <f ca="1">OFFSET(INDIRECT($B200),8,19)</f>
        <v>understand and reflect on the differences between taking inspiration from the creative work of others and appropriating that work without permission, e.g. appreciate the key concepts of inspiration, appropriation, copyright and fair use, and examine how they apply to creative work; understand the legal and ethical debates that surround using other people’s creative work; consider the points of view of the original creator, potential audiences, and the broader community when using materials belonging to others.</v>
      </c>
      <c r="T28" s="241">
        <v>1</v>
      </c>
      <c r="U28" s="244"/>
      <c r="V28" s="237"/>
      <c r="W28" s="1"/>
      <c r="X28" s="1"/>
      <c r="Y28" s="1"/>
      <c r="Z28" s="1"/>
      <c r="AA28" s="1"/>
      <c r="AB28" s="1"/>
      <c r="AC28" s="1"/>
    </row>
    <row r="29" spans="1:29" ht="15" customHeight="1">
      <c r="A29" s="8"/>
      <c r="B29" s="282"/>
      <c r="C29" s="224"/>
      <c r="D29" s="291"/>
      <c r="E29" s="242"/>
      <c r="F29" s="247"/>
      <c r="G29" s="224"/>
      <c r="H29" s="242"/>
      <c r="I29" s="247"/>
      <c r="J29" s="250"/>
      <c r="K29" s="242"/>
      <c r="L29" s="247"/>
      <c r="M29" s="224"/>
      <c r="N29" s="242"/>
      <c r="O29" s="240"/>
      <c r="P29" s="224"/>
      <c r="Q29" s="242"/>
      <c r="R29" s="240"/>
      <c r="S29" s="258"/>
      <c r="T29" s="242"/>
      <c r="U29" s="240"/>
      <c r="V29" s="238"/>
      <c r="W29" s="1"/>
      <c r="X29" s="1"/>
      <c r="Y29" s="1"/>
      <c r="Z29" s="1"/>
      <c r="AA29" s="1"/>
      <c r="AB29" s="1"/>
      <c r="AC29" s="1"/>
    </row>
    <row r="30" spans="1:29" ht="15" customHeight="1">
      <c r="A30" s="8"/>
      <c r="B30" s="282"/>
      <c r="C30" s="224"/>
      <c r="D30" s="291"/>
      <c r="E30" s="242"/>
      <c r="F30" s="247"/>
      <c r="G30" s="224"/>
      <c r="H30" s="242"/>
      <c r="I30" s="247"/>
      <c r="J30" s="250"/>
      <c r="K30" s="242"/>
      <c r="L30" s="247"/>
      <c r="M30" s="224"/>
      <c r="N30" s="242"/>
      <c r="O30" s="240"/>
      <c r="P30" s="224"/>
      <c r="Q30" s="242"/>
      <c r="R30" s="240"/>
      <c r="S30" s="258"/>
      <c r="T30" s="242"/>
      <c r="U30" s="240"/>
      <c r="V30" s="238"/>
      <c r="W30" s="1"/>
      <c r="X30" s="1"/>
      <c r="Y30" s="1"/>
      <c r="Z30" s="1"/>
      <c r="AA30" s="1"/>
      <c r="AB30" s="1"/>
      <c r="AC30" s="1"/>
    </row>
    <row r="31" spans="1:29" ht="15" customHeight="1">
      <c r="A31" s="8"/>
      <c r="B31" s="282"/>
      <c r="C31" s="224"/>
      <c r="D31" s="291"/>
      <c r="E31" s="243"/>
      <c r="F31" s="247"/>
      <c r="G31" s="224"/>
      <c r="H31" s="243"/>
      <c r="I31" s="247"/>
      <c r="J31" s="250"/>
      <c r="K31" s="243"/>
      <c r="L31" s="247"/>
      <c r="M31" s="224"/>
      <c r="N31" s="243"/>
      <c r="O31" s="240"/>
      <c r="P31" s="224"/>
      <c r="Q31" s="243"/>
      <c r="R31" s="240"/>
      <c r="S31" s="258"/>
      <c r="T31" s="243"/>
      <c r="U31" s="240"/>
      <c r="V31" s="238"/>
      <c r="W31" s="1"/>
      <c r="X31" s="1"/>
      <c r="Y31" s="1"/>
      <c r="Z31" s="1"/>
      <c r="AA31" s="1"/>
      <c r="AB31" s="1"/>
      <c r="AC31" s="1"/>
    </row>
    <row r="32" spans="1:29" ht="15" customHeight="1">
      <c r="A32" s="8"/>
      <c r="B32" s="282"/>
      <c r="C32" s="224"/>
      <c r="D32" s="291"/>
      <c r="E32" s="241">
        <v>2</v>
      </c>
      <c r="F32" s="266"/>
      <c r="G32" s="224"/>
      <c r="H32" s="241">
        <v>2</v>
      </c>
      <c r="I32" s="248"/>
      <c r="J32" s="250"/>
      <c r="K32" s="241">
        <v>2</v>
      </c>
      <c r="L32" s="248"/>
      <c r="M32" s="224"/>
      <c r="N32" s="241">
        <v>2</v>
      </c>
      <c r="O32" s="239"/>
      <c r="P32" s="224"/>
      <c r="Q32" s="241">
        <v>2</v>
      </c>
      <c r="R32" s="239"/>
      <c r="S32" s="258"/>
      <c r="T32" s="241">
        <v>2</v>
      </c>
      <c r="U32" s="239"/>
      <c r="V32" s="237"/>
      <c r="W32" s="1"/>
      <c r="X32" s="1"/>
      <c r="Y32" s="1"/>
      <c r="Z32" s="1"/>
      <c r="AA32" s="1"/>
      <c r="AB32" s="1"/>
      <c r="AC32" s="1"/>
    </row>
    <row r="33" spans="1:29" ht="15" customHeight="1">
      <c r="A33" s="8"/>
      <c r="B33" s="282"/>
      <c r="C33" s="224"/>
      <c r="D33" s="291"/>
      <c r="E33" s="242"/>
      <c r="F33" s="247"/>
      <c r="G33" s="224"/>
      <c r="H33" s="242"/>
      <c r="I33" s="247"/>
      <c r="J33" s="250"/>
      <c r="K33" s="242"/>
      <c r="L33" s="247"/>
      <c r="M33" s="224"/>
      <c r="N33" s="242"/>
      <c r="O33" s="240"/>
      <c r="P33" s="224"/>
      <c r="Q33" s="242"/>
      <c r="R33" s="240"/>
      <c r="S33" s="258"/>
      <c r="T33" s="242"/>
      <c r="U33" s="240"/>
      <c r="V33" s="238"/>
      <c r="W33" s="1"/>
      <c r="X33" s="1"/>
      <c r="Y33" s="1"/>
      <c r="Z33" s="1"/>
      <c r="AA33" s="1"/>
      <c r="AB33" s="1"/>
      <c r="AC33" s="1"/>
    </row>
    <row r="34" spans="1:29" ht="15" customHeight="1">
      <c r="A34" s="8"/>
      <c r="B34" s="282"/>
      <c r="C34" s="224"/>
      <c r="D34" s="291"/>
      <c r="E34" s="242"/>
      <c r="F34" s="247"/>
      <c r="G34" s="224"/>
      <c r="H34" s="242"/>
      <c r="I34" s="247"/>
      <c r="J34" s="250"/>
      <c r="K34" s="242"/>
      <c r="L34" s="247"/>
      <c r="M34" s="224"/>
      <c r="N34" s="242"/>
      <c r="O34" s="240"/>
      <c r="P34" s="224"/>
      <c r="Q34" s="242"/>
      <c r="R34" s="240"/>
      <c r="S34" s="258"/>
      <c r="T34" s="242"/>
      <c r="U34" s="240"/>
      <c r="V34" s="238"/>
      <c r="W34" s="1"/>
      <c r="X34" s="1"/>
      <c r="Y34" s="1"/>
      <c r="Z34" s="1"/>
      <c r="AA34" s="1"/>
      <c r="AB34" s="1"/>
      <c r="AC34" s="1"/>
    </row>
    <row r="35" spans="1:29" ht="15" customHeight="1">
      <c r="A35" s="8"/>
      <c r="B35" s="282"/>
      <c r="C35" s="224"/>
      <c r="D35" s="291"/>
      <c r="E35" s="243"/>
      <c r="F35" s="247"/>
      <c r="G35" s="224"/>
      <c r="H35" s="243"/>
      <c r="I35" s="247"/>
      <c r="J35" s="250"/>
      <c r="K35" s="243"/>
      <c r="L35" s="247"/>
      <c r="M35" s="224"/>
      <c r="N35" s="243"/>
      <c r="O35" s="240"/>
      <c r="P35" s="224"/>
      <c r="Q35" s="243"/>
      <c r="R35" s="240"/>
      <c r="S35" s="258"/>
      <c r="T35" s="243"/>
      <c r="U35" s="240"/>
      <c r="V35" s="238"/>
      <c r="W35" s="1"/>
      <c r="X35" s="1"/>
      <c r="Y35" s="1"/>
      <c r="Z35" s="1"/>
      <c r="AA35" s="1"/>
      <c r="AB35" s="1"/>
      <c r="AC35" s="1"/>
    </row>
    <row r="36" spans="1:29" ht="15" customHeight="1">
      <c r="A36" s="8"/>
      <c r="B36" s="282"/>
      <c r="C36" s="224"/>
      <c r="D36" s="291"/>
      <c r="E36" s="241">
        <v>3</v>
      </c>
      <c r="F36" s="266"/>
      <c r="G36" s="224"/>
      <c r="H36" s="241">
        <v>3</v>
      </c>
      <c r="I36" s="248"/>
      <c r="J36" s="250"/>
      <c r="K36" s="241">
        <v>3</v>
      </c>
      <c r="L36" s="248"/>
      <c r="M36" s="224"/>
      <c r="N36" s="241">
        <v>3</v>
      </c>
      <c r="O36" s="239"/>
      <c r="P36" s="224"/>
      <c r="Q36" s="241">
        <v>3</v>
      </c>
      <c r="R36" s="239"/>
      <c r="S36" s="258"/>
      <c r="T36" s="241">
        <v>3</v>
      </c>
      <c r="U36" s="239"/>
      <c r="V36" s="237"/>
      <c r="W36" s="1"/>
      <c r="X36" s="1"/>
      <c r="Y36" s="1"/>
      <c r="Z36" s="1"/>
      <c r="AA36" s="1"/>
      <c r="AB36" s="1"/>
      <c r="AC36" s="1"/>
    </row>
    <row r="37" spans="1:29" ht="15" customHeight="1">
      <c r="A37" s="8"/>
      <c r="B37" s="282"/>
      <c r="C37" s="224"/>
      <c r="D37" s="291"/>
      <c r="E37" s="242"/>
      <c r="F37" s="247"/>
      <c r="G37" s="224"/>
      <c r="H37" s="242"/>
      <c r="I37" s="247"/>
      <c r="J37" s="250"/>
      <c r="K37" s="242"/>
      <c r="L37" s="247"/>
      <c r="M37" s="224"/>
      <c r="N37" s="242"/>
      <c r="O37" s="240"/>
      <c r="P37" s="224"/>
      <c r="Q37" s="242"/>
      <c r="R37" s="240"/>
      <c r="S37" s="258"/>
      <c r="T37" s="242"/>
      <c r="U37" s="240"/>
      <c r="V37" s="238"/>
      <c r="W37" s="1"/>
      <c r="X37" s="1"/>
      <c r="Y37" s="1"/>
      <c r="Z37" s="1"/>
      <c r="AA37" s="1"/>
      <c r="AB37" s="1"/>
      <c r="AC37" s="1"/>
    </row>
    <row r="38" spans="1:29" ht="15" customHeight="1">
      <c r="A38" s="8"/>
      <c r="B38" s="282"/>
      <c r="C38" s="224"/>
      <c r="D38" s="291"/>
      <c r="E38" s="242"/>
      <c r="F38" s="247"/>
      <c r="G38" s="224"/>
      <c r="H38" s="242"/>
      <c r="I38" s="247"/>
      <c r="J38" s="250"/>
      <c r="K38" s="242"/>
      <c r="L38" s="247"/>
      <c r="M38" s="224"/>
      <c r="N38" s="242"/>
      <c r="O38" s="240"/>
      <c r="P38" s="224"/>
      <c r="Q38" s="242"/>
      <c r="R38" s="240"/>
      <c r="S38" s="258"/>
      <c r="T38" s="242"/>
      <c r="U38" s="240"/>
      <c r="V38" s="238"/>
      <c r="W38" s="1"/>
      <c r="X38" s="1"/>
      <c r="Y38" s="1"/>
      <c r="Z38" s="1"/>
      <c r="AA38" s="1"/>
      <c r="AB38" s="1"/>
      <c r="AC38" s="1"/>
    </row>
    <row r="39" spans="1:29" ht="15" customHeight="1">
      <c r="A39" s="8"/>
      <c r="B39" s="282"/>
      <c r="C39" s="225"/>
      <c r="D39" s="291"/>
      <c r="E39" s="243"/>
      <c r="F39" s="247"/>
      <c r="G39" s="225"/>
      <c r="H39" s="243"/>
      <c r="I39" s="247"/>
      <c r="J39" s="251"/>
      <c r="K39" s="243"/>
      <c r="L39" s="247"/>
      <c r="M39" s="225"/>
      <c r="N39" s="243"/>
      <c r="O39" s="240"/>
      <c r="P39" s="225"/>
      <c r="Q39" s="243"/>
      <c r="R39" s="240"/>
      <c r="S39" s="259"/>
      <c r="T39" s="243"/>
      <c r="U39" s="240"/>
      <c r="V39" s="238"/>
      <c r="W39" s="1"/>
      <c r="X39" s="1"/>
      <c r="Y39" s="1"/>
      <c r="Z39" s="1"/>
      <c r="AA39" s="1"/>
      <c r="AB39" s="1"/>
      <c r="AC39" s="1"/>
    </row>
    <row r="40" spans="1:29" ht="15" customHeight="1">
      <c r="A40" s="8"/>
      <c r="B40" s="282"/>
      <c r="C40" s="233" t="str">
        <f ca="1">OFFSET(INDIRECT($B200),10,2)</f>
        <v>Online behaviour and cyberbullying</v>
      </c>
      <c r="D40" s="268" t="str">
        <f ca="1">OFFSET(INDIRECT($B200),10,14)</f>
        <v xml:space="preserve">demonstrate appropriate online behaviour and apply a range of strategies to protect themselves and others from possible online dangers, bullying and inappropriate behaviour, e.g. turn off comments on digital media, block users; identify the risks and legal consequences of sending intimate images and content/sexting; recognise language that could be deemed to be offensive (including racist, sexist, homophobic, transphobic) in online activities.  
</v>
      </c>
      <c r="E40" s="241">
        <v>1</v>
      </c>
      <c r="F40" s="237"/>
      <c r="G40" s="255" t="str">
        <f ca="1">OFFSET(INDIRECT($B200),10,15)</f>
        <v>refine strategies to protect themselves and others from possible online dangers, e.g. when communicating online show an active ability to deal with inappropriate behaviour/misuse while actively minimising risks
filter the communication received, e.g. sorting out e-mails, deciding whom to follow on social media, etc.; responsibly use digital tools to interact with others using more advanced features
demonstrate a basic knowledge of the legal aspects linked to online behaviour, e.g. cyberbullying, harassment, false statements and publishing inappropriate content/images without consent.</v>
      </c>
      <c r="H40" s="241">
        <v>1</v>
      </c>
      <c r="I40" s="246"/>
      <c r="J40" s="256" t="str">
        <f ca="1">OFFSET(INDIRECT($B200),10,16)</f>
        <v>identify high-risk situations and active strategies to avoid them, e.g. critically evaluate behaviour to limit exposure to high-risk situations         
define and identify advanced forms of cyberbullying, how to avoid it and the consequences of such actions  
critically evaluate the behaviours of others online and identify how they could be beneficial or damaging.</v>
      </c>
      <c r="K40" s="241">
        <v>1</v>
      </c>
      <c r="L40" s="246"/>
      <c r="M40" s="255" t="str">
        <f ca="1">OFFSET(INDIRECT($B200),10,17)</f>
        <v xml:space="preserve">adapt online behaviour and interactions for different audiences, considering global cultural values, e.g. critically evaluate behaviour and interactions taking into account global cultural values; consider how behaviour is perceived by others. </v>
      </c>
      <c r="N40" s="241">
        <v>1</v>
      </c>
      <c r="O40" s="244"/>
      <c r="P40" s="255" t="str">
        <f ca="1">OFFSET(INDIRECT($B200),10,18)</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Q40" s="241">
        <v>1</v>
      </c>
      <c r="R40" s="244"/>
      <c r="S40" s="255" t="str">
        <f ca="1">OFFSET(INDIRECT($B200),10,19)</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T40" s="241">
        <v>1</v>
      </c>
      <c r="U40" s="244"/>
      <c r="V40" s="237"/>
      <c r="W40" s="1"/>
      <c r="X40" s="1"/>
      <c r="Y40" s="1"/>
      <c r="Z40" s="1"/>
      <c r="AA40" s="1"/>
      <c r="AB40" s="1"/>
      <c r="AC40" s="1"/>
    </row>
    <row r="41" spans="1:29" ht="15" customHeight="1">
      <c r="A41" s="8"/>
      <c r="B41" s="282"/>
      <c r="C41" s="224"/>
      <c r="D41" s="291"/>
      <c r="E41" s="242"/>
      <c r="F41" s="247"/>
      <c r="G41" s="224"/>
      <c r="H41" s="242"/>
      <c r="I41" s="247"/>
      <c r="J41" s="250"/>
      <c r="K41" s="242"/>
      <c r="L41" s="247"/>
      <c r="M41" s="224"/>
      <c r="N41" s="242"/>
      <c r="O41" s="240"/>
      <c r="P41" s="224"/>
      <c r="Q41" s="242"/>
      <c r="R41" s="240"/>
      <c r="S41" s="224"/>
      <c r="T41" s="242"/>
      <c r="U41" s="240"/>
      <c r="V41" s="238"/>
      <c r="W41" s="1"/>
      <c r="X41" s="1"/>
      <c r="Y41" s="1"/>
      <c r="Z41" s="1"/>
      <c r="AA41" s="1"/>
      <c r="AB41" s="1"/>
      <c r="AC41" s="1"/>
    </row>
    <row r="42" spans="1:29" ht="15" customHeight="1">
      <c r="A42" s="8"/>
      <c r="B42" s="282"/>
      <c r="C42" s="224"/>
      <c r="D42" s="291"/>
      <c r="E42" s="242"/>
      <c r="F42" s="247"/>
      <c r="G42" s="224"/>
      <c r="H42" s="242"/>
      <c r="I42" s="247"/>
      <c r="J42" s="250"/>
      <c r="K42" s="242"/>
      <c r="L42" s="247"/>
      <c r="M42" s="224"/>
      <c r="N42" s="242"/>
      <c r="O42" s="240"/>
      <c r="P42" s="224"/>
      <c r="Q42" s="242"/>
      <c r="R42" s="240"/>
      <c r="S42" s="224"/>
      <c r="T42" s="242"/>
      <c r="U42" s="240"/>
      <c r="V42" s="238"/>
      <c r="W42" s="1"/>
      <c r="X42" s="1"/>
      <c r="Y42" s="1"/>
      <c r="Z42" s="1"/>
      <c r="AA42" s="1"/>
      <c r="AB42" s="1"/>
      <c r="AC42" s="1"/>
    </row>
    <row r="43" spans="1:29" ht="15" customHeight="1">
      <c r="A43" s="8"/>
      <c r="B43" s="282"/>
      <c r="C43" s="224"/>
      <c r="D43" s="291"/>
      <c r="E43" s="243"/>
      <c r="F43" s="247"/>
      <c r="G43" s="224"/>
      <c r="H43" s="243"/>
      <c r="I43" s="247"/>
      <c r="J43" s="250"/>
      <c r="K43" s="243"/>
      <c r="L43" s="247"/>
      <c r="M43" s="224"/>
      <c r="N43" s="243"/>
      <c r="O43" s="240"/>
      <c r="P43" s="224"/>
      <c r="Q43" s="243"/>
      <c r="R43" s="240"/>
      <c r="S43" s="224"/>
      <c r="T43" s="243"/>
      <c r="U43" s="240"/>
      <c r="V43" s="238"/>
      <c r="W43" s="1"/>
      <c r="X43" s="1"/>
      <c r="Y43" s="1"/>
      <c r="Z43" s="1"/>
      <c r="AA43" s="1"/>
      <c r="AB43" s="1"/>
      <c r="AC43" s="1"/>
    </row>
    <row r="44" spans="1:29" ht="15" customHeight="1">
      <c r="A44" s="8"/>
      <c r="B44" s="282"/>
      <c r="C44" s="224"/>
      <c r="D44" s="291"/>
      <c r="E44" s="241">
        <v>2</v>
      </c>
      <c r="F44" s="266"/>
      <c r="G44" s="224"/>
      <c r="H44" s="241">
        <v>2</v>
      </c>
      <c r="I44" s="248"/>
      <c r="J44" s="250"/>
      <c r="K44" s="241">
        <v>2</v>
      </c>
      <c r="L44" s="248"/>
      <c r="M44" s="224"/>
      <c r="N44" s="241">
        <v>2</v>
      </c>
      <c r="O44" s="239"/>
      <c r="P44" s="224"/>
      <c r="Q44" s="241">
        <v>2</v>
      </c>
      <c r="R44" s="239"/>
      <c r="S44" s="224"/>
      <c r="T44" s="241">
        <v>2</v>
      </c>
      <c r="U44" s="239"/>
      <c r="V44" s="237"/>
      <c r="W44" s="1"/>
      <c r="X44" s="1"/>
      <c r="Y44" s="1"/>
      <c r="Z44" s="1"/>
      <c r="AA44" s="1"/>
      <c r="AB44" s="1"/>
      <c r="AC44" s="1"/>
    </row>
    <row r="45" spans="1:29" ht="15" customHeight="1">
      <c r="A45" s="8"/>
      <c r="B45" s="282"/>
      <c r="C45" s="224"/>
      <c r="D45" s="291"/>
      <c r="E45" s="242"/>
      <c r="F45" s="247"/>
      <c r="G45" s="224"/>
      <c r="H45" s="242"/>
      <c r="I45" s="247"/>
      <c r="J45" s="250"/>
      <c r="K45" s="242"/>
      <c r="L45" s="247"/>
      <c r="M45" s="224"/>
      <c r="N45" s="242"/>
      <c r="O45" s="240"/>
      <c r="P45" s="224"/>
      <c r="Q45" s="242"/>
      <c r="R45" s="240"/>
      <c r="S45" s="224"/>
      <c r="T45" s="242"/>
      <c r="U45" s="240"/>
      <c r="V45" s="238"/>
      <c r="W45" s="1"/>
      <c r="X45" s="1"/>
      <c r="Y45" s="1"/>
      <c r="Z45" s="1"/>
      <c r="AA45" s="1"/>
      <c r="AB45" s="1"/>
      <c r="AC45" s="1"/>
    </row>
    <row r="46" spans="1:29" ht="15" customHeight="1">
      <c r="A46" s="8"/>
      <c r="B46" s="282"/>
      <c r="C46" s="224"/>
      <c r="D46" s="291"/>
      <c r="E46" s="242"/>
      <c r="F46" s="247"/>
      <c r="G46" s="224"/>
      <c r="H46" s="242"/>
      <c r="I46" s="247"/>
      <c r="J46" s="250"/>
      <c r="K46" s="242"/>
      <c r="L46" s="247"/>
      <c r="M46" s="224"/>
      <c r="N46" s="242"/>
      <c r="O46" s="240"/>
      <c r="P46" s="224"/>
      <c r="Q46" s="242"/>
      <c r="R46" s="240"/>
      <c r="S46" s="224"/>
      <c r="T46" s="242"/>
      <c r="U46" s="240"/>
      <c r="V46" s="238"/>
      <c r="W46" s="1"/>
      <c r="X46" s="1"/>
      <c r="Y46" s="1"/>
      <c r="Z46" s="1"/>
      <c r="AA46" s="1"/>
      <c r="AB46" s="1"/>
      <c r="AC46" s="1"/>
    </row>
    <row r="47" spans="1:29" ht="15" customHeight="1">
      <c r="A47" s="8"/>
      <c r="B47" s="282"/>
      <c r="C47" s="224"/>
      <c r="D47" s="291"/>
      <c r="E47" s="243"/>
      <c r="F47" s="247"/>
      <c r="G47" s="224"/>
      <c r="H47" s="243"/>
      <c r="I47" s="247"/>
      <c r="J47" s="250"/>
      <c r="K47" s="243"/>
      <c r="L47" s="247"/>
      <c r="M47" s="224"/>
      <c r="N47" s="243"/>
      <c r="O47" s="240"/>
      <c r="P47" s="224"/>
      <c r="Q47" s="243"/>
      <c r="R47" s="240"/>
      <c r="S47" s="224"/>
      <c r="T47" s="243"/>
      <c r="U47" s="240"/>
      <c r="V47" s="238"/>
      <c r="W47" s="1"/>
      <c r="X47" s="1"/>
      <c r="Y47" s="1"/>
      <c r="Z47" s="1"/>
      <c r="AA47" s="1"/>
      <c r="AB47" s="1"/>
      <c r="AC47" s="1"/>
    </row>
    <row r="48" spans="1:29" ht="15" customHeight="1">
      <c r="A48" s="8"/>
      <c r="B48" s="282"/>
      <c r="C48" s="224"/>
      <c r="D48" s="291"/>
      <c r="E48" s="241">
        <v>3</v>
      </c>
      <c r="F48" s="266"/>
      <c r="G48" s="224"/>
      <c r="H48" s="241">
        <v>3</v>
      </c>
      <c r="I48" s="248"/>
      <c r="J48" s="250"/>
      <c r="K48" s="241">
        <v>3</v>
      </c>
      <c r="L48" s="248"/>
      <c r="M48" s="224"/>
      <c r="N48" s="241">
        <v>3</v>
      </c>
      <c r="O48" s="239"/>
      <c r="P48" s="224"/>
      <c r="Q48" s="241">
        <v>3</v>
      </c>
      <c r="R48" s="239"/>
      <c r="S48" s="224"/>
      <c r="T48" s="241">
        <v>3</v>
      </c>
      <c r="U48" s="239"/>
      <c r="V48" s="237"/>
      <c r="W48" s="1"/>
      <c r="X48" s="1"/>
      <c r="Y48" s="1"/>
      <c r="Z48" s="1"/>
      <c r="AA48" s="1"/>
      <c r="AB48" s="1"/>
      <c r="AC48" s="1"/>
    </row>
    <row r="49" spans="1:29" ht="15" customHeight="1">
      <c r="A49" s="8"/>
      <c r="B49" s="282"/>
      <c r="C49" s="224"/>
      <c r="D49" s="291"/>
      <c r="E49" s="242"/>
      <c r="F49" s="247"/>
      <c r="G49" s="224"/>
      <c r="H49" s="242"/>
      <c r="I49" s="247"/>
      <c r="J49" s="250"/>
      <c r="K49" s="242"/>
      <c r="L49" s="247"/>
      <c r="M49" s="224"/>
      <c r="N49" s="242"/>
      <c r="O49" s="240"/>
      <c r="P49" s="224"/>
      <c r="Q49" s="242"/>
      <c r="R49" s="240"/>
      <c r="S49" s="224"/>
      <c r="T49" s="242"/>
      <c r="U49" s="240"/>
      <c r="V49" s="238"/>
      <c r="W49" s="1"/>
      <c r="X49" s="1"/>
      <c r="Y49" s="1"/>
      <c r="Z49" s="1"/>
      <c r="AA49" s="1"/>
      <c r="AB49" s="1"/>
      <c r="AC49" s="1"/>
    </row>
    <row r="50" spans="1:29" ht="15" customHeight="1">
      <c r="A50" s="8"/>
      <c r="B50" s="282"/>
      <c r="C50" s="224"/>
      <c r="D50" s="291"/>
      <c r="E50" s="242"/>
      <c r="F50" s="247"/>
      <c r="G50" s="224"/>
      <c r="H50" s="242"/>
      <c r="I50" s="247"/>
      <c r="J50" s="250"/>
      <c r="K50" s="242"/>
      <c r="L50" s="247"/>
      <c r="M50" s="224"/>
      <c r="N50" s="242"/>
      <c r="O50" s="240"/>
      <c r="P50" s="224"/>
      <c r="Q50" s="242"/>
      <c r="R50" s="240"/>
      <c r="S50" s="224"/>
      <c r="T50" s="242"/>
      <c r="U50" s="240"/>
      <c r="V50" s="238"/>
      <c r="W50" s="1"/>
      <c r="X50" s="1"/>
      <c r="Y50" s="1"/>
      <c r="Z50" s="1"/>
      <c r="AA50" s="1"/>
      <c r="AB50" s="1"/>
      <c r="AC50" s="1"/>
    </row>
    <row r="51" spans="1:29" ht="35.25" customHeight="1">
      <c r="A51" s="8"/>
      <c r="B51" s="283"/>
      <c r="C51" s="225"/>
      <c r="D51" s="291"/>
      <c r="E51" s="243"/>
      <c r="F51" s="247"/>
      <c r="G51" s="225"/>
      <c r="H51" s="243"/>
      <c r="I51" s="247"/>
      <c r="J51" s="251"/>
      <c r="K51" s="243"/>
      <c r="L51" s="247"/>
      <c r="M51" s="225"/>
      <c r="N51" s="243"/>
      <c r="O51" s="240"/>
      <c r="P51" s="225"/>
      <c r="Q51" s="243"/>
      <c r="R51" s="240"/>
      <c r="S51" s="225"/>
      <c r="T51" s="243"/>
      <c r="U51" s="240"/>
      <c r="V51" s="238"/>
      <c r="W51" s="1"/>
      <c r="X51" s="1"/>
      <c r="Y51" s="1"/>
      <c r="Z51" s="1"/>
      <c r="AA51" s="1"/>
      <c r="AB51" s="1"/>
      <c r="AC51" s="1"/>
    </row>
    <row r="52" spans="1:29" ht="15" customHeight="1">
      <c r="A52" s="8"/>
      <c r="B52" s="281" t="str">
        <f ca="1">OFFSET(INDIRECT($B200),11,0)</f>
        <v>2. Interacting and collaborating</v>
      </c>
      <c r="C52" s="229" t="str">
        <f ca="1">OFFSET(INDIRECT($B200),13,2)</f>
        <v>Communication</v>
      </c>
      <c r="D52" s="268" t="str">
        <f ca="1">OFFSET(INDIRECT($B200),13,14)</f>
        <v>exchange online communication, making use of a growing range of available features, e.g. manage folders within e-mail including using reporting features to filter spam and make use of webcams to facilitate video calls 
show an understanding of the advantages and disadvantages of different forms of communication and when it is appropriate to use each, e.g. explain when video conferencing may be more appropriate than e-mail, and vice versa; explain the pros and cons of using instant messaging in social contexts; talk about purpose and audience.</v>
      </c>
      <c r="E52" s="241">
        <v>1</v>
      </c>
      <c r="F52" s="237"/>
      <c r="G52" s="245" t="str">
        <f ca="1">OFFSET(INDIRECT($B200),13,15)</f>
        <v>manage and use a growing range of online communication accounts and the features offered within each, e.g. e-mail accounts, messaging accounts, etc.</v>
      </c>
      <c r="H52" s="241">
        <v>1</v>
      </c>
      <c r="I52" s="246"/>
      <c r="J52" s="249" t="str">
        <f ca="1">OFFSET(INDIRECT($B200),13,16)</f>
        <v>select and use different online communication tools for specific purposes with higher levels of competence, e.g. set up and manage an address book and organise contacts on appropriate mailing lists; independently carry out a video call for a specific purpose including screen sharing where appropriate.</v>
      </c>
      <c r="K52" s="241">
        <v>1</v>
      </c>
      <c r="L52" s="246"/>
      <c r="M52" s="245" t="str">
        <f ca="1">OFFSET(INDIRECT($B200),13,17)</f>
        <v>select and use different online communication tools for specific purposes with higher levels of competence, e.g. set up relevant mail merge using word processing and spreadsheet software; use advanced features of e-mail provider (signature, auto-reply, read receipt, widgets).</v>
      </c>
      <c r="N52" s="241">
        <v>1</v>
      </c>
      <c r="O52" s="244"/>
      <c r="P52" s="245" t="str">
        <f ca="1">OFFSET(INDIRECT($B200),13,18)</f>
        <v>make use of available online communication services for specific purposes, justifying selections made based on their appropriateness for delivery of information.</v>
      </c>
      <c r="Q52" s="241">
        <v>1</v>
      </c>
      <c r="R52" s="244"/>
      <c r="S52" s="245" t="str">
        <f ca="1">OFFSET(INDIRECT($B200),13,19)</f>
        <v>reflect on choices of online communication solution and comment on how this could be improved to meet aims of tasks.</v>
      </c>
      <c r="T52" s="241">
        <v>1</v>
      </c>
      <c r="U52" s="244"/>
      <c r="V52" s="237"/>
      <c r="W52" s="1"/>
      <c r="X52" s="1"/>
      <c r="Y52" s="1"/>
      <c r="Z52" s="1"/>
      <c r="AA52" s="1"/>
      <c r="AB52" s="1"/>
      <c r="AC52" s="1"/>
    </row>
    <row r="53" spans="1:29" ht="15" customHeight="1">
      <c r="A53" s="8"/>
      <c r="B53" s="282"/>
      <c r="C53" s="224"/>
      <c r="D53" s="291"/>
      <c r="E53" s="242"/>
      <c r="F53" s="247"/>
      <c r="G53" s="224"/>
      <c r="H53" s="242"/>
      <c r="I53" s="247"/>
      <c r="J53" s="250"/>
      <c r="K53" s="242"/>
      <c r="L53" s="247"/>
      <c r="M53" s="224"/>
      <c r="N53" s="242"/>
      <c r="O53" s="240"/>
      <c r="P53" s="224"/>
      <c r="Q53" s="242"/>
      <c r="R53" s="240"/>
      <c r="S53" s="224"/>
      <c r="T53" s="242"/>
      <c r="U53" s="240"/>
      <c r="V53" s="238"/>
      <c r="W53" s="1"/>
      <c r="X53" s="1"/>
      <c r="Y53" s="1"/>
      <c r="Z53" s="1"/>
      <c r="AA53" s="1"/>
      <c r="AB53" s="1"/>
      <c r="AC53" s="1"/>
    </row>
    <row r="54" spans="1:29" ht="15" customHeight="1">
      <c r="A54" s="8"/>
      <c r="B54" s="282"/>
      <c r="C54" s="224"/>
      <c r="D54" s="291"/>
      <c r="E54" s="242"/>
      <c r="F54" s="247"/>
      <c r="G54" s="224"/>
      <c r="H54" s="242"/>
      <c r="I54" s="247"/>
      <c r="J54" s="250"/>
      <c r="K54" s="242"/>
      <c r="L54" s="247"/>
      <c r="M54" s="224"/>
      <c r="N54" s="242"/>
      <c r="O54" s="240"/>
      <c r="P54" s="224"/>
      <c r="Q54" s="242"/>
      <c r="R54" s="240"/>
      <c r="S54" s="224"/>
      <c r="T54" s="242"/>
      <c r="U54" s="240"/>
      <c r="V54" s="238"/>
      <c r="W54" s="1"/>
      <c r="X54" s="1"/>
      <c r="Y54" s="1"/>
      <c r="Z54" s="1"/>
      <c r="AA54" s="1"/>
      <c r="AB54" s="1"/>
      <c r="AC54" s="1"/>
    </row>
    <row r="55" spans="1:29" ht="15" customHeight="1">
      <c r="A55" s="8"/>
      <c r="B55" s="282"/>
      <c r="C55" s="224"/>
      <c r="D55" s="291"/>
      <c r="E55" s="243"/>
      <c r="F55" s="247"/>
      <c r="G55" s="224"/>
      <c r="H55" s="243"/>
      <c r="I55" s="247"/>
      <c r="J55" s="250"/>
      <c r="K55" s="243"/>
      <c r="L55" s="247"/>
      <c r="M55" s="224"/>
      <c r="N55" s="243"/>
      <c r="O55" s="240"/>
      <c r="P55" s="224"/>
      <c r="Q55" s="243"/>
      <c r="R55" s="240"/>
      <c r="S55" s="224"/>
      <c r="T55" s="243"/>
      <c r="U55" s="240"/>
      <c r="V55" s="238"/>
      <c r="W55" s="1"/>
      <c r="X55" s="1"/>
      <c r="Y55" s="1"/>
      <c r="Z55" s="1"/>
      <c r="AA55" s="1"/>
      <c r="AB55" s="1"/>
      <c r="AC55" s="1"/>
    </row>
    <row r="56" spans="1:29" ht="15" customHeight="1">
      <c r="A56" s="8"/>
      <c r="B56" s="282"/>
      <c r="C56" s="224"/>
      <c r="D56" s="291"/>
      <c r="E56" s="241">
        <v>2</v>
      </c>
      <c r="F56" s="266"/>
      <c r="G56" s="224"/>
      <c r="H56" s="241">
        <v>2</v>
      </c>
      <c r="I56" s="248"/>
      <c r="J56" s="250"/>
      <c r="K56" s="241">
        <v>2</v>
      </c>
      <c r="L56" s="248"/>
      <c r="M56" s="224"/>
      <c r="N56" s="241">
        <v>2</v>
      </c>
      <c r="O56" s="239"/>
      <c r="P56" s="224"/>
      <c r="Q56" s="241">
        <v>2</v>
      </c>
      <c r="R56" s="239"/>
      <c r="S56" s="224"/>
      <c r="T56" s="241">
        <v>2</v>
      </c>
      <c r="U56" s="239"/>
      <c r="V56" s="237"/>
      <c r="W56" s="1"/>
      <c r="X56" s="1"/>
      <c r="Y56" s="1"/>
      <c r="Z56" s="1"/>
      <c r="AA56" s="1"/>
      <c r="AB56" s="1"/>
      <c r="AC56" s="1"/>
    </row>
    <row r="57" spans="1:29" ht="15" customHeight="1">
      <c r="A57" s="8"/>
      <c r="B57" s="282"/>
      <c r="C57" s="224"/>
      <c r="D57" s="291"/>
      <c r="E57" s="242"/>
      <c r="F57" s="247"/>
      <c r="G57" s="224"/>
      <c r="H57" s="242"/>
      <c r="I57" s="247"/>
      <c r="J57" s="250"/>
      <c r="K57" s="242"/>
      <c r="L57" s="247"/>
      <c r="M57" s="224"/>
      <c r="N57" s="242"/>
      <c r="O57" s="240"/>
      <c r="P57" s="224"/>
      <c r="Q57" s="242"/>
      <c r="R57" s="240"/>
      <c r="S57" s="224"/>
      <c r="T57" s="242"/>
      <c r="U57" s="240"/>
      <c r="V57" s="238"/>
      <c r="W57" s="1"/>
      <c r="X57" s="1"/>
      <c r="Y57" s="1"/>
      <c r="Z57" s="1"/>
      <c r="AA57" s="1"/>
      <c r="AB57" s="1"/>
      <c r="AC57" s="1"/>
    </row>
    <row r="58" spans="1:29" ht="15" customHeight="1">
      <c r="A58" s="8"/>
      <c r="B58" s="282"/>
      <c r="C58" s="224"/>
      <c r="D58" s="291"/>
      <c r="E58" s="242"/>
      <c r="F58" s="247"/>
      <c r="G58" s="224"/>
      <c r="H58" s="242"/>
      <c r="I58" s="247"/>
      <c r="J58" s="250"/>
      <c r="K58" s="242"/>
      <c r="L58" s="247"/>
      <c r="M58" s="224"/>
      <c r="N58" s="242"/>
      <c r="O58" s="240"/>
      <c r="P58" s="224"/>
      <c r="Q58" s="242"/>
      <c r="R58" s="240"/>
      <c r="S58" s="224"/>
      <c r="T58" s="242"/>
      <c r="U58" s="240"/>
      <c r="V58" s="238"/>
      <c r="W58" s="1"/>
      <c r="X58" s="1"/>
      <c r="Y58" s="1"/>
      <c r="Z58" s="1"/>
      <c r="AA58" s="1"/>
      <c r="AB58" s="1"/>
      <c r="AC58" s="1"/>
    </row>
    <row r="59" spans="1:29" ht="15" customHeight="1">
      <c r="A59" s="8"/>
      <c r="B59" s="282"/>
      <c r="C59" s="224"/>
      <c r="D59" s="291"/>
      <c r="E59" s="243"/>
      <c r="F59" s="247"/>
      <c r="G59" s="224"/>
      <c r="H59" s="243"/>
      <c r="I59" s="247"/>
      <c r="J59" s="250"/>
      <c r="K59" s="243"/>
      <c r="L59" s="247"/>
      <c r="M59" s="224"/>
      <c r="N59" s="243"/>
      <c r="O59" s="240"/>
      <c r="P59" s="224"/>
      <c r="Q59" s="243"/>
      <c r="R59" s="240"/>
      <c r="S59" s="224"/>
      <c r="T59" s="243"/>
      <c r="U59" s="240"/>
      <c r="V59" s="238"/>
      <c r="W59" s="1"/>
      <c r="X59" s="1"/>
      <c r="Y59" s="1"/>
      <c r="Z59" s="1"/>
      <c r="AA59" s="1"/>
      <c r="AB59" s="1"/>
      <c r="AC59" s="1"/>
    </row>
    <row r="60" spans="1:29" ht="15" customHeight="1">
      <c r="A60" s="8"/>
      <c r="B60" s="282"/>
      <c r="C60" s="224"/>
      <c r="D60" s="291"/>
      <c r="E60" s="241">
        <v>3</v>
      </c>
      <c r="F60" s="266"/>
      <c r="G60" s="224"/>
      <c r="H60" s="241">
        <v>3</v>
      </c>
      <c r="I60" s="248"/>
      <c r="J60" s="250"/>
      <c r="K60" s="241">
        <v>3</v>
      </c>
      <c r="L60" s="248"/>
      <c r="M60" s="224"/>
      <c r="N60" s="241">
        <v>3</v>
      </c>
      <c r="O60" s="239"/>
      <c r="P60" s="224"/>
      <c r="Q60" s="241">
        <v>3</v>
      </c>
      <c r="R60" s="239"/>
      <c r="S60" s="224"/>
      <c r="T60" s="241">
        <v>3</v>
      </c>
      <c r="U60" s="239"/>
      <c r="V60" s="237"/>
      <c r="W60" s="1"/>
      <c r="X60" s="1"/>
      <c r="Y60" s="1"/>
      <c r="Z60" s="1"/>
      <c r="AA60" s="1"/>
      <c r="AB60" s="1"/>
      <c r="AC60" s="1"/>
    </row>
    <row r="61" spans="1:29" ht="15" customHeight="1">
      <c r="A61" s="8"/>
      <c r="B61" s="282"/>
      <c r="C61" s="224"/>
      <c r="D61" s="291"/>
      <c r="E61" s="242"/>
      <c r="F61" s="247"/>
      <c r="G61" s="224"/>
      <c r="H61" s="242"/>
      <c r="I61" s="247"/>
      <c r="J61" s="250"/>
      <c r="K61" s="242"/>
      <c r="L61" s="247"/>
      <c r="M61" s="224"/>
      <c r="N61" s="242"/>
      <c r="O61" s="240"/>
      <c r="P61" s="224"/>
      <c r="Q61" s="242"/>
      <c r="R61" s="240"/>
      <c r="S61" s="224"/>
      <c r="T61" s="242"/>
      <c r="U61" s="240"/>
      <c r="V61" s="238"/>
      <c r="W61" s="1"/>
      <c r="X61" s="1"/>
      <c r="Y61" s="1"/>
      <c r="Z61" s="1"/>
      <c r="AA61" s="1"/>
      <c r="AB61" s="1"/>
      <c r="AC61" s="1"/>
    </row>
    <row r="62" spans="1:29" ht="15" customHeight="1">
      <c r="A62" s="8"/>
      <c r="B62" s="282"/>
      <c r="C62" s="224"/>
      <c r="D62" s="291"/>
      <c r="E62" s="242"/>
      <c r="F62" s="247"/>
      <c r="G62" s="224"/>
      <c r="H62" s="242"/>
      <c r="I62" s="247"/>
      <c r="J62" s="250"/>
      <c r="K62" s="242"/>
      <c r="L62" s="247"/>
      <c r="M62" s="224"/>
      <c r="N62" s="242"/>
      <c r="O62" s="240"/>
      <c r="P62" s="224"/>
      <c r="Q62" s="242"/>
      <c r="R62" s="240"/>
      <c r="S62" s="224"/>
      <c r="T62" s="242"/>
      <c r="U62" s="240"/>
      <c r="V62" s="238"/>
      <c r="W62" s="1"/>
      <c r="X62" s="1"/>
      <c r="Y62" s="1"/>
      <c r="Z62" s="1"/>
      <c r="AA62" s="1"/>
      <c r="AB62" s="1"/>
      <c r="AC62" s="1"/>
    </row>
    <row r="63" spans="1:29" ht="15" customHeight="1">
      <c r="A63" s="8"/>
      <c r="B63" s="282"/>
      <c r="C63" s="225"/>
      <c r="D63" s="291"/>
      <c r="E63" s="243"/>
      <c r="F63" s="247"/>
      <c r="G63" s="225"/>
      <c r="H63" s="243"/>
      <c r="I63" s="247"/>
      <c r="J63" s="251"/>
      <c r="K63" s="243"/>
      <c r="L63" s="247"/>
      <c r="M63" s="225"/>
      <c r="N63" s="243"/>
      <c r="O63" s="240"/>
      <c r="P63" s="225"/>
      <c r="Q63" s="243"/>
      <c r="R63" s="240"/>
      <c r="S63" s="225"/>
      <c r="T63" s="243"/>
      <c r="U63" s="240"/>
      <c r="V63" s="238"/>
      <c r="W63" s="1"/>
      <c r="X63" s="1"/>
      <c r="Y63" s="1"/>
      <c r="Z63" s="1"/>
      <c r="AA63" s="1"/>
      <c r="AB63" s="1"/>
      <c r="AC63" s="1"/>
    </row>
    <row r="64" spans="1:29" ht="15" customHeight="1">
      <c r="A64" s="8"/>
      <c r="B64" s="282"/>
      <c r="C64" s="229" t="str">
        <f ca="1">OFFSET(INDIRECT($B200),15,2)</f>
        <v>Collaboration</v>
      </c>
      <c r="D64" s="268" t="str">
        <f ca="1">OFFSET(INDIRECT($B200),15,14)</f>
        <v xml:space="preserve">work with others to create an online collaborative project for a specific purpose, sharing and appropriately setting permissions for other group members, e.g. editing, commenting, viewing.
</v>
      </c>
      <c r="E64" s="241">
        <v>1</v>
      </c>
      <c r="F64" s="237"/>
      <c r="G64" s="255" t="str">
        <f ca="1">OFFSET(INDIRECT($B200),15,15)</f>
        <v>take account of chronological changes made to a file and choose appropriate restore points if needed.</v>
      </c>
      <c r="H64" s="241">
        <v>1</v>
      </c>
      <c r="I64" s="246"/>
      <c r="J64" s="256" t="str">
        <f ca="1">OFFSET(INDIRECT($B200),15,16)</f>
        <v>independently select and use online collaboration tools to create a project with others.</v>
      </c>
      <c r="K64" s="241">
        <v>1</v>
      </c>
      <c r="L64" s="246"/>
      <c r="M64" s="255" t="str">
        <f ca="1">OFFSET(INDIRECT($B200),15,17)</f>
        <v xml:space="preserve">independently select and use a range of online collaboration tools to create a project with others, e.g. make use of online technology to share and present ideas to others.
</v>
      </c>
      <c r="N64" s="241">
        <v>1</v>
      </c>
      <c r="O64" s="244"/>
      <c r="P64" s="255" t="str">
        <f ca="1">OFFSET(INDIRECT($B200),15,18)</f>
        <v>reflect on choices of collaboration solutions and comment on how this could be improved to meet aims of tasks.</v>
      </c>
      <c r="Q64" s="241">
        <v>1</v>
      </c>
      <c r="R64" s="244"/>
      <c r="S64" s="255" t="str">
        <f ca="1">OFFSET(INDIRECT($B200),15,19)</f>
        <v xml:space="preserve">reflect on choices of collaboration solutions and comment on how this could be improved to meet aims of tasks.
</v>
      </c>
      <c r="T64" s="241">
        <v>1</v>
      </c>
      <c r="U64" s="244"/>
      <c r="V64" s="237"/>
      <c r="W64" s="1"/>
      <c r="X64" s="1"/>
      <c r="Y64" s="1"/>
      <c r="Z64" s="1"/>
      <c r="AA64" s="1"/>
      <c r="AB64" s="1"/>
      <c r="AC64" s="1"/>
    </row>
    <row r="65" spans="1:29" ht="15" customHeight="1">
      <c r="A65" s="8"/>
      <c r="B65" s="282"/>
      <c r="C65" s="224"/>
      <c r="D65" s="291"/>
      <c r="E65" s="242"/>
      <c r="F65" s="247"/>
      <c r="G65" s="224"/>
      <c r="H65" s="242"/>
      <c r="I65" s="247"/>
      <c r="J65" s="250"/>
      <c r="K65" s="242"/>
      <c r="L65" s="247"/>
      <c r="M65" s="224"/>
      <c r="N65" s="242"/>
      <c r="O65" s="240"/>
      <c r="P65" s="224"/>
      <c r="Q65" s="242"/>
      <c r="R65" s="240"/>
      <c r="S65" s="224"/>
      <c r="T65" s="242"/>
      <c r="U65" s="240"/>
      <c r="V65" s="238"/>
      <c r="W65" s="1"/>
      <c r="X65" s="1"/>
      <c r="Y65" s="1"/>
      <c r="Z65" s="1"/>
      <c r="AA65" s="1"/>
      <c r="AB65" s="1"/>
      <c r="AC65" s="1"/>
    </row>
    <row r="66" spans="1:29" ht="15" customHeight="1">
      <c r="A66" s="8"/>
      <c r="B66" s="282"/>
      <c r="C66" s="224"/>
      <c r="D66" s="291"/>
      <c r="E66" s="242"/>
      <c r="F66" s="247"/>
      <c r="G66" s="224"/>
      <c r="H66" s="242"/>
      <c r="I66" s="247"/>
      <c r="J66" s="250"/>
      <c r="K66" s="242"/>
      <c r="L66" s="247"/>
      <c r="M66" s="224"/>
      <c r="N66" s="242"/>
      <c r="O66" s="240"/>
      <c r="P66" s="224"/>
      <c r="Q66" s="242"/>
      <c r="R66" s="240"/>
      <c r="S66" s="224"/>
      <c r="T66" s="242"/>
      <c r="U66" s="240"/>
      <c r="V66" s="238"/>
      <c r="W66" s="1"/>
      <c r="X66" s="1"/>
      <c r="Y66" s="1"/>
      <c r="Z66" s="1"/>
      <c r="AA66" s="1"/>
      <c r="AB66" s="1"/>
      <c r="AC66" s="1"/>
    </row>
    <row r="67" spans="1:29" ht="15" customHeight="1">
      <c r="A67" s="8"/>
      <c r="B67" s="282"/>
      <c r="C67" s="224"/>
      <c r="D67" s="291"/>
      <c r="E67" s="243"/>
      <c r="F67" s="247"/>
      <c r="G67" s="224"/>
      <c r="H67" s="243"/>
      <c r="I67" s="247"/>
      <c r="J67" s="250"/>
      <c r="K67" s="243"/>
      <c r="L67" s="247"/>
      <c r="M67" s="224"/>
      <c r="N67" s="243"/>
      <c r="O67" s="240"/>
      <c r="P67" s="224"/>
      <c r="Q67" s="243"/>
      <c r="R67" s="240"/>
      <c r="S67" s="224"/>
      <c r="T67" s="243"/>
      <c r="U67" s="240"/>
      <c r="V67" s="238"/>
      <c r="W67" s="1"/>
      <c r="X67" s="1"/>
      <c r="Y67" s="1"/>
      <c r="Z67" s="1"/>
      <c r="AA67" s="1"/>
      <c r="AB67" s="1"/>
      <c r="AC67" s="1"/>
    </row>
    <row r="68" spans="1:29" ht="15" customHeight="1">
      <c r="A68" s="8"/>
      <c r="B68" s="282"/>
      <c r="C68" s="224"/>
      <c r="D68" s="291"/>
      <c r="E68" s="241">
        <v>2</v>
      </c>
      <c r="F68" s="266"/>
      <c r="G68" s="224"/>
      <c r="H68" s="241">
        <v>2</v>
      </c>
      <c r="I68" s="248"/>
      <c r="J68" s="250"/>
      <c r="K68" s="241">
        <v>2</v>
      </c>
      <c r="L68" s="248"/>
      <c r="M68" s="224"/>
      <c r="N68" s="241">
        <v>2</v>
      </c>
      <c r="O68" s="239"/>
      <c r="P68" s="224"/>
      <c r="Q68" s="241">
        <v>2</v>
      </c>
      <c r="R68" s="239"/>
      <c r="S68" s="224"/>
      <c r="T68" s="241">
        <v>2</v>
      </c>
      <c r="U68" s="239"/>
      <c r="V68" s="237"/>
      <c r="W68" s="1"/>
      <c r="X68" s="1"/>
      <c r="Y68" s="1"/>
      <c r="Z68" s="1"/>
      <c r="AA68" s="1"/>
      <c r="AB68" s="1"/>
      <c r="AC68" s="1"/>
    </row>
    <row r="69" spans="1:29" ht="15" customHeight="1">
      <c r="A69" s="8"/>
      <c r="B69" s="282"/>
      <c r="C69" s="224"/>
      <c r="D69" s="291"/>
      <c r="E69" s="242"/>
      <c r="F69" s="247"/>
      <c r="G69" s="224"/>
      <c r="H69" s="242"/>
      <c r="I69" s="247"/>
      <c r="J69" s="250"/>
      <c r="K69" s="242"/>
      <c r="L69" s="247"/>
      <c r="M69" s="224"/>
      <c r="N69" s="242"/>
      <c r="O69" s="240"/>
      <c r="P69" s="224"/>
      <c r="Q69" s="242"/>
      <c r="R69" s="240"/>
      <c r="S69" s="224"/>
      <c r="T69" s="242"/>
      <c r="U69" s="240"/>
      <c r="V69" s="238"/>
      <c r="W69" s="1"/>
      <c r="X69" s="1"/>
      <c r="Y69" s="1"/>
      <c r="Z69" s="1"/>
      <c r="AA69" s="1"/>
      <c r="AB69" s="1"/>
      <c r="AC69" s="1"/>
    </row>
    <row r="70" spans="1:29" ht="15" customHeight="1">
      <c r="A70" s="8"/>
      <c r="B70" s="282"/>
      <c r="C70" s="224"/>
      <c r="D70" s="291"/>
      <c r="E70" s="242"/>
      <c r="F70" s="247"/>
      <c r="G70" s="224"/>
      <c r="H70" s="242"/>
      <c r="I70" s="247"/>
      <c r="J70" s="250"/>
      <c r="K70" s="242"/>
      <c r="L70" s="247"/>
      <c r="M70" s="224"/>
      <c r="N70" s="242"/>
      <c r="O70" s="240"/>
      <c r="P70" s="224"/>
      <c r="Q70" s="242"/>
      <c r="R70" s="240"/>
      <c r="S70" s="224"/>
      <c r="T70" s="242"/>
      <c r="U70" s="240"/>
      <c r="V70" s="238"/>
      <c r="W70" s="1"/>
      <c r="X70" s="1"/>
      <c r="Y70" s="1"/>
      <c r="Z70" s="1"/>
      <c r="AA70" s="1"/>
      <c r="AB70" s="1"/>
      <c r="AC70" s="1"/>
    </row>
    <row r="71" spans="1:29" ht="15" customHeight="1">
      <c r="A71" s="8"/>
      <c r="B71" s="282"/>
      <c r="C71" s="224"/>
      <c r="D71" s="291"/>
      <c r="E71" s="243"/>
      <c r="F71" s="247"/>
      <c r="G71" s="224"/>
      <c r="H71" s="243"/>
      <c r="I71" s="247"/>
      <c r="J71" s="250"/>
      <c r="K71" s="243"/>
      <c r="L71" s="247"/>
      <c r="M71" s="224"/>
      <c r="N71" s="243"/>
      <c r="O71" s="240"/>
      <c r="P71" s="224"/>
      <c r="Q71" s="243"/>
      <c r="R71" s="240"/>
      <c r="S71" s="224"/>
      <c r="T71" s="243"/>
      <c r="U71" s="240"/>
      <c r="V71" s="238"/>
      <c r="W71" s="1"/>
      <c r="X71" s="1"/>
      <c r="Y71" s="1"/>
      <c r="Z71" s="1"/>
      <c r="AA71" s="1"/>
      <c r="AB71" s="1"/>
      <c r="AC71" s="1"/>
    </row>
    <row r="72" spans="1:29" ht="15" customHeight="1">
      <c r="A72" s="8"/>
      <c r="B72" s="282"/>
      <c r="C72" s="224"/>
      <c r="D72" s="291"/>
      <c r="E72" s="241">
        <v>3</v>
      </c>
      <c r="F72" s="266"/>
      <c r="G72" s="224"/>
      <c r="H72" s="241">
        <v>3</v>
      </c>
      <c r="I72" s="248"/>
      <c r="J72" s="250"/>
      <c r="K72" s="241">
        <v>3</v>
      </c>
      <c r="L72" s="248"/>
      <c r="M72" s="224"/>
      <c r="N72" s="241">
        <v>3</v>
      </c>
      <c r="O72" s="239"/>
      <c r="P72" s="224"/>
      <c r="Q72" s="241">
        <v>3</v>
      </c>
      <c r="R72" s="239"/>
      <c r="S72" s="224"/>
      <c r="T72" s="241">
        <v>3</v>
      </c>
      <c r="U72" s="239"/>
      <c r="V72" s="237"/>
      <c r="W72" s="1"/>
      <c r="X72" s="1"/>
      <c r="Y72" s="1"/>
      <c r="Z72" s="1"/>
      <c r="AA72" s="1"/>
      <c r="AB72" s="1"/>
      <c r="AC72" s="1"/>
    </row>
    <row r="73" spans="1:29" ht="15" customHeight="1">
      <c r="A73" s="8"/>
      <c r="B73" s="282"/>
      <c r="C73" s="224"/>
      <c r="D73" s="291"/>
      <c r="E73" s="242"/>
      <c r="F73" s="247"/>
      <c r="G73" s="224"/>
      <c r="H73" s="242"/>
      <c r="I73" s="247"/>
      <c r="J73" s="250"/>
      <c r="K73" s="242"/>
      <c r="L73" s="247"/>
      <c r="M73" s="224"/>
      <c r="N73" s="242"/>
      <c r="O73" s="240"/>
      <c r="P73" s="224"/>
      <c r="Q73" s="242"/>
      <c r="R73" s="240"/>
      <c r="S73" s="224"/>
      <c r="T73" s="242"/>
      <c r="U73" s="240"/>
      <c r="V73" s="238"/>
      <c r="W73" s="1"/>
      <c r="X73" s="1"/>
      <c r="Y73" s="1"/>
      <c r="Z73" s="1"/>
      <c r="AA73" s="1"/>
      <c r="AB73" s="1"/>
      <c r="AC73" s="1"/>
    </row>
    <row r="74" spans="1:29" ht="15" customHeight="1">
      <c r="A74" s="8"/>
      <c r="B74" s="282"/>
      <c r="C74" s="224"/>
      <c r="D74" s="291"/>
      <c r="E74" s="242"/>
      <c r="F74" s="247"/>
      <c r="G74" s="224"/>
      <c r="H74" s="242"/>
      <c r="I74" s="247"/>
      <c r="J74" s="250"/>
      <c r="K74" s="242"/>
      <c r="L74" s="247"/>
      <c r="M74" s="224"/>
      <c r="N74" s="242"/>
      <c r="O74" s="240"/>
      <c r="P74" s="224"/>
      <c r="Q74" s="242"/>
      <c r="R74" s="240"/>
      <c r="S74" s="224"/>
      <c r="T74" s="242"/>
      <c r="U74" s="240"/>
      <c r="V74" s="238"/>
      <c r="W74" s="1"/>
      <c r="X74" s="1"/>
      <c r="Y74" s="1"/>
      <c r="Z74" s="1"/>
      <c r="AA74" s="1"/>
      <c r="AB74" s="1"/>
      <c r="AC74" s="1"/>
    </row>
    <row r="75" spans="1:29" ht="15" customHeight="1">
      <c r="A75" s="8"/>
      <c r="B75" s="282"/>
      <c r="C75" s="225"/>
      <c r="D75" s="291"/>
      <c r="E75" s="243"/>
      <c r="F75" s="247"/>
      <c r="G75" s="225"/>
      <c r="H75" s="243"/>
      <c r="I75" s="247"/>
      <c r="J75" s="251"/>
      <c r="K75" s="243"/>
      <c r="L75" s="247"/>
      <c r="M75" s="225"/>
      <c r="N75" s="243"/>
      <c r="O75" s="240"/>
      <c r="P75" s="225"/>
      <c r="Q75" s="243"/>
      <c r="R75" s="240"/>
      <c r="S75" s="225"/>
      <c r="T75" s="243"/>
      <c r="U75" s="240"/>
      <c r="V75" s="238"/>
      <c r="W75" s="1"/>
      <c r="X75" s="1"/>
      <c r="Y75" s="1"/>
      <c r="Z75" s="1"/>
      <c r="AA75" s="1"/>
      <c r="AB75" s="1"/>
      <c r="AC75" s="1"/>
    </row>
    <row r="76" spans="1:29" ht="15" customHeight="1">
      <c r="A76" s="8"/>
      <c r="B76" s="282"/>
      <c r="C76" s="229" t="str">
        <f ca="1">OFFSET(INDIRECT($B200),17,2)</f>
        <v>Storing and sharing</v>
      </c>
      <c r="D76" s="268" t="str">
        <f ca="1">OFFSET(INDIRECT($B$200),17,14)</f>
        <v>create and share hyperlinks to local, network and online files
password-protect a file.</v>
      </c>
      <c r="E76" s="241">
        <v>1</v>
      </c>
      <c r="F76" s="237"/>
      <c r="G76" s="255" t="str">
        <f ca="1">OFFSET(INDIRECT($B200),17,15)</f>
        <v xml:space="preserve">track the changes of a document/view the revision history and restore a previous version where appropriate
take account of file size and type, and understand that storage drives may have a limited storage space.
</v>
      </c>
      <c r="H76" s="241">
        <v>1</v>
      </c>
      <c r="I76" s="246"/>
      <c r="J76" s="256" t="str">
        <f ca="1">OFFSET(INDIRECT($B200),17,16)</f>
        <v>use appropriate advanced file-management techniques, e.g. tagging, compression.</v>
      </c>
      <c r="K76" s="241">
        <v>1</v>
      </c>
      <c r="L76" s="246"/>
      <c r="M76" s="255" t="str">
        <f ca="1">OFFSET(INDIRECT($B200),17,17)</f>
        <v>understand simple encryption and the purpose of encryption, e.g. to send sensitive data more securely
use relevant hyperlinks and account for the appropriate file management technique, e.g. some file storage systems will utilise dynamic hyperlinks so that if a file location is changed, the link remains intact, whereas changing file location in other systems could result in a broken hyperlink.</v>
      </c>
      <c r="N76" s="241">
        <v>1</v>
      </c>
      <c r="O76" s="244"/>
      <c r="P76" s="245" t="str">
        <f ca="1">OFFSET(INDIRECT($B200),17,18)</f>
        <v>use online services to share appropriate content with a global audience, e.g. uploading content to public websites to share with specific audiences.</v>
      </c>
      <c r="Q76" s="241">
        <v>1</v>
      </c>
      <c r="R76" s="244"/>
      <c r="S76" s="255" t="str">
        <f ca="1">OFFSET(INDIRECT($B200),17,19)</f>
        <v>use online services to share appropriate content with a global audience, e.g. uploading content to public websites to share with specific audiences.</v>
      </c>
      <c r="T76" s="241">
        <v>1</v>
      </c>
      <c r="U76" s="244"/>
      <c r="V76" s="237"/>
      <c r="W76" s="1"/>
      <c r="X76" s="1"/>
      <c r="Y76" s="1"/>
      <c r="Z76" s="1"/>
      <c r="AA76" s="1"/>
      <c r="AB76" s="1"/>
      <c r="AC76" s="1"/>
    </row>
    <row r="77" spans="1:29" ht="15" customHeight="1">
      <c r="A77" s="8"/>
      <c r="B77" s="282"/>
      <c r="C77" s="224"/>
      <c r="D77" s="291"/>
      <c r="E77" s="242"/>
      <c r="F77" s="247"/>
      <c r="G77" s="224"/>
      <c r="H77" s="242"/>
      <c r="I77" s="247"/>
      <c r="J77" s="250"/>
      <c r="K77" s="242"/>
      <c r="L77" s="247"/>
      <c r="M77" s="224"/>
      <c r="N77" s="242"/>
      <c r="O77" s="240"/>
      <c r="P77" s="224"/>
      <c r="Q77" s="242"/>
      <c r="R77" s="240"/>
      <c r="S77" s="224"/>
      <c r="T77" s="242"/>
      <c r="U77" s="240"/>
      <c r="V77" s="238"/>
      <c r="W77" s="1"/>
      <c r="X77" s="1"/>
      <c r="Y77" s="1"/>
      <c r="Z77" s="1"/>
      <c r="AA77" s="1"/>
      <c r="AB77" s="1"/>
      <c r="AC77" s="1"/>
    </row>
    <row r="78" spans="1:29" ht="15" customHeight="1">
      <c r="A78" s="8"/>
      <c r="B78" s="282"/>
      <c r="C78" s="224"/>
      <c r="D78" s="291"/>
      <c r="E78" s="242"/>
      <c r="F78" s="247"/>
      <c r="G78" s="224"/>
      <c r="H78" s="242"/>
      <c r="I78" s="247"/>
      <c r="J78" s="250"/>
      <c r="K78" s="242"/>
      <c r="L78" s="247"/>
      <c r="M78" s="224"/>
      <c r="N78" s="242"/>
      <c r="O78" s="240"/>
      <c r="P78" s="224"/>
      <c r="Q78" s="242"/>
      <c r="R78" s="240"/>
      <c r="S78" s="224"/>
      <c r="T78" s="242"/>
      <c r="U78" s="240"/>
      <c r="V78" s="238"/>
      <c r="W78" s="1"/>
      <c r="X78" s="1"/>
      <c r="Y78" s="1"/>
      <c r="Z78" s="1"/>
      <c r="AA78" s="1"/>
      <c r="AB78" s="1"/>
      <c r="AC78" s="1"/>
    </row>
    <row r="79" spans="1:29" ht="15" customHeight="1">
      <c r="A79" s="8"/>
      <c r="B79" s="282"/>
      <c r="C79" s="224"/>
      <c r="D79" s="291"/>
      <c r="E79" s="243"/>
      <c r="F79" s="247"/>
      <c r="G79" s="224"/>
      <c r="H79" s="243"/>
      <c r="I79" s="247"/>
      <c r="J79" s="250"/>
      <c r="K79" s="243"/>
      <c r="L79" s="247"/>
      <c r="M79" s="224"/>
      <c r="N79" s="243"/>
      <c r="O79" s="240"/>
      <c r="P79" s="224"/>
      <c r="Q79" s="243"/>
      <c r="R79" s="240"/>
      <c r="S79" s="224"/>
      <c r="T79" s="243"/>
      <c r="U79" s="240"/>
      <c r="V79" s="238"/>
      <c r="W79" s="1"/>
      <c r="X79" s="1"/>
      <c r="Y79" s="1"/>
      <c r="Z79" s="1"/>
      <c r="AA79" s="1"/>
      <c r="AB79" s="1"/>
      <c r="AC79" s="1"/>
    </row>
    <row r="80" spans="1:29" ht="15" customHeight="1">
      <c r="A80" s="8"/>
      <c r="B80" s="282"/>
      <c r="C80" s="224"/>
      <c r="D80" s="291"/>
      <c r="E80" s="241">
        <v>2</v>
      </c>
      <c r="F80" s="266"/>
      <c r="G80" s="224"/>
      <c r="H80" s="241">
        <v>2</v>
      </c>
      <c r="I80" s="248"/>
      <c r="J80" s="250"/>
      <c r="K80" s="241">
        <v>2</v>
      </c>
      <c r="L80" s="248"/>
      <c r="M80" s="224"/>
      <c r="N80" s="241">
        <v>2</v>
      </c>
      <c r="O80" s="239"/>
      <c r="P80" s="224"/>
      <c r="Q80" s="241">
        <v>2</v>
      </c>
      <c r="R80" s="239"/>
      <c r="S80" s="224"/>
      <c r="T80" s="241">
        <v>2</v>
      </c>
      <c r="U80" s="239"/>
      <c r="V80" s="237"/>
      <c r="W80" s="1"/>
      <c r="X80" s="1"/>
      <c r="Y80" s="1"/>
      <c r="Z80" s="1"/>
      <c r="AA80" s="1"/>
      <c r="AB80" s="1"/>
      <c r="AC80" s="1"/>
    </row>
    <row r="81" spans="1:29" ht="15" customHeight="1">
      <c r="A81" s="8"/>
      <c r="B81" s="282"/>
      <c r="C81" s="224"/>
      <c r="D81" s="291"/>
      <c r="E81" s="242"/>
      <c r="F81" s="247"/>
      <c r="G81" s="224"/>
      <c r="H81" s="242"/>
      <c r="I81" s="247"/>
      <c r="J81" s="250"/>
      <c r="K81" s="242"/>
      <c r="L81" s="247"/>
      <c r="M81" s="224"/>
      <c r="N81" s="242"/>
      <c r="O81" s="240"/>
      <c r="P81" s="224"/>
      <c r="Q81" s="242"/>
      <c r="R81" s="240"/>
      <c r="S81" s="224"/>
      <c r="T81" s="242"/>
      <c r="U81" s="240"/>
      <c r="V81" s="238"/>
      <c r="W81" s="1"/>
      <c r="X81" s="1"/>
      <c r="Y81" s="1"/>
      <c r="Z81" s="1"/>
      <c r="AA81" s="1"/>
      <c r="AB81" s="1"/>
      <c r="AC81" s="1"/>
    </row>
    <row r="82" spans="1:29" ht="15" customHeight="1">
      <c r="A82" s="8"/>
      <c r="B82" s="282"/>
      <c r="C82" s="224"/>
      <c r="D82" s="291"/>
      <c r="E82" s="242"/>
      <c r="F82" s="247"/>
      <c r="G82" s="224"/>
      <c r="H82" s="242"/>
      <c r="I82" s="247"/>
      <c r="J82" s="250"/>
      <c r="K82" s="242"/>
      <c r="L82" s="247"/>
      <c r="M82" s="224"/>
      <c r="N82" s="242"/>
      <c r="O82" s="240"/>
      <c r="P82" s="224"/>
      <c r="Q82" s="242"/>
      <c r="R82" s="240"/>
      <c r="S82" s="224"/>
      <c r="T82" s="242"/>
      <c r="U82" s="240"/>
      <c r="V82" s="238"/>
      <c r="W82" s="1"/>
      <c r="X82" s="1"/>
      <c r="Y82" s="1"/>
      <c r="Z82" s="1"/>
      <c r="AA82" s="1"/>
      <c r="AB82" s="1"/>
      <c r="AC82" s="1"/>
    </row>
    <row r="83" spans="1:29" ht="15" customHeight="1">
      <c r="A83" s="8"/>
      <c r="B83" s="282"/>
      <c r="C83" s="224"/>
      <c r="D83" s="291"/>
      <c r="E83" s="243"/>
      <c r="F83" s="247"/>
      <c r="G83" s="224"/>
      <c r="H83" s="243"/>
      <c r="I83" s="247"/>
      <c r="J83" s="250"/>
      <c r="K83" s="243"/>
      <c r="L83" s="247"/>
      <c r="M83" s="224"/>
      <c r="N83" s="243"/>
      <c r="O83" s="240"/>
      <c r="P83" s="224"/>
      <c r="Q83" s="243"/>
      <c r="R83" s="240"/>
      <c r="S83" s="224"/>
      <c r="T83" s="243"/>
      <c r="U83" s="240"/>
      <c r="V83" s="238"/>
      <c r="W83" s="1"/>
      <c r="X83" s="1"/>
      <c r="Y83" s="1"/>
      <c r="Z83" s="1"/>
      <c r="AA83" s="1"/>
      <c r="AB83" s="1"/>
      <c r="AC83" s="1"/>
    </row>
    <row r="84" spans="1:29" ht="15" customHeight="1">
      <c r="A84" s="8"/>
      <c r="B84" s="282"/>
      <c r="C84" s="224"/>
      <c r="D84" s="291"/>
      <c r="E84" s="241">
        <v>3</v>
      </c>
      <c r="F84" s="266"/>
      <c r="G84" s="224"/>
      <c r="H84" s="241">
        <v>3</v>
      </c>
      <c r="I84" s="248"/>
      <c r="J84" s="250"/>
      <c r="K84" s="241">
        <v>3</v>
      </c>
      <c r="L84" s="248"/>
      <c r="M84" s="224"/>
      <c r="N84" s="241">
        <v>3</v>
      </c>
      <c r="O84" s="239"/>
      <c r="P84" s="224"/>
      <c r="Q84" s="241">
        <v>3</v>
      </c>
      <c r="R84" s="239"/>
      <c r="S84" s="224"/>
      <c r="T84" s="241">
        <v>3</v>
      </c>
      <c r="U84" s="239"/>
      <c r="V84" s="237"/>
      <c r="W84" s="1"/>
      <c r="X84" s="1"/>
      <c r="Y84" s="1"/>
      <c r="Z84" s="1"/>
      <c r="AA84" s="1"/>
      <c r="AB84" s="1"/>
      <c r="AC84" s="1"/>
    </row>
    <row r="85" spans="1:29" ht="15" customHeight="1">
      <c r="A85" s="8"/>
      <c r="B85" s="282"/>
      <c r="C85" s="224"/>
      <c r="D85" s="291"/>
      <c r="E85" s="242"/>
      <c r="F85" s="247"/>
      <c r="G85" s="224"/>
      <c r="H85" s="242"/>
      <c r="I85" s="247"/>
      <c r="J85" s="250"/>
      <c r="K85" s="242"/>
      <c r="L85" s="247"/>
      <c r="M85" s="224"/>
      <c r="N85" s="242"/>
      <c r="O85" s="240"/>
      <c r="P85" s="224"/>
      <c r="Q85" s="242"/>
      <c r="R85" s="240"/>
      <c r="S85" s="224"/>
      <c r="T85" s="242"/>
      <c r="U85" s="240"/>
      <c r="V85" s="238"/>
      <c r="W85" s="1"/>
      <c r="X85" s="1"/>
      <c r="Y85" s="1"/>
      <c r="Z85" s="1"/>
      <c r="AA85" s="1"/>
      <c r="AB85" s="1"/>
      <c r="AC85" s="1"/>
    </row>
    <row r="86" spans="1:29" ht="15" customHeight="1">
      <c r="A86" s="8"/>
      <c r="B86" s="282"/>
      <c r="C86" s="224"/>
      <c r="D86" s="291"/>
      <c r="E86" s="242"/>
      <c r="F86" s="247"/>
      <c r="G86" s="224"/>
      <c r="H86" s="242"/>
      <c r="I86" s="247"/>
      <c r="J86" s="250"/>
      <c r="K86" s="242"/>
      <c r="L86" s="247"/>
      <c r="M86" s="224"/>
      <c r="N86" s="242"/>
      <c r="O86" s="240"/>
      <c r="P86" s="224"/>
      <c r="Q86" s="242"/>
      <c r="R86" s="240"/>
      <c r="S86" s="224"/>
      <c r="T86" s="242"/>
      <c r="U86" s="240"/>
      <c r="V86" s="238"/>
      <c r="W86" s="1"/>
      <c r="X86" s="1"/>
      <c r="Y86" s="1"/>
      <c r="Z86" s="1"/>
      <c r="AA86" s="1"/>
      <c r="AB86" s="1"/>
      <c r="AC86" s="1"/>
    </row>
    <row r="87" spans="1:29" ht="15" customHeight="1">
      <c r="A87" s="8"/>
      <c r="B87" s="283"/>
      <c r="C87" s="225"/>
      <c r="D87" s="291"/>
      <c r="E87" s="243"/>
      <c r="F87" s="247"/>
      <c r="G87" s="225"/>
      <c r="H87" s="243"/>
      <c r="I87" s="247"/>
      <c r="J87" s="251"/>
      <c r="K87" s="243"/>
      <c r="L87" s="247"/>
      <c r="M87" s="225"/>
      <c r="N87" s="243"/>
      <c r="O87" s="240"/>
      <c r="P87" s="225"/>
      <c r="Q87" s="243"/>
      <c r="R87" s="240"/>
      <c r="S87" s="225"/>
      <c r="T87" s="243"/>
      <c r="U87" s="240"/>
      <c r="V87" s="238"/>
      <c r="W87" s="1"/>
      <c r="X87" s="1"/>
      <c r="Y87" s="1"/>
      <c r="Z87" s="1"/>
      <c r="AA87" s="1"/>
      <c r="AB87" s="1"/>
      <c r="AC87" s="1"/>
    </row>
    <row r="88" spans="1:29" ht="15" customHeight="1">
      <c r="A88" s="8"/>
      <c r="B88" s="284" t="str">
        <f ca="1">OFFSET(INDIRECT($B200),18,0)</f>
        <v>3. Producing</v>
      </c>
      <c r="C88" s="230" t="str">
        <f ca="1">OFFSET(INDIRECT($B200),20,2)</f>
        <v>Planning, sourcing and searching</v>
      </c>
      <c r="D88" s="268" t="str">
        <f ca="1">OFFSET(INDIRECT($B$200),20,14)</f>
        <v>plan work independently before beginning the digital task
extend strategies for finding information; store previous searches and results for future use, e.g. reference through hyperlinks and bookmark a website.</v>
      </c>
      <c r="E88" s="241">
        <v>1</v>
      </c>
      <c r="F88" s="237"/>
      <c r="G88" s="245" t="str">
        <f ca="1">OFFSET(INDIRECT($B200),20,15)</f>
        <v xml:space="preserve">select and use effective planning techniques
search for necessary information and assess the quality of the information found; assess sources of information to determine if they are reliable and reference valid sources, e.g. search a range of sources and critically evaluate search findings. 
</v>
      </c>
      <c r="H88" s="241">
        <v>1</v>
      </c>
      <c r="I88" s="246"/>
      <c r="J88" s="249" t="str">
        <f ca="1">OFFSET(INDIRECT($B200),20,16)</f>
        <v xml:space="preserve">select and use a variety of effective planning techniques
search a variety of sources using relevant search techniques with increased complexity; organise previous searches and information for improved functionality and reference using appropriate methods, e.g. begin to categorise and group searches to make information handling more efficient; ensure that information sources are current, reliable and valid.
</v>
      </c>
      <c r="K88" s="241">
        <v>1</v>
      </c>
      <c r="L88" s="246"/>
      <c r="M88" s="245" t="str">
        <f ca="1">OFFSET(INDIRECT($B200),20,17)</f>
        <v>select and use a variety of effective planning techniques
evaluate the reliability of sources of information, justify opinions and reasons for choices and reference using appropriate methods
use a range of complex searches independently, e.g. and/or/+/-/not.</v>
      </c>
      <c r="N88" s="241">
        <v>1</v>
      </c>
      <c r="O88" s="244"/>
      <c r="P88" s="245" t="str">
        <f ca="1">OFFSET(INDIRECT($B200),20,18)</f>
        <v>effectively plan with increasing complexity
search efficiently for information and evaluate the reliability of sources of information, justifying opinions and reasons for choices; reference work using appropriate methods.</v>
      </c>
      <c r="Q88" s="241">
        <v>1</v>
      </c>
      <c r="R88" s="244"/>
      <c r="S88" s="245" t="str">
        <f ca="1">OFFSET(INDIRECT($B200),20,19)</f>
        <v>effectively plan with increasing complexity
consider the benefits and limitations of digital tools and information sources, and of the results they produce, and use these results to inform future judgements about the quality of their work
search efficiently for information and evaluate the reliability of sources of information, justifying opinions and reasons for choices; reference work using appropriate methods.</v>
      </c>
      <c r="T88" s="241">
        <v>1</v>
      </c>
      <c r="U88" s="244"/>
      <c r="V88" s="237"/>
      <c r="W88" s="1"/>
      <c r="X88" s="1"/>
      <c r="Y88" s="1"/>
      <c r="Z88" s="1"/>
      <c r="AA88" s="1"/>
      <c r="AB88" s="1"/>
      <c r="AC88" s="1"/>
    </row>
    <row r="89" spans="1:29" ht="15" customHeight="1">
      <c r="A89" s="8"/>
      <c r="B89" s="282"/>
      <c r="C89" s="224"/>
      <c r="D89" s="291"/>
      <c r="E89" s="242"/>
      <c r="F89" s="247"/>
      <c r="G89" s="224"/>
      <c r="H89" s="242"/>
      <c r="I89" s="247"/>
      <c r="J89" s="250"/>
      <c r="K89" s="242"/>
      <c r="L89" s="247"/>
      <c r="M89" s="224"/>
      <c r="N89" s="242"/>
      <c r="O89" s="240"/>
      <c r="P89" s="224"/>
      <c r="Q89" s="242"/>
      <c r="R89" s="240"/>
      <c r="S89" s="224"/>
      <c r="T89" s="242"/>
      <c r="U89" s="240"/>
      <c r="V89" s="238"/>
      <c r="W89" s="1"/>
      <c r="X89" s="1"/>
      <c r="Y89" s="1"/>
      <c r="Z89" s="1"/>
      <c r="AA89" s="1"/>
      <c r="AB89" s="1"/>
      <c r="AC89" s="1"/>
    </row>
    <row r="90" spans="1:29" ht="15" customHeight="1">
      <c r="A90" s="8"/>
      <c r="B90" s="282"/>
      <c r="C90" s="224"/>
      <c r="D90" s="291"/>
      <c r="E90" s="242"/>
      <c r="F90" s="247"/>
      <c r="G90" s="224"/>
      <c r="H90" s="242"/>
      <c r="I90" s="247"/>
      <c r="J90" s="250"/>
      <c r="K90" s="242"/>
      <c r="L90" s="247"/>
      <c r="M90" s="224"/>
      <c r="N90" s="242"/>
      <c r="O90" s="240"/>
      <c r="P90" s="224"/>
      <c r="Q90" s="242"/>
      <c r="R90" s="240"/>
      <c r="S90" s="224"/>
      <c r="T90" s="242"/>
      <c r="U90" s="240"/>
      <c r="V90" s="238"/>
      <c r="W90" s="1"/>
      <c r="X90" s="1"/>
      <c r="Y90" s="1"/>
      <c r="Z90" s="1"/>
      <c r="AA90" s="1"/>
      <c r="AB90" s="1"/>
      <c r="AC90" s="1"/>
    </row>
    <row r="91" spans="1:29" ht="15" customHeight="1">
      <c r="A91" s="8"/>
      <c r="B91" s="282"/>
      <c r="C91" s="224"/>
      <c r="D91" s="291"/>
      <c r="E91" s="243"/>
      <c r="F91" s="247"/>
      <c r="G91" s="224"/>
      <c r="H91" s="243"/>
      <c r="I91" s="247"/>
      <c r="J91" s="250"/>
      <c r="K91" s="243"/>
      <c r="L91" s="247"/>
      <c r="M91" s="224"/>
      <c r="N91" s="243"/>
      <c r="O91" s="240"/>
      <c r="P91" s="224"/>
      <c r="Q91" s="243"/>
      <c r="R91" s="240"/>
      <c r="S91" s="224"/>
      <c r="T91" s="243"/>
      <c r="U91" s="240"/>
      <c r="V91" s="238"/>
      <c r="W91" s="1"/>
      <c r="X91" s="1"/>
      <c r="Y91" s="1"/>
      <c r="Z91" s="1"/>
      <c r="AA91" s="1"/>
      <c r="AB91" s="1"/>
      <c r="AC91" s="1"/>
    </row>
    <row r="92" spans="1:29" ht="15" customHeight="1">
      <c r="A92" s="8"/>
      <c r="B92" s="282"/>
      <c r="C92" s="224"/>
      <c r="D92" s="291"/>
      <c r="E92" s="241">
        <v>2</v>
      </c>
      <c r="F92" s="266"/>
      <c r="G92" s="224"/>
      <c r="H92" s="241">
        <v>2</v>
      </c>
      <c r="I92" s="248"/>
      <c r="J92" s="250"/>
      <c r="K92" s="241">
        <v>2</v>
      </c>
      <c r="L92" s="248"/>
      <c r="M92" s="224"/>
      <c r="N92" s="241">
        <v>2</v>
      </c>
      <c r="O92" s="239"/>
      <c r="P92" s="224"/>
      <c r="Q92" s="241">
        <v>2</v>
      </c>
      <c r="R92" s="239"/>
      <c r="S92" s="224"/>
      <c r="T92" s="241">
        <v>2</v>
      </c>
      <c r="U92" s="239"/>
      <c r="V92" s="237"/>
      <c r="W92" s="1"/>
      <c r="X92" s="1"/>
      <c r="Y92" s="1"/>
      <c r="Z92" s="1"/>
      <c r="AA92" s="1"/>
      <c r="AB92" s="1"/>
      <c r="AC92" s="1"/>
    </row>
    <row r="93" spans="1:29" ht="15" customHeight="1">
      <c r="A93" s="8"/>
      <c r="B93" s="282"/>
      <c r="C93" s="224"/>
      <c r="D93" s="291"/>
      <c r="E93" s="242"/>
      <c r="F93" s="247"/>
      <c r="G93" s="224"/>
      <c r="H93" s="242"/>
      <c r="I93" s="247"/>
      <c r="J93" s="250"/>
      <c r="K93" s="242"/>
      <c r="L93" s="247"/>
      <c r="M93" s="224"/>
      <c r="N93" s="242"/>
      <c r="O93" s="240"/>
      <c r="P93" s="224"/>
      <c r="Q93" s="242"/>
      <c r="R93" s="240"/>
      <c r="S93" s="224"/>
      <c r="T93" s="242"/>
      <c r="U93" s="240"/>
      <c r="V93" s="238"/>
      <c r="W93" s="1"/>
      <c r="X93" s="1"/>
      <c r="Y93" s="1"/>
      <c r="Z93" s="1"/>
      <c r="AA93" s="1"/>
      <c r="AB93" s="1"/>
      <c r="AC93" s="1"/>
    </row>
    <row r="94" spans="1:29" ht="15" customHeight="1">
      <c r="A94" s="8"/>
      <c r="B94" s="282"/>
      <c r="C94" s="224"/>
      <c r="D94" s="291"/>
      <c r="E94" s="242"/>
      <c r="F94" s="247"/>
      <c r="G94" s="224"/>
      <c r="H94" s="242"/>
      <c r="I94" s="247"/>
      <c r="J94" s="250"/>
      <c r="K94" s="242"/>
      <c r="L94" s="247"/>
      <c r="M94" s="224"/>
      <c r="N94" s="242"/>
      <c r="O94" s="240"/>
      <c r="P94" s="224"/>
      <c r="Q94" s="242"/>
      <c r="R94" s="240"/>
      <c r="S94" s="224"/>
      <c r="T94" s="242"/>
      <c r="U94" s="240"/>
      <c r="V94" s="238"/>
      <c r="W94" s="1"/>
      <c r="X94" s="1"/>
      <c r="Y94" s="1"/>
      <c r="Z94" s="1"/>
      <c r="AA94" s="1"/>
      <c r="AB94" s="1"/>
      <c r="AC94" s="1"/>
    </row>
    <row r="95" spans="1:29" ht="15" customHeight="1">
      <c r="A95" s="8"/>
      <c r="B95" s="282"/>
      <c r="C95" s="224"/>
      <c r="D95" s="291"/>
      <c r="E95" s="243"/>
      <c r="F95" s="247"/>
      <c r="G95" s="224"/>
      <c r="H95" s="243"/>
      <c r="I95" s="247"/>
      <c r="J95" s="250"/>
      <c r="K95" s="243"/>
      <c r="L95" s="247"/>
      <c r="M95" s="224"/>
      <c r="N95" s="243"/>
      <c r="O95" s="240"/>
      <c r="P95" s="224"/>
      <c r="Q95" s="243"/>
      <c r="R95" s="240"/>
      <c r="S95" s="224"/>
      <c r="T95" s="243"/>
      <c r="U95" s="240"/>
      <c r="V95" s="238"/>
      <c r="W95" s="1"/>
      <c r="X95" s="1"/>
      <c r="Y95" s="1"/>
      <c r="Z95" s="1"/>
      <c r="AA95" s="1"/>
      <c r="AB95" s="1"/>
      <c r="AC95" s="1"/>
    </row>
    <row r="96" spans="1:29" ht="15" customHeight="1">
      <c r="A96" s="8"/>
      <c r="B96" s="282"/>
      <c r="C96" s="224"/>
      <c r="D96" s="291"/>
      <c r="E96" s="241">
        <v>3</v>
      </c>
      <c r="F96" s="266"/>
      <c r="G96" s="224"/>
      <c r="H96" s="241">
        <v>3</v>
      </c>
      <c r="I96" s="248"/>
      <c r="J96" s="250"/>
      <c r="K96" s="241">
        <v>3</v>
      </c>
      <c r="L96" s="248"/>
      <c r="M96" s="224"/>
      <c r="N96" s="241">
        <v>3</v>
      </c>
      <c r="O96" s="239"/>
      <c r="P96" s="224"/>
      <c r="Q96" s="241">
        <v>3</v>
      </c>
      <c r="R96" s="239"/>
      <c r="S96" s="224"/>
      <c r="T96" s="241">
        <v>3</v>
      </c>
      <c r="U96" s="239"/>
      <c r="V96" s="237"/>
      <c r="W96" s="1"/>
      <c r="X96" s="1"/>
      <c r="Y96" s="1"/>
      <c r="Z96" s="1"/>
      <c r="AA96" s="1"/>
      <c r="AB96" s="1"/>
      <c r="AC96" s="1"/>
    </row>
    <row r="97" spans="1:29" ht="15" customHeight="1">
      <c r="A97" s="8"/>
      <c r="B97" s="282"/>
      <c r="C97" s="224"/>
      <c r="D97" s="291"/>
      <c r="E97" s="242"/>
      <c r="F97" s="247"/>
      <c r="G97" s="224"/>
      <c r="H97" s="242"/>
      <c r="I97" s="247"/>
      <c r="J97" s="250"/>
      <c r="K97" s="242"/>
      <c r="L97" s="247"/>
      <c r="M97" s="224"/>
      <c r="N97" s="242"/>
      <c r="O97" s="240"/>
      <c r="P97" s="224"/>
      <c r="Q97" s="242"/>
      <c r="R97" s="240"/>
      <c r="S97" s="224"/>
      <c r="T97" s="242"/>
      <c r="U97" s="240"/>
      <c r="V97" s="238"/>
      <c r="W97" s="1"/>
      <c r="X97" s="1"/>
      <c r="Y97" s="1"/>
      <c r="Z97" s="1"/>
      <c r="AA97" s="1"/>
      <c r="AB97" s="1"/>
      <c r="AC97" s="1"/>
    </row>
    <row r="98" spans="1:29" ht="15" customHeight="1">
      <c r="A98" s="8"/>
      <c r="B98" s="282"/>
      <c r="C98" s="224"/>
      <c r="D98" s="291"/>
      <c r="E98" s="242"/>
      <c r="F98" s="247"/>
      <c r="G98" s="224"/>
      <c r="H98" s="242"/>
      <c r="I98" s="247"/>
      <c r="J98" s="250"/>
      <c r="K98" s="242"/>
      <c r="L98" s="247"/>
      <c r="M98" s="224"/>
      <c r="N98" s="242"/>
      <c r="O98" s="240"/>
      <c r="P98" s="224"/>
      <c r="Q98" s="242"/>
      <c r="R98" s="240"/>
      <c r="S98" s="224"/>
      <c r="T98" s="242"/>
      <c r="U98" s="240"/>
      <c r="V98" s="238"/>
      <c r="W98" s="1"/>
      <c r="X98" s="1"/>
      <c r="Y98" s="1"/>
      <c r="Z98" s="1"/>
      <c r="AA98" s="1"/>
      <c r="AB98" s="1"/>
      <c r="AC98" s="1"/>
    </row>
    <row r="99" spans="1:29" ht="15" customHeight="1">
      <c r="A99" s="8"/>
      <c r="B99" s="282"/>
      <c r="C99" s="225"/>
      <c r="D99" s="291"/>
      <c r="E99" s="243"/>
      <c r="F99" s="247"/>
      <c r="G99" s="225"/>
      <c r="H99" s="243"/>
      <c r="I99" s="247"/>
      <c r="J99" s="251"/>
      <c r="K99" s="243"/>
      <c r="L99" s="247"/>
      <c r="M99" s="225"/>
      <c r="N99" s="243"/>
      <c r="O99" s="240"/>
      <c r="P99" s="225"/>
      <c r="Q99" s="243"/>
      <c r="R99" s="240"/>
      <c r="S99" s="225"/>
      <c r="T99" s="243"/>
      <c r="U99" s="240"/>
      <c r="V99" s="238"/>
      <c r="W99" s="1"/>
      <c r="X99" s="1"/>
      <c r="Y99" s="1"/>
      <c r="Z99" s="1"/>
      <c r="AA99" s="1"/>
      <c r="AB99" s="1"/>
      <c r="AC99" s="1"/>
    </row>
    <row r="100" spans="1:29" ht="15" customHeight="1">
      <c r="A100" s="8"/>
      <c r="B100" s="282"/>
      <c r="C100" s="230" t="str">
        <f ca="1">OFFSET(INDIRECT($B200),22,2)</f>
        <v>Creating</v>
      </c>
      <c r="D100" s="268" t="str">
        <f ca="1">OFFSET(INDIRECT($B$200),22,14)</f>
        <v>use a range of software to produce and refine multimedia components
select and combine a range of text, image, sound, animation and video to produce an outcome for a selected purpose; use software tools to enhance the outcomes for specific audiences.</v>
      </c>
      <c r="E100" s="241">
        <v>1</v>
      </c>
      <c r="F100" s="237"/>
      <c r="G100" s="255" t="str">
        <f ca="1">OFFSET(INDIRECT($B200),22,15)</f>
        <v>use many features of a range of software to produce and refine multimedia components
use software tools to create and enhance text, image, sound, animation and video components; combine the components to produce appropriate outcomes for a range of audiences and purposes.</v>
      </c>
      <c r="H100" s="241">
        <v>1</v>
      </c>
      <c r="I100" s="246"/>
      <c r="J100" s="256" t="str">
        <f ca="1">OFFSET(INDIRECT($B200),22,16)</f>
        <v>use many features of a range of software to produce and refine multimedia components
use software tools to create and enhance text, image, sound, animation and video components; combine the components to produce appropriate outcomes for a range of audiences and purposes
explore and develop formal text document structures for given purposes.</v>
      </c>
      <c r="K100" s="241">
        <v>1</v>
      </c>
      <c r="L100" s="246"/>
      <c r="M100" s="255" t="str">
        <f ca="1">OFFSET(INDIRECT($B200),22,17)</f>
        <v>select and use a variety of appropriate software, tools and techniques to create, modify and combine multimedia components
use software tools to create, enhance and combine text, images, sound, animation and video for a range of audiences and purposes 
develop a range of formal text document structures for different audiences and purposes.</v>
      </c>
      <c r="N100" s="241">
        <v>1</v>
      </c>
      <c r="O100" s="244"/>
      <c r="P100" s="255" t="str">
        <f ca="1">OFFSET(INDIRECT($B200),22,18)</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Q100" s="241">
        <v>1</v>
      </c>
      <c r="R100" s="244"/>
      <c r="S100" s="255" t="str">
        <f ca="1">OFFSET(INDIRECT($B200),22,19)</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T100" s="241">
        <v>1</v>
      </c>
      <c r="U100" s="244"/>
      <c r="V100" s="237"/>
      <c r="W100" s="1"/>
      <c r="X100" s="1"/>
      <c r="Y100" s="1"/>
      <c r="Z100" s="1"/>
      <c r="AA100" s="1"/>
      <c r="AB100" s="1"/>
      <c r="AC100" s="1"/>
    </row>
    <row r="101" spans="1:29" ht="15" customHeight="1">
      <c r="A101" s="8"/>
      <c r="B101" s="282"/>
      <c r="C101" s="224"/>
      <c r="D101" s="291"/>
      <c r="E101" s="242"/>
      <c r="F101" s="247"/>
      <c r="G101" s="224"/>
      <c r="H101" s="242"/>
      <c r="I101" s="247"/>
      <c r="J101" s="250"/>
      <c r="K101" s="242"/>
      <c r="L101" s="247"/>
      <c r="M101" s="224"/>
      <c r="N101" s="242"/>
      <c r="O101" s="240"/>
      <c r="P101" s="224"/>
      <c r="Q101" s="242"/>
      <c r="R101" s="240"/>
      <c r="S101" s="224"/>
      <c r="T101" s="242"/>
      <c r="U101" s="240"/>
      <c r="V101" s="238"/>
      <c r="W101" s="1"/>
      <c r="X101" s="1"/>
      <c r="Y101" s="1"/>
      <c r="Z101" s="1"/>
      <c r="AA101" s="1"/>
      <c r="AB101" s="1"/>
      <c r="AC101" s="1"/>
    </row>
    <row r="102" spans="1:29" ht="15" customHeight="1">
      <c r="A102" s="8"/>
      <c r="B102" s="282"/>
      <c r="C102" s="224"/>
      <c r="D102" s="291"/>
      <c r="E102" s="242"/>
      <c r="F102" s="247"/>
      <c r="G102" s="224"/>
      <c r="H102" s="242"/>
      <c r="I102" s="247"/>
      <c r="J102" s="250"/>
      <c r="K102" s="242"/>
      <c r="L102" s="247"/>
      <c r="M102" s="224"/>
      <c r="N102" s="242"/>
      <c r="O102" s="240"/>
      <c r="P102" s="224"/>
      <c r="Q102" s="242"/>
      <c r="R102" s="240"/>
      <c r="S102" s="224"/>
      <c r="T102" s="242"/>
      <c r="U102" s="240"/>
      <c r="V102" s="238"/>
      <c r="W102" s="1"/>
      <c r="X102" s="1"/>
      <c r="Y102" s="1"/>
      <c r="Z102" s="1"/>
      <c r="AA102" s="1"/>
      <c r="AB102" s="1"/>
      <c r="AC102" s="1"/>
    </row>
    <row r="103" spans="1:29" ht="15" customHeight="1">
      <c r="A103" s="8"/>
      <c r="B103" s="282"/>
      <c r="C103" s="224"/>
      <c r="D103" s="291"/>
      <c r="E103" s="243"/>
      <c r="F103" s="247"/>
      <c r="G103" s="224"/>
      <c r="H103" s="243"/>
      <c r="I103" s="247"/>
      <c r="J103" s="250"/>
      <c r="K103" s="243"/>
      <c r="L103" s="247"/>
      <c r="M103" s="224"/>
      <c r="N103" s="243"/>
      <c r="O103" s="240"/>
      <c r="P103" s="224"/>
      <c r="Q103" s="243"/>
      <c r="R103" s="240"/>
      <c r="S103" s="224"/>
      <c r="T103" s="243"/>
      <c r="U103" s="240"/>
      <c r="V103" s="238"/>
      <c r="W103" s="1"/>
      <c r="X103" s="1"/>
      <c r="Y103" s="1"/>
      <c r="Z103" s="1"/>
      <c r="AA103" s="1"/>
      <c r="AB103" s="1"/>
      <c r="AC103" s="1"/>
    </row>
    <row r="104" spans="1:29" ht="15" customHeight="1">
      <c r="A104" s="8"/>
      <c r="B104" s="282"/>
      <c r="C104" s="224"/>
      <c r="D104" s="291"/>
      <c r="E104" s="241">
        <v>2</v>
      </c>
      <c r="F104" s="266"/>
      <c r="G104" s="224"/>
      <c r="H104" s="241">
        <v>2</v>
      </c>
      <c r="I104" s="248"/>
      <c r="J104" s="250"/>
      <c r="K104" s="241">
        <v>2</v>
      </c>
      <c r="L104" s="248"/>
      <c r="M104" s="224"/>
      <c r="N104" s="241">
        <v>2</v>
      </c>
      <c r="O104" s="239"/>
      <c r="P104" s="224"/>
      <c r="Q104" s="241">
        <v>2</v>
      </c>
      <c r="R104" s="239"/>
      <c r="S104" s="224"/>
      <c r="T104" s="241">
        <v>2</v>
      </c>
      <c r="U104" s="239"/>
      <c r="V104" s="237"/>
      <c r="W104" s="1"/>
      <c r="X104" s="1"/>
      <c r="Y104" s="1"/>
      <c r="Z104" s="1"/>
      <c r="AA104" s="1"/>
      <c r="AB104" s="1"/>
      <c r="AC104" s="1"/>
    </row>
    <row r="105" spans="1:29" ht="15" customHeight="1">
      <c r="A105" s="8"/>
      <c r="B105" s="282"/>
      <c r="C105" s="224"/>
      <c r="D105" s="291"/>
      <c r="E105" s="242"/>
      <c r="F105" s="247"/>
      <c r="G105" s="224"/>
      <c r="H105" s="242"/>
      <c r="I105" s="247"/>
      <c r="J105" s="250"/>
      <c r="K105" s="242"/>
      <c r="L105" s="247"/>
      <c r="M105" s="224"/>
      <c r="N105" s="242"/>
      <c r="O105" s="240"/>
      <c r="P105" s="224"/>
      <c r="Q105" s="242"/>
      <c r="R105" s="240"/>
      <c r="S105" s="224"/>
      <c r="T105" s="242"/>
      <c r="U105" s="240"/>
      <c r="V105" s="238"/>
      <c r="W105" s="1"/>
      <c r="X105" s="1"/>
      <c r="Y105" s="1"/>
      <c r="Z105" s="1"/>
      <c r="AA105" s="1"/>
      <c r="AB105" s="1"/>
      <c r="AC105" s="1"/>
    </row>
    <row r="106" spans="1:29" ht="15" customHeight="1">
      <c r="A106" s="8"/>
      <c r="B106" s="282"/>
      <c r="C106" s="224"/>
      <c r="D106" s="291"/>
      <c r="E106" s="242"/>
      <c r="F106" s="247"/>
      <c r="G106" s="224"/>
      <c r="H106" s="242"/>
      <c r="I106" s="247"/>
      <c r="J106" s="250"/>
      <c r="K106" s="242"/>
      <c r="L106" s="247"/>
      <c r="M106" s="224"/>
      <c r="N106" s="242"/>
      <c r="O106" s="240"/>
      <c r="P106" s="224"/>
      <c r="Q106" s="242"/>
      <c r="R106" s="240"/>
      <c r="S106" s="224"/>
      <c r="T106" s="242"/>
      <c r="U106" s="240"/>
      <c r="V106" s="238"/>
      <c r="W106" s="1"/>
      <c r="X106" s="1"/>
      <c r="Y106" s="1"/>
      <c r="Z106" s="1"/>
      <c r="AA106" s="1"/>
      <c r="AB106" s="1"/>
      <c r="AC106" s="1"/>
    </row>
    <row r="107" spans="1:29" ht="15" customHeight="1">
      <c r="A107" s="8"/>
      <c r="B107" s="282"/>
      <c r="C107" s="224"/>
      <c r="D107" s="291"/>
      <c r="E107" s="243"/>
      <c r="F107" s="247"/>
      <c r="G107" s="224"/>
      <c r="H107" s="243"/>
      <c r="I107" s="247"/>
      <c r="J107" s="250"/>
      <c r="K107" s="243"/>
      <c r="L107" s="247"/>
      <c r="M107" s="224"/>
      <c r="N107" s="243"/>
      <c r="O107" s="240"/>
      <c r="P107" s="224"/>
      <c r="Q107" s="243"/>
      <c r="R107" s="240"/>
      <c r="S107" s="224"/>
      <c r="T107" s="243"/>
      <c r="U107" s="240"/>
      <c r="V107" s="238"/>
      <c r="W107" s="1"/>
      <c r="X107" s="1"/>
      <c r="Y107" s="1"/>
      <c r="Z107" s="1"/>
      <c r="AA107" s="1"/>
      <c r="AB107" s="1"/>
      <c r="AC107" s="1"/>
    </row>
    <row r="108" spans="1:29" ht="15" customHeight="1">
      <c r="A108" s="8"/>
      <c r="B108" s="282"/>
      <c r="C108" s="224"/>
      <c r="D108" s="291"/>
      <c r="E108" s="241">
        <v>3</v>
      </c>
      <c r="F108" s="266"/>
      <c r="G108" s="224"/>
      <c r="H108" s="241">
        <v>3</v>
      </c>
      <c r="I108" s="248"/>
      <c r="J108" s="250"/>
      <c r="K108" s="241">
        <v>3</v>
      </c>
      <c r="L108" s="248"/>
      <c r="M108" s="224"/>
      <c r="N108" s="241">
        <v>3</v>
      </c>
      <c r="O108" s="239"/>
      <c r="P108" s="224"/>
      <c r="Q108" s="241">
        <v>3</v>
      </c>
      <c r="R108" s="239"/>
      <c r="S108" s="224"/>
      <c r="T108" s="241">
        <v>3</v>
      </c>
      <c r="U108" s="239"/>
      <c r="V108" s="237"/>
      <c r="W108" s="1"/>
      <c r="X108" s="1"/>
      <c r="Y108" s="1"/>
      <c r="Z108" s="1"/>
      <c r="AA108" s="1"/>
      <c r="AB108" s="1"/>
      <c r="AC108" s="1"/>
    </row>
    <row r="109" spans="1:29" ht="15" customHeight="1">
      <c r="A109" s="8"/>
      <c r="B109" s="282"/>
      <c r="C109" s="224"/>
      <c r="D109" s="291"/>
      <c r="E109" s="242"/>
      <c r="F109" s="247"/>
      <c r="G109" s="224"/>
      <c r="H109" s="242"/>
      <c r="I109" s="247"/>
      <c r="J109" s="250"/>
      <c r="K109" s="242"/>
      <c r="L109" s="247"/>
      <c r="M109" s="224"/>
      <c r="N109" s="242"/>
      <c r="O109" s="240"/>
      <c r="P109" s="224"/>
      <c r="Q109" s="242"/>
      <c r="R109" s="240"/>
      <c r="S109" s="224"/>
      <c r="T109" s="242"/>
      <c r="U109" s="240"/>
      <c r="V109" s="238"/>
      <c r="W109" s="1"/>
      <c r="X109" s="1"/>
      <c r="Y109" s="1"/>
      <c r="Z109" s="1"/>
      <c r="AA109" s="1"/>
      <c r="AB109" s="1"/>
      <c r="AC109" s="1"/>
    </row>
    <row r="110" spans="1:29" ht="15" customHeight="1">
      <c r="A110" s="8"/>
      <c r="B110" s="282"/>
      <c r="C110" s="224"/>
      <c r="D110" s="291"/>
      <c r="E110" s="242"/>
      <c r="F110" s="247"/>
      <c r="G110" s="224"/>
      <c r="H110" s="242"/>
      <c r="I110" s="247"/>
      <c r="J110" s="250"/>
      <c r="K110" s="242"/>
      <c r="L110" s="247"/>
      <c r="M110" s="224"/>
      <c r="N110" s="242"/>
      <c r="O110" s="240"/>
      <c r="P110" s="224"/>
      <c r="Q110" s="242"/>
      <c r="R110" s="240"/>
      <c r="S110" s="224"/>
      <c r="T110" s="242"/>
      <c r="U110" s="240"/>
      <c r="V110" s="238"/>
      <c r="W110" s="1"/>
      <c r="X110" s="1"/>
      <c r="Y110" s="1"/>
      <c r="Z110" s="1"/>
      <c r="AA110" s="1"/>
      <c r="AB110" s="1"/>
      <c r="AC110" s="1"/>
    </row>
    <row r="111" spans="1:29" ht="15" customHeight="1">
      <c r="A111" s="8"/>
      <c r="B111" s="282"/>
      <c r="C111" s="225"/>
      <c r="D111" s="291"/>
      <c r="E111" s="243"/>
      <c r="F111" s="247"/>
      <c r="G111" s="225"/>
      <c r="H111" s="243"/>
      <c r="I111" s="247"/>
      <c r="J111" s="251"/>
      <c r="K111" s="243"/>
      <c r="L111" s="247"/>
      <c r="M111" s="225"/>
      <c r="N111" s="243"/>
      <c r="O111" s="240"/>
      <c r="P111" s="225"/>
      <c r="Q111" s="243"/>
      <c r="R111" s="240"/>
      <c r="S111" s="225"/>
      <c r="T111" s="243"/>
      <c r="U111" s="240"/>
      <c r="V111" s="238"/>
      <c r="W111" s="1"/>
      <c r="X111" s="1"/>
      <c r="Y111" s="1"/>
      <c r="Z111" s="1"/>
      <c r="AA111" s="1"/>
      <c r="AB111" s="1"/>
      <c r="AC111" s="1"/>
    </row>
    <row r="112" spans="1:29" ht="15" customHeight="1">
      <c r="A112" s="1"/>
      <c r="B112" s="282"/>
      <c r="C112" s="230" t="str">
        <f ca="1">OFFSET(INDIRECT($B200),24,2)</f>
        <v>Evaluating and improving</v>
      </c>
      <c r="D112" s="268" t="str">
        <f ca="1">OFFSET(INDIRECT($B$200),24,14)</f>
        <v>explain reasons for layout and content of own work, e.g. evaluate the presentation for audience and appropriateness
ensure output is appropriate for specific purpose
comment on reasons for layout and content
invite feedback/responses from others, e.g. use 'Comment' in Word Online/Excel Online for asking questions or adding suggestions
create groups and share work between them to allow review of work.</v>
      </c>
      <c r="E112" s="241">
        <v>1</v>
      </c>
      <c r="F112" s="237"/>
      <c r="G112" s="255" t="str">
        <f ca="1">OFFSET(INDIRECT($B200),24,15)</f>
        <v>evaluate own and others' work and justify content for audience, e.g. comment on others' work in relation to layout and content
respond to feedback.</v>
      </c>
      <c r="H112" s="241">
        <v>1</v>
      </c>
      <c r="I112" s="246"/>
      <c r="J112" s="256" t="str">
        <f ca="1">OFFSET(INDIRECT($B200),24,16)</f>
        <v>justify the reasons for choices and explain the advantages and disadvantages of the different outputs, e.g. produce a basic evaluation report including justification for layout and content
suggest and make improvements depending on feedback and self-evaluation. </v>
      </c>
      <c r="K112" s="241">
        <v>1</v>
      </c>
      <c r="L112" s="246"/>
      <c r="M112" s="255" t="str">
        <f ca="1">OFFSET(INDIRECT($B200),24,17)</f>
        <v>justify the reasons for choices and explain the advantages and disadvantages of the different outputs
suggest and make improvements depending on feedback and self-evaluation that are relevant for audience and purpose.</v>
      </c>
      <c r="N112" s="241">
        <v>1</v>
      </c>
      <c r="O112" s="244"/>
      <c r="P112" s="255" t="str">
        <f ca="1">OFFSET(INDIRECT($B200),24,18)</f>
        <v>justify reasoning to critical audiences in terms of layout and content, e.g. produce a detailed evaluation report including justification for layout and content
refer appropriately to sources of information used
make detailed and specific changes based upon feedback and self-evaluation, as relevant. </v>
      </c>
      <c r="Q112" s="241">
        <v>1</v>
      </c>
      <c r="R112" s="244"/>
      <c r="S112" s="255" t="str">
        <f ca="1">OFFSET(INDIRECT($B200),24,19)</f>
        <v>justify reasoning to critical audiences in terms of layout and content
refer appropriately to sources of information used
make detailed and specific changes based upon feedback and self-evaluation, as relevant. </v>
      </c>
      <c r="T112" s="241">
        <v>1</v>
      </c>
      <c r="U112" s="244"/>
      <c r="V112" s="237"/>
      <c r="W112" s="1"/>
      <c r="X112" s="1"/>
      <c r="Y112" s="1"/>
      <c r="Z112" s="1"/>
      <c r="AA112" s="1"/>
      <c r="AB112" s="1"/>
      <c r="AC112" s="1"/>
    </row>
    <row r="113" spans="1:29" ht="15" customHeight="1">
      <c r="A113" s="1"/>
      <c r="B113" s="282"/>
      <c r="C113" s="224"/>
      <c r="D113" s="291"/>
      <c r="E113" s="242"/>
      <c r="F113" s="247"/>
      <c r="G113" s="224"/>
      <c r="H113" s="242"/>
      <c r="I113" s="247"/>
      <c r="J113" s="250"/>
      <c r="K113" s="242"/>
      <c r="L113" s="247"/>
      <c r="M113" s="224"/>
      <c r="N113" s="242"/>
      <c r="O113" s="240"/>
      <c r="P113" s="224"/>
      <c r="Q113" s="242"/>
      <c r="R113" s="240"/>
      <c r="S113" s="224"/>
      <c r="T113" s="242"/>
      <c r="U113" s="240"/>
      <c r="V113" s="238"/>
      <c r="W113" s="1"/>
      <c r="X113" s="1"/>
      <c r="Y113" s="1"/>
      <c r="Z113" s="1"/>
      <c r="AA113" s="1"/>
      <c r="AB113" s="1"/>
      <c r="AC113" s="1"/>
    </row>
    <row r="114" spans="1:29" ht="15" customHeight="1">
      <c r="A114" s="1"/>
      <c r="B114" s="282"/>
      <c r="C114" s="224"/>
      <c r="D114" s="291"/>
      <c r="E114" s="242"/>
      <c r="F114" s="247"/>
      <c r="G114" s="224"/>
      <c r="H114" s="242"/>
      <c r="I114" s="247"/>
      <c r="J114" s="250"/>
      <c r="K114" s="242"/>
      <c r="L114" s="247"/>
      <c r="M114" s="224"/>
      <c r="N114" s="242"/>
      <c r="O114" s="240"/>
      <c r="P114" s="224"/>
      <c r="Q114" s="242"/>
      <c r="R114" s="240"/>
      <c r="S114" s="224"/>
      <c r="T114" s="242"/>
      <c r="U114" s="240"/>
      <c r="V114" s="238"/>
      <c r="W114" s="1"/>
      <c r="X114" s="1"/>
      <c r="Y114" s="1"/>
      <c r="Z114" s="1"/>
      <c r="AA114" s="1"/>
      <c r="AB114" s="1"/>
      <c r="AC114" s="1"/>
    </row>
    <row r="115" spans="1:29" ht="15" customHeight="1">
      <c r="A115" s="1"/>
      <c r="B115" s="282"/>
      <c r="C115" s="224"/>
      <c r="D115" s="291"/>
      <c r="E115" s="243"/>
      <c r="F115" s="247"/>
      <c r="G115" s="224"/>
      <c r="H115" s="243"/>
      <c r="I115" s="247"/>
      <c r="J115" s="250"/>
      <c r="K115" s="243"/>
      <c r="L115" s="247"/>
      <c r="M115" s="224"/>
      <c r="N115" s="243"/>
      <c r="O115" s="240"/>
      <c r="P115" s="224"/>
      <c r="Q115" s="243"/>
      <c r="R115" s="240"/>
      <c r="S115" s="224"/>
      <c r="T115" s="243"/>
      <c r="U115" s="240"/>
      <c r="V115" s="238"/>
      <c r="W115" s="1"/>
      <c r="X115" s="1"/>
      <c r="Y115" s="1"/>
      <c r="Z115" s="1"/>
      <c r="AA115" s="1"/>
      <c r="AB115" s="1"/>
      <c r="AC115" s="1"/>
    </row>
    <row r="116" spans="1:29" ht="15" customHeight="1">
      <c r="A116" s="1"/>
      <c r="B116" s="282"/>
      <c r="C116" s="224"/>
      <c r="D116" s="291"/>
      <c r="E116" s="241">
        <v>2</v>
      </c>
      <c r="F116" s="266"/>
      <c r="G116" s="224"/>
      <c r="H116" s="241">
        <v>2</v>
      </c>
      <c r="I116" s="248"/>
      <c r="J116" s="250"/>
      <c r="K116" s="241">
        <v>2</v>
      </c>
      <c r="L116" s="248"/>
      <c r="M116" s="224"/>
      <c r="N116" s="241">
        <v>2</v>
      </c>
      <c r="O116" s="239"/>
      <c r="P116" s="224"/>
      <c r="Q116" s="241">
        <v>2</v>
      </c>
      <c r="R116" s="239"/>
      <c r="S116" s="224"/>
      <c r="T116" s="241">
        <v>2</v>
      </c>
      <c r="U116" s="239"/>
      <c r="V116" s="237"/>
      <c r="W116" s="1"/>
      <c r="X116" s="1"/>
      <c r="Y116" s="1"/>
      <c r="Z116" s="1"/>
      <c r="AA116" s="1"/>
      <c r="AB116" s="1"/>
      <c r="AC116" s="1"/>
    </row>
    <row r="117" spans="1:29" ht="15" customHeight="1">
      <c r="A117" s="1"/>
      <c r="B117" s="282"/>
      <c r="C117" s="224"/>
      <c r="D117" s="291"/>
      <c r="E117" s="242"/>
      <c r="F117" s="247"/>
      <c r="G117" s="224"/>
      <c r="H117" s="242"/>
      <c r="I117" s="247"/>
      <c r="J117" s="250"/>
      <c r="K117" s="242"/>
      <c r="L117" s="247"/>
      <c r="M117" s="224"/>
      <c r="N117" s="242"/>
      <c r="O117" s="240"/>
      <c r="P117" s="224"/>
      <c r="Q117" s="242"/>
      <c r="R117" s="240"/>
      <c r="S117" s="224"/>
      <c r="T117" s="242"/>
      <c r="U117" s="240"/>
      <c r="V117" s="238"/>
      <c r="W117" s="1"/>
      <c r="X117" s="1"/>
      <c r="Y117" s="1"/>
      <c r="Z117" s="1"/>
      <c r="AA117" s="1"/>
      <c r="AB117" s="1"/>
      <c r="AC117" s="1"/>
    </row>
    <row r="118" spans="1:29" ht="15" customHeight="1">
      <c r="A118" s="1"/>
      <c r="B118" s="282"/>
      <c r="C118" s="224"/>
      <c r="D118" s="291"/>
      <c r="E118" s="242"/>
      <c r="F118" s="247"/>
      <c r="G118" s="224"/>
      <c r="H118" s="242"/>
      <c r="I118" s="247"/>
      <c r="J118" s="250"/>
      <c r="K118" s="242"/>
      <c r="L118" s="247"/>
      <c r="M118" s="224"/>
      <c r="N118" s="242"/>
      <c r="O118" s="240"/>
      <c r="P118" s="224"/>
      <c r="Q118" s="242"/>
      <c r="R118" s="240"/>
      <c r="S118" s="224"/>
      <c r="T118" s="242"/>
      <c r="U118" s="240"/>
      <c r="V118" s="238"/>
      <c r="W118" s="1"/>
      <c r="X118" s="1"/>
      <c r="Y118" s="1"/>
      <c r="Z118" s="1"/>
      <c r="AA118" s="1"/>
      <c r="AB118" s="1"/>
      <c r="AC118" s="1"/>
    </row>
    <row r="119" spans="1:29" ht="15" customHeight="1">
      <c r="A119" s="1"/>
      <c r="B119" s="282"/>
      <c r="C119" s="224"/>
      <c r="D119" s="291"/>
      <c r="E119" s="243"/>
      <c r="F119" s="247"/>
      <c r="G119" s="224"/>
      <c r="H119" s="243"/>
      <c r="I119" s="247"/>
      <c r="J119" s="250"/>
      <c r="K119" s="243"/>
      <c r="L119" s="247"/>
      <c r="M119" s="224"/>
      <c r="N119" s="243"/>
      <c r="O119" s="240"/>
      <c r="P119" s="224"/>
      <c r="Q119" s="243"/>
      <c r="R119" s="240"/>
      <c r="S119" s="224"/>
      <c r="T119" s="243"/>
      <c r="U119" s="240"/>
      <c r="V119" s="238"/>
      <c r="W119" s="1"/>
      <c r="X119" s="1"/>
      <c r="Y119" s="1"/>
      <c r="Z119" s="1"/>
      <c r="AA119" s="1"/>
      <c r="AB119" s="1"/>
      <c r="AC119" s="1"/>
    </row>
    <row r="120" spans="1:29" ht="15" customHeight="1">
      <c r="A120" s="1"/>
      <c r="B120" s="282"/>
      <c r="C120" s="224"/>
      <c r="D120" s="291"/>
      <c r="E120" s="241">
        <v>3</v>
      </c>
      <c r="F120" s="266"/>
      <c r="G120" s="224"/>
      <c r="H120" s="241">
        <v>3</v>
      </c>
      <c r="I120" s="248"/>
      <c r="J120" s="250"/>
      <c r="K120" s="241">
        <v>3</v>
      </c>
      <c r="L120" s="248"/>
      <c r="M120" s="224"/>
      <c r="N120" s="241">
        <v>3</v>
      </c>
      <c r="O120" s="239"/>
      <c r="P120" s="224"/>
      <c r="Q120" s="241">
        <v>3</v>
      </c>
      <c r="R120" s="239"/>
      <c r="S120" s="224"/>
      <c r="T120" s="241">
        <v>3</v>
      </c>
      <c r="U120" s="239"/>
      <c r="V120" s="237"/>
      <c r="W120" s="1"/>
      <c r="X120" s="1"/>
      <c r="Y120" s="1"/>
      <c r="Z120" s="1"/>
      <c r="AA120" s="1"/>
      <c r="AB120" s="1"/>
      <c r="AC120" s="1"/>
    </row>
    <row r="121" spans="1:29" ht="15" customHeight="1">
      <c r="A121" s="1"/>
      <c r="B121" s="282"/>
      <c r="C121" s="224"/>
      <c r="D121" s="291"/>
      <c r="E121" s="242"/>
      <c r="F121" s="247"/>
      <c r="G121" s="224"/>
      <c r="H121" s="242"/>
      <c r="I121" s="247"/>
      <c r="J121" s="250"/>
      <c r="K121" s="242"/>
      <c r="L121" s="247"/>
      <c r="M121" s="224"/>
      <c r="N121" s="242"/>
      <c r="O121" s="240"/>
      <c r="P121" s="224"/>
      <c r="Q121" s="242"/>
      <c r="R121" s="240"/>
      <c r="S121" s="224"/>
      <c r="T121" s="242"/>
      <c r="U121" s="240"/>
      <c r="V121" s="238"/>
      <c r="W121" s="1"/>
      <c r="X121" s="1"/>
      <c r="Y121" s="1"/>
      <c r="Z121" s="1"/>
      <c r="AA121" s="1"/>
      <c r="AB121" s="1"/>
      <c r="AC121" s="1"/>
    </row>
    <row r="122" spans="1:29" ht="15" customHeight="1">
      <c r="A122" s="1"/>
      <c r="B122" s="282"/>
      <c r="C122" s="224"/>
      <c r="D122" s="291"/>
      <c r="E122" s="242"/>
      <c r="F122" s="247"/>
      <c r="G122" s="224"/>
      <c r="H122" s="242"/>
      <c r="I122" s="247"/>
      <c r="J122" s="250"/>
      <c r="K122" s="242"/>
      <c r="L122" s="247"/>
      <c r="M122" s="224"/>
      <c r="N122" s="242"/>
      <c r="O122" s="240"/>
      <c r="P122" s="224"/>
      <c r="Q122" s="242"/>
      <c r="R122" s="240"/>
      <c r="S122" s="224"/>
      <c r="T122" s="242"/>
      <c r="U122" s="240"/>
      <c r="V122" s="238"/>
      <c r="W122" s="1"/>
      <c r="X122" s="1"/>
      <c r="Y122" s="1"/>
      <c r="Z122" s="1"/>
      <c r="AA122" s="1"/>
      <c r="AB122" s="1"/>
      <c r="AC122" s="1"/>
    </row>
    <row r="123" spans="1:29" ht="15" customHeight="1">
      <c r="A123" s="1"/>
      <c r="B123" s="283"/>
      <c r="C123" s="225"/>
      <c r="D123" s="291"/>
      <c r="E123" s="243"/>
      <c r="F123" s="247"/>
      <c r="G123" s="225"/>
      <c r="H123" s="243"/>
      <c r="I123" s="247"/>
      <c r="J123" s="251"/>
      <c r="K123" s="243"/>
      <c r="L123" s="247"/>
      <c r="M123" s="225"/>
      <c r="N123" s="243"/>
      <c r="O123" s="240"/>
      <c r="P123" s="225"/>
      <c r="Q123" s="243"/>
      <c r="R123" s="240"/>
      <c r="S123" s="225"/>
      <c r="T123" s="243"/>
      <c r="U123" s="240"/>
      <c r="V123" s="238"/>
      <c r="W123" s="1"/>
      <c r="X123" s="1"/>
      <c r="Y123" s="1"/>
      <c r="Z123" s="1"/>
      <c r="AA123" s="1"/>
      <c r="AB123" s="1"/>
      <c r="AC123" s="1"/>
    </row>
    <row r="124" spans="1:29" ht="15" customHeight="1">
      <c r="A124" s="1"/>
      <c r="B124" s="285" t="str">
        <f ca="1">OFFSET(INDIRECT($B200),27,0)</f>
        <v xml:space="preserve"> 4. Data and computational thinking    </v>
      </c>
      <c r="C124" s="223" t="str">
        <f ca="1">OFFSET(INDIRECT($B200),27,2)</f>
        <v>Problem-solving and modelling</v>
      </c>
      <c r="D124" s="268" t="str">
        <f ca="1">OFFSET(INDIRECT($B$200),27,14)</f>
        <v xml:space="preserve">demonstrate how programs or processes run by following a sequence of instructions exactly and in order
demonstrate how an algorithm is useful for representing a solution to a problem through testing
understand that changing instructions can affect or even terminate a process, e.g. moving instructions around in a program could produce unexpected outcomes or cause the program to fail altogether.
</v>
      </c>
      <c r="E124" s="241">
        <v>1</v>
      </c>
      <c r="F124" s="237"/>
      <c r="G124" s="245" t="str">
        <f ca="1">OFFSET(INDIRECT($B200),27,15)</f>
        <v xml:space="preserve">identify different parts of a process, e.g. variables, loops, case statements and comments
predict process outcome after modifying inputs, e.g. predicting the effect of changing/editing a set of instructions
modify a given flow chart to change the variables of an algorithm, e.g. add a process or a counter to it that would increment or decrement values.
</v>
      </c>
      <c r="H124" s="241">
        <v>1</v>
      </c>
      <c r="I124" s="246"/>
      <c r="J124" s="249" t="str">
        <f ca="1">OFFSET(INDIRECT($B200),27,16)</f>
        <v>identify patterns and opportunities for re-using code (instructions), e.g. parts of a method or instruction list that can be used to solve similar problems in different situations and/or systems
apply logical reasoning to a problem to formulate a solution, e.g. explain and justify how and why a solution to a problem is suitable
modify a given flow chart to change rules of an algorithm, e.g. adjust conditions of actions in a flow chart, for instance changing the boundaries of a counter in a loop to change how the program functions
change an algorithm and predict the outcome.</v>
      </c>
      <c r="K124" s="241">
        <v>1</v>
      </c>
      <c r="L124" s="246"/>
      <c r="M124" s="252" t="str">
        <f ca="1">OFFSET(INDIRECT($B200),27,17)</f>
        <v xml:space="preserve">decompose complex processes and determine the actions of individual parts, e.g. multiple WHILE, FOR and IF in either text-based or block-based programming environments
follow given written instructions or flow charts to determine the function or output of a process
recognise that algorithms are language agnostic
follow and develop logical solutions, e.g. demonstrate how a problem could be solved selecting a suitable method to illustrate
detect and correct simple errors in algorithms, e.g. can identify and correct where a syntax error will occur, for instance missing equal signs, variable names spelled incorrectly. 
</v>
      </c>
      <c r="N124" s="241">
        <v>1</v>
      </c>
      <c r="O124" s="244"/>
      <c r="P124" s="245" t="str">
        <f ca="1">OFFSET(INDIRECT($B200),27,18)</f>
        <v xml:space="preserve">independently create and design models and explain how they represent real-world problems, e.g. selecting and correctly using an appropriate method for illustrating a problem, such as a flow chart or spreadsheet
follow and develop logical solutions to determine actions and outputs of a program/process, e.g. follow pseudocode or a flow chart to come to an outcome, develop a written sequence of steps that could be followed.
</v>
      </c>
      <c r="Q124" s="241">
        <v>1</v>
      </c>
      <c r="R124" s="244"/>
      <c r="S124" s="245" t="str">
        <f ca="1">OFFSET(INDIRECT($B200),27,19)</f>
        <v>demonstrate the benefits of using part or whole instructions or methods (functions/procedures) in solving a problem, e.g. compartmentalise sections of a problem and call them when needed.</v>
      </c>
      <c r="T124" s="241">
        <v>1</v>
      </c>
      <c r="U124" s="244"/>
      <c r="V124" s="237"/>
      <c r="W124" s="1"/>
      <c r="X124" s="1"/>
      <c r="Y124" s="1"/>
      <c r="Z124" s="1"/>
      <c r="AA124" s="1"/>
      <c r="AB124" s="1"/>
      <c r="AC124" s="1"/>
    </row>
    <row r="125" spans="1:29" ht="15" customHeight="1">
      <c r="A125" s="1"/>
      <c r="B125" s="286"/>
      <c r="C125" s="224"/>
      <c r="D125" s="291"/>
      <c r="E125" s="242"/>
      <c r="F125" s="247"/>
      <c r="G125" s="224"/>
      <c r="H125" s="242"/>
      <c r="I125" s="247"/>
      <c r="J125" s="250"/>
      <c r="K125" s="242"/>
      <c r="L125" s="247"/>
      <c r="M125" s="253"/>
      <c r="N125" s="242"/>
      <c r="O125" s="240"/>
      <c r="P125" s="224"/>
      <c r="Q125" s="242"/>
      <c r="R125" s="240"/>
      <c r="S125" s="224"/>
      <c r="T125" s="242"/>
      <c r="U125" s="240"/>
      <c r="V125" s="238"/>
      <c r="W125" s="1"/>
      <c r="X125" s="1"/>
      <c r="Y125" s="1"/>
      <c r="Z125" s="1"/>
      <c r="AA125" s="1"/>
      <c r="AB125" s="1"/>
      <c r="AC125" s="1"/>
    </row>
    <row r="126" spans="1:29" ht="15" customHeight="1">
      <c r="A126" s="1"/>
      <c r="B126" s="286"/>
      <c r="C126" s="224"/>
      <c r="D126" s="291"/>
      <c r="E126" s="242"/>
      <c r="F126" s="247"/>
      <c r="G126" s="224"/>
      <c r="H126" s="242"/>
      <c r="I126" s="247"/>
      <c r="J126" s="250"/>
      <c r="K126" s="242"/>
      <c r="L126" s="247"/>
      <c r="M126" s="253"/>
      <c r="N126" s="242"/>
      <c r="O126" s="240"/>
      <c r="P126" s="224"/>
      <c r="Q126" s="242"/>
      <c r="R126" s="240"/>
      <c r="S126" s="224"/>
      <c r="T126" s="242"/>
      <c r="U126" s="240"/>
      <c r="V126" s="238"/>
      <c r="W126" s="1"/>
      <c r="X126" s="1"/>
      <c r="Y126" s="1"/>
      <c r="Z126" s="1"/>
      <c r="AA126" s="1"/>
      <c r="AB126" s="1"/>
      <c r="AC126" s="1"/>
    </row>
    <row r="127" spans="1:29" ht="15" customHeight="1">
      <c r="A127" s="1"/>
      <c r="B127" s="286"/>
      <c r="C127" s="224"/>
      <c r="D127" s="291"/>
      <c r="E127" s="243"/>
      <c r="F127" s="247"/>
      <c r="G127" s="224"/>
      <c r="H127" s="243"/>
      <c r="I127" s="247"/>
      <c r="J127" s="250"/>
      <c r="K127" s="243"/>
      <c r="L127" s="247"/>
      <c r="M127" s="253"/>
      <c r="N127" s="243"/>
      <c r="O127" s="240"/>
      <c r="P127" s="224"/>
      <c r="Q127" s="243"/>
      <c r="R127" s="240"/>
      <c r="S127" s="224"/>
      <c r="T127" s="243"/>
      <c r="U127" s="240"/>
      <c r="V127" s="238"/>
      <c r="W127" s="1"/>
      <c r="X127" s="1"/>
      <c r="Y127" s="1"/>
      <c r="Z127" s="1"/>
      <c r="AA127" s="1"/>
      <c r="AB127" s="1"/>
      <c r="AC127" s="1"/>
    </row>
    <row r="128" spans="1:29" ht="15" customHeight="1">
      <c r="A128" s="1"/>
      <c r="B128" s="286"/>
      <c r="C128" s="224"/>
      <c r="D128" s="291"/>
      <c r="E128" s="241">
        <v>2</v>
      </c>
      <c r="F128" s="266"/>
      <c r="G128" s="224"/>
      <c r="H128" s="241">
        <v>2</v>
      </c>
      <c r="I128" s="248"/>
      <c r="J128" s="250"/>
      <c r="K128" s="241">
        <v>2</v>
      </c>
      <c r="L128" s="248"/>
      <c r="M128" s="253"/>
      <c r="N128" s="241">
        <v>2</v>
      </c>
      <c r="O128" s="239"/>
      <c r="P128" s="224"/>
      <c r="Q128" s="241">
        <v>2</v>
      </c>
      <c r="R128" s="239"/>
      <c r="S128" s="224"/>
      <c r="T128" s="241">
        <v>2</v>
      </c>
      <c r="U128" s="239"/>
      <c r="V128" s="237"/>
      <c r="W128" s="1"/>
      <c r="X128" s="1"/>
      <c r="Y128" s="1"/>
      <c r="Z128" s="1"/>
      <c r="AA128" s="1"/>
      <c r="AB128" s="1"/>
      <c r="AC128" s="1"/>
    </row>
    <row r="129" spans="1:29" ht="15" customHeight="1">
      <c r="A129" s="1"/>
      <c r="B129" s="286"/>
      <c r="C129" s="224"/>
      <c r="D129" s="291"/>
      <c r="E129" s="242"/>
      <c r="F129" s="247"/>
      <c r="G129" s="224"/>
      <c r="H129" s="242"/>
      <c r="I129" s="247"/>
      <c r="J129" s="250"/>
      <c r="K129" s="242"/>
      <c r="L129" s="247"/>
      <c r="M129" s="253"/>
      <c r="N129" s="242"/>
      <c r="O129" s="240"/>
      <c r="P129" s="224"/>
      <c r="Q129" s="242"/>
      <c r="R129" s="240"/>
      <c r="S129" s="224"/>
      <c r="T129" s="242"/>
      <c r="U129" s="240"/>
      <c r="V129" s="238"/>
      <c r="W129" s="1"/>
      <c r="X129" s="1"/>
      <c r="Y129" s="1"/>
      <c r="Z129" s="1"/>
      <c r="AA129" s="1"/>
      <c r="AB129" s="1"/>
      <c r="AC129" s="1"/>
    </row>
    <row r="130" spans="1:29" ht="15" customHeight="1">
      <c r="A130" s="1"/>
      <c r="B130" s="286"/>
      <c r="C130" s="224"/>
      <c r="D130" s="291"/>
      <c r="E130" s="242"/>
      <c r="F130" s="247"/>
      <c r="G130" s="224"/>
      <c r="H130" s="242"/>
      <c r="I130" s="247"/>
      <c r="J130" s="250"/>
      <c r="K130" s="242"/>
      <c r="L130" s="247"/>
      <c r="M130" s="253"/>
      <c r="N130" s="242"/>
      <c r="O130" s="240"/>
      <c r="P130" s="224"/>
      <c r="Q130" s="242"/>
      <c r="R130" s="240"/>
      <c r="S130" s="224"/>
      <c r="T130" s="242"/>
      <c r="U130" s="240"/>
      <c r="V130" s="238"/>
      <c r="W130" s="1"/>
      <c r="X130" s="1"/>
      <c r="Y130" s="1"/>
      <c r="Z130" s="1"/>
      <c r="AA130" s="1"/>
      <c r="AB130" s="1"/>
      <c r="AC130" s="1"/>
    </row>
    <row r="131" spans="1:29" ht="15" customHeight="1">
      <c r="A131" s="1"/>
      <c r="B131" s="286"/>
      <c r="C131" s="224"/>
      <c r="D131" s="291"/>
      <c r="E131" s="243"/>
      <c r="F131" s="247"/>
      <c r="G131" s="224"/>
      <c r="H131" s="243"/>
      <c r="I131" s="247"/>
      <c r="J131" s="250"/>
      <c r="K131" s="243"/>
      <c r="L131" s="247"/>
      <c r="M131" s="253"/>
      <c r="N131" s="243"/>
      <c r="O131" s="240"/>
      <c r="P131" s="224"/>
      <c r="Q131" s="243"/>
      <c r="R131" s="240"/>
      <c r="S131" s="224"/>
      <c r="T131" s="243"/>
      <c r="U131" s="240"/>
      <c r="V131" s="238"/>
      <c r="W131" s="1"/>
      <c r="X131" s="1"/>
      <c r="Y131" s="1"/>
      <c r="Z131" s="1"/>
      <c r="AA131" s="1"/>
      <c r="AB131" s="1"/>
      <c r="AC131" s="1"/>
    </row>
    <row r="132" spans="1:29" ht="15" customHeight="1">
      <c r="A132" s="1"/>
      <c r="B132" s="286"/>
      <c r="C132" s="224"/>
      <c r="D132" s="291"/>
      <c r="E132" s="241">
        <v>3</v>
      </c>
      <c r="F132" s="266"/>
      <c r="G132" s="224"/>
      <c r="H132" s="241">
        <v>3</v>
      </c>
      <c r="I132" s="248"/>
      <c r="J132" s="250"/>
      <c r="K132" s="241">
        <v>3</v>
      </c>
      <c r="L132" s="248"/>
      <c r="M132" s="253"/>
      <c r="N132" s="241">
        <v>3</v>
      </c>
      <c r="O132" s="239"/>
      <c r="P132" s="224"/>
      <c r="Q132" s="241">
        <v>3</v>
      </c>
      <c r="R132" s="239"/>
      <c r="S132" s="224"/>
      <c r="T132" s="241">
        <v>3</v>
      </c>
      <c r="U132" s="239"/>
      <c r="V132" s="237"/>
      <c r="W132" s="1"/>
      <c r="X132" s="1"/>
      <c r="Y132" s="1"/>
      <c r="Z132" s="1"/>
      <c r="AA132" s="1"/>
      <c r="AB132" s="1"/>
      <c r="AC132" s="1"/>
    </row>
    <row r="133" spans="1:29" ht="15" customHeight="1">
      <c r="A133" s="1"/>
      <c r="B133" s="286"/>
      <c r="C133" s="224"/>
      <c r="D133" s="291"/>
      <c r="E133" s="242"/>
      <c r="F133" s="247"/>
      <c r="G133" s="224"/>
      <c r="H133" s="242"/>
      <c r="I133" s="247"/>
      <c r="J133" s="250"/>
      <c r="K133" s="242"/>
      <c r="L133" s="247"/>
      <c r="M133" s="253"/>
      <c r="N133" s="242"/>
      <c r="O133" s="240"/>
      <c r="P133" s="224"/>
      <c r="Q133" s="242"/>
      <c r="R133" s="240"/>
      <c r="S133" s="224"/>
      <c r="T133" s="242"/>
      <c r="U133" s="240"/>
      <c r="V133" s="238"/>
      <c r="W133" s="1"/>
      <c r="X133" s="1"/>
      <c r="Y133" s="1"/>
      <c r="Z133" s="1"/>
      <c r="AA133" s="1"/>
      <c r="AB133" s="1"/>
      <c r="AC133" s="1"/>
    </row>
    <row r="134" spans="1:29" ht="15" customHeight="1">
      <c r="A134" s="1"/>
      <c r="B134" s="286"/>
      <c r="C134" s="224"/>
      <c r="D134" s="291"/>
      <c r="E134" s="242"/>
      <c r="F134" s="247"/>
      <c r="G134" s="224"/>
      <c r="H134" s="242"/>
      <c r="I134" s="247"/>
      <c r="J134" s="250"/>
      <c r="K134" s="242"/>
      <c r="L134" s="247"/>
      <c r="M134" s="253"/>
      <c r="N134" s="242"/>
      <c r="O134" s="240"/>
      <c r="P134" s="224"/>
      <c r="Q134" s="242"/>
      <c r="R134" s="240"/>
      <c r="S134" s="224"/>
      <c r="T134" s="242"/>
      <c r="U134" s="240"/>
      <c r="V134" s="238"/>
      <c r="W134" s="1"/>
      <c r="X134" s="1"/>
      <c r="Y134" s="1"/>
      <c r="Z134" s="1"/>
      <c r="AA134" s="1"/>
      <c r="AB134" s="1"/>
      <c r="AC134" s="1"/>
    </row>
    <row r="135" spans="1:29" ht="75" customHeight="1">
      <c r="A135" s="1"/>
      <c r="B135" s="286"/>
      <c r="C135" s="225"/>
      <c r="D135" s="291"/>
      <c r="E135" s="243"/>
      <c r="F135" s="247"/>
      <c r="G135" s="225"/>
      <c r="H135" s="243"/>
      <c r="I135" s="247"/>
      <c r="J135" s="251"/>
      <c r="K135" s="243"/>
      <c r="L135" s="247"/>
      <c r="M135" s="254"/>
      <c r="N135" s="243"/>
      <c r="O135" s="240"/>
      <c r="P135" s="225"/>
      <c r="Q135" s="243"/>
      <c r="R135" s="240"/>
      <c r="S135" s="225"/>
      <c r="T135" s="243"/>
      <c r="U135" s="240"/>
      <c r="V135" s="238"/>
      <c r="W135" s="1"/>
      <c r="X135" s="1"/>
      <c r="Y135" s="1"/>
      <c r="Z135" s="1"/>
      <c r="AA135" s="1"/>
      <c r="AB135" s="1"/>
      <c r="AC135" s="1"/>
    </row>
    <row r="136" spans="1:29" ht="15" customHeight="1">
      <c r="A136" s="1"/>
      <c r="B136" s="286"/>
      <c r="C136" s="223" t="str">
        <f ca="1">OFFSET(INDIRECT($B200),29,2)</f>
        <v>Data and information literacy</v>
      </c>
      <c r="D136" s="268" t="str">
        <f ca="1">OFFSET(INDIRECT($B$200),29,14)</f>
        <v xml:space="preserve">construct, refine and interrogate data sets to test or support an investigation.
</v>
      </c>
      <c r="E136" s="241">
        <v>1</v>
      </c>
      <c r="F136" s="237"/>
      <c r="G136" s="245" t="str">
        <f ca="1">OFFSET(INDIRECT($B200),29,15)</f>
        <v>create a data capture form, capture data, search data and create a database or spreadsheet with appropriate data input method.</v>
      </c>
      <c r="H136" s="241">
        <v>1</v>
      </c>
      <c r="I136" s="246"/>
      <c r="J136" s="249" t="str">
        <f ca="1">OFFSET(INDIRECT($B200),29,16)</f>
        <v>construct frequency tables for sets of data, grouped where appropriate, and perform simple analysis on data sets.</v>
      </c>
      <c r="K136" s="241">
        <v>1</v>
      </c>
      <c r="L136" s="246"/>
      <c r="M136" s="245" t="str">
        <f ca="1">OFFSET(INDIRECT($B200),29,17)</f>
        <v>search through large data sets and identify trends where appropriate.</v>
      </c>
      <c r="N136" s="241">
        <v>1</v>
      </c>
      <c r="O136" s="244"/>
      <c r="P136" s="245" t="str">
        <f ca="1">OFFSET(INDIRECT($B200),29,18)</f>
        <v>use data to explain and add validity to conclusion and where possible modify conclusion and/or hypothesis.</v>
      </c>
      <c r="Q136" s="241">
        <v>1</v>
      </c>
      <c r="R136" s="244"/>
      <c r="S136" s="245" t="str">
        <f ca="1">OFFSET(INDIRECT($B200),29,19)</f>
        <v>use appropriate programs to produce statistical evidence based on their own collected data/identified scenario and justify reasoning.</v>
      </c>
      <c r="T136" s="241">
        <v>1</v>
      </c>
      <c r="U136" s="244"/>
      <c r="V136" s="237"/>
      <c r="W136" s="1"/>
      <c r="X136" s="1"/>
      <c r="Y136" s="1"/>
      <c r="Z136" s="1"/>
      <c r="AA136" s="1"/>
      <c r="AB136" s="1"/>
      <c r="AC136" s="1"/>
    </row>
    <row r="137" spans="1:29" ht="15" customHeight="1">
      <c r="A137" s="1"/>
      <c r="B137" s="286"/>
      <c r="C137" s="224"/>
      <c r="D137" s="291"/>
      <c r="E137" s="242"/>
      <c r="F137" s="247"/>
      <c r="G137" s="224"/>
      <c r="H137" s="242"/>
      <c r="I137" s="247"/>
      <c r="J137" s="250"/>
      <c r="K137" s="242"/>
      <c r="L137" s="247"/>
      <c r="M137" s="224"/>
      <c r="N137" s="242"/>
      <c r="O137" s="240"/>
      <c r="P137" s="224"/>
      <c r="Q137" s="242"/>
      <c r="R137" s="240"/>
      <c r="S137" s="224"/>
      <c r="T137" s="242"/>
      <c r="U137" s="240"/>
      <c r="V137" s="238"/>
      <c r="W137" s="1"/>
      <c r="X137" s="1"/>
      <c r="Y137" s="1"/>
      <c r="Z137" s="1"/>
      <c r="AA137" s="1"/>
      <c r="AB137" s="1"/>
      <c r="AC137" s="1"/>
    </row>
    <row r="138" spans="1:29" ht="15" customHeight="1">
      <c r="A138" s="1"/>
      <c r="B138" s="286"/>
      <c r="C138" s="224"/>
      <c r="D138" s="291"/>
      <c r="E138" s="242"/>
      <c r="F138" s="247"/>
      <c r="G138" s="224"/>
      <c r="H138" s="242"/>
      <c r="I138" s="247"/>
      <c r="J138" s="250"/>
      <c r="K138" s="242"/>
      <c r="L138" s="247"/>
      <c r="M138" s="224"/>
      <c r="N138" s="242"/>
      <c r="O138" s="240"/>
      <c r="P138" s="224"/>
      <c r="Q138" s="242"/>
      <c r="R138" s="240"/>
      <c r="S138" s="224"/>
      <c r="T138" s="242"/>
      <c r="U138" s="240"/>
      <c r="V138" s="238"/>
      <c r="W138" s="1"/>
      <c r="X138" s="1"/>
      <c r="Y138" s="1"/>
      <c r="Z138" s="1"/>
      <c r="AA138" s="1"/>
      <c r="AB138" s="1"/>
      <c r="AC138" s="1"/>
    </row>
    <row r="139" spans="1:29" ht="15" customHeight="1">
      <c r="A139" s="1"/>
      <c r="B139" s="286"/>
      <c r="C139" s="224"/>
      <c r="D139" s="291"/>
      <c r="E139" s="243"/>
      <c r="F139" s="247"/>
      <c r="G139" s="224"/>
      <c r="H139" s="243"/>
      <c r="I139" s="247"/>
      <c r="J139" s="250"/>
      <c r="K139" s="243"/>
      <c r="L139" s="247"/>
      <c r="M139" s="224"/>
      <c r="N139" s="243"/>
      <c r="O139" s="240"/>
      <c r="P139" s="224"/>
      <c r="Q139" s="243"/>
      <c r="R139" s="240"/>
      <c r="S139" s="224"/>
      <c r="T139" s="243"/>
      <c r="U139" s="240"/>
      <c r="V139" s="238"/>
      <c r="W139" s="1"/>
      <c r="X139" s="1"/>
      <c r="Y139" s="1"/>
      <c r="Z139" s="1"/>
      <c r="AA139" s="1"/>
      <c r="AB139" s="1"/>
      <c r="AC139" s="1"/>
    </row>
    <row r="140" spans="1:29" ht="15" customHeight="1">
      <c r="A140" s="1"/>
      <c r="B140" s="286"/>
      <c r="C140" s="224"/>
      <c r="D140" s="291"/>
      <c r="E140" s="241">
        <v>2</v>
      </c>
      <c r="F140" s="266"/>
      <c r="G140" s="224"/>
      <c r="H140" s="241">
        <v>2</v>
      </c>
      <c r="I140" s="248"/>
      <c r="J140" s="250"/>
      <c r="K140" s="241">
        <v>2</v>
      </c>
      <c r="L140" s="248"/>
      <c r="M140" s="224"/>
      <c r="N140" s="241">
        <v>2</v>
      </c>
      <c r="O140" s="239"/>
      <c r="P140" s="224"/>
      <c r="Q140" s="241">
        <v>2</v>
      </c>
      <c r="R140" s="239"/>
      <c r="S140" s="224"/>
      <c r="T140" s="241">
        <v>2</v>
      </c>
      <c r="U140" s="239"/>
      <c r="V140" s="237"/>
      <c r="W140" s="1"/>
      <c r="X140" s="1"/>
      <c r="Y140" s="1"/>
      <c r="Z140" s="1"/>
      <c r="AA140" s="1"/>
      <c r="AB140" s="1"/>
      <c r="AC140" s="1"/>
    </row>
    <row r="141" spans="1:29" ht="15" customHeight="1">
      <c r="A141" s="1"/>
      <c r="B141" s="286"/>
      <c r="C141" s="224"/>
      <c r="D141" s="291"/>
      <c r="E141" s="242"/>
      <c r="F141" s="247"/>
      <c r="G141" s="224"/>
      <c r="H141" s="242"/>
      <c r="I141" s="247"/>
      <c r="J141" s="250"/>
      <c r="K141" s="242"/>
      <c r="L141" s="247"/>
      <c r="M141" s="224"/>
      <c r="N141" s="242"/>
      <c r="O141" s="240"/>
      <c r="P141" s="224"/>
      <c r="Q141" s="242"/>
      <c r="R141" s="240"/>
      <c r="S141" s="224"/>
      <c r="T141" s="242"/>
      <c r="U141" s="240"/>
      <c r="V141" s="238"/>
      <c r="W141" s="1"/>
      <c r="X141" s="1"/>
      <c r="Y141" s="1"/>
      <c r="Z141" s="1"/>
      <c r="AA141" s="1"/>
      <c r="AB141" s="1"/>
      <c r="AC141" s="1"/>
    </row>
    <row r="142" spans="1:29" ht="15" customHeight="1">
      <c r="A142" s="1"/>
      <c r="B142" s="286"/>
      <c r="C142" s="224"/>
      <c r="D142" s="291"/>
      <c r="E142" s="242"/>
      <c r="F142" s="247"/>
      <c r="G142" s="224"/>
      <c r="H142" s="242"/>
      <c r="I142" s="247"/>
      <c r="J142" s="250"/>
      <c r="K142" s="242"/>
      <c r="L142" s="247"/>
      <c r="M142" s="224"/>
      <c r="N142" s="242"/>
      <c r="O142" s="240"/>
      <c r="P142" s="224"/>
      <c r="Q142" s="242"/>
      <c r="R142" s="240"/>
      <c r="S142" s="224"/>
      <c r="T142" s="242"/>
      <c r="U142" s="240"/>
      <c r="V142" s="238"/>
      <c r="W142" s="1"/>
      <c r="X142" s="1"/>
      <c r="Y142" s="1"/>
      <c r="Z142" s="1"/>
      <c r="AA142" s="1"/>
      <c r="AB142" s="1"/>
      <c r="AC142" s="1"/>
    </row>
    <row r="143" spans="1:29" ht="15" customHeight="1">
      <c r="A143" s="1"/>
      <c r="B143" s="286"/>
      <c r="C143" s="224"/>
      <c r="D143" s="291"/>
      <c r="E143" s="243"/>
      <c r="F143" s="247"/>
      <c r="G143" s="224"/>
      <c r="H143" s="243"/>
      <c r="I143" s="247"/>
      <c r="J143" s="250"/>
      <c r="K143" s="243"/>
      <c r="L143" s="247"/>
      <c r="M143" s="224"/>
      <c r="N143" s="243"/>
      <c r="O143" s="240"/>
      <c r="P143" s="224"/>
      <c r="Q143" s="243"/>
      <c r="R143" s="240"/>
      <c r="S143" s="224"/>
      <c r="T143" s="243"/>
      <c r="U143" s="240"/>
      <c r="V143" s="238"/>
      <c r="W143" s="1"/>
      <c r="X143" s="1"/>
      <c r="Y143" s="1"/>
      <c r="Z143" s="1"/>
      <c r="AA143" s="1"/>
      <c r="AB143" s="1"/>
      <c r="AC143" s="1"/>
    </row>
    <row r="144" spans="1:29" ht="15" customHeight="1">
      <c r="A144" s="1"/>
      <c r="B144" s="286"/>
      <c r="C144" s="224"/>
      <c r="D144" s="291"/>
      <c r="E144" s="241">
        <v>3</v>
      </c>
      <c r="F144" s="266"/>
      <c r="G144" s="224"/>
      <c r="H144" s="241">
        <v>3</v>
      </c>
      <c r="I144" s="248"/>
      <c r="J144" s="250"/>
      <c r="K144" s="241">
        <v>3</v>
      </c>
      <c r="L144" s="248"/>
      <c r="M144" s="224"/>
      <c r="N144" s="241">
        <v>3</v>
      </c>
      <c r="O144" s="239"/>
      <c r="P144" s="224"/>
      <c r="Q144" s="241">
        <v>3</v>
      </c>
      <c r="R144" s="239"/>
      <c r="S144" s="224"/>
      <c r="T144" s="241">
        <v>3</v>
      </c>
      <c r="U144" s="239"/>
      <c r="V144" s="237"/>
      <c r="W144" s="1"/>
      <c r="X144" s="1"/>
      <c r="Y144" s="1"/>
      <c r="Z144" s="1"/>
      <c r="AA144" s="1"/>
      <c r="AB144" s="1"/>
      <c r="AC144" s="1"/>
    </row>
    <row r="145" spans="1:29" ht="15" customHeight="1">
      <c r="A145" s="1"/>
      <c r="B145" s="286"/>
      <c r="C145" s="224"/>
      <c r="D145" s="291"/>
      <c r="E145" s="242"/>
      <c r="F145" s="247"/>
      <c r="G145" s="224"/>
      <c r="H145" s="242"/>
      <c r="I145" s="247"/>
      <c r="J145" s="250"/>
      <c r="K145" s="242"/>
      <c r="L145" s="247"/>
      <c r="M145" s="224"/>
      <c r="N145" s="242"/>
      <c r="O145" s="240"/>
      <c r="P145" s="224"/>
      <c r="Q145" s="242"/>
      <c r="R145" s="240"/>
      <c r="S145" s="224"/>
      <c r="T145" s="242"/>
      <c r="U145" s="240"/>
      <c r="V145" s="238"/>
      <c r="W145" s="1"/>
      <c r="X145" s="1"/>
      <c r="Y145" s="1"/>
      <c r="Z145" s="1"/>
      <c r="AA145" s="1"/>
      <c r="AB145" s="1"/>
      <c r="AC145" s="1"/>
    </row>
    <row r="146" spans="1:29" ht="15" customHeight="1">
      <c r="A146" s="1"/>
      <c r="B146" s="286"/>
      <c r="C146" s="224"/>
      <c r="D146" s="291"/>
      <c r="E146" s="242"/>
      <c r="F146" s="247"/>
      <c r="G146" s="224"/>
      <c r="H146" s="242"/>
      <c r="I146" s="247"/>
      <c r="J146" s="250"/>
      <c r="K146" s="242"/>
      <c r="L146" s="247"/>
      <c r="M146" s="224"/>
      <c r="N146" s="242"/>
      <c r="O146" s="240"/>
      <c r="P146" s="224"/>
      <c r="Q146" s="242"/>
      <c r="R146" s="240"/>
      <c r="S146" s="224"/>
      <c r="T146" s="242"/>
      <c r="U146" s="240"/>
      <c r="V146" s="238"/>
      <c r="W146" s="1"/>
      <c r="X146" s="1"/>
      <c r="Y146" s="1"/>
      <c r="Z146" s="1"/>
      <c r="AA146" s="1"/>
      <c r="AB146" s="1"/>
      <c r="AC146" s="1"/>
    </row>
    <row r="147" spans="1:29" ht="15" customHeight="1">
      <c r="A147" s="1"/>
      <c r="B147" s="287"/>
      <c r="C147" s="225"/>
      <c r="D147" s="291"/>
      <c r="E147" s="243"/>
      <c r="F147" s="247"/>
      <c r="G147" s="225"/>
      <c r="H147" s="243"/>
      <c r="I147" s="247"/>
      <c r="J147" s="251"/>
      <c r="K147" s="243"/>
      <c r="L147" s="247"/>
      <c r="M147" s="225"/>
      <c r="N147" s="243"/>
      <c r="O147" s="240"/>
      <c r="P147" s="225"/>
      <c r="Q147" s="243"/>
      <c r="R147" s="240"/>
      <c r="S147" s="225"/>
      <c r="T147" s="243"/>
      <c r="U147" s="240"/>
      <c r="V147" s="238"/>
      <c r="W147" s="1"/>
      <c r="X147" s="1"/>
      <c r="Y147" s="1"/>
      <c r="Z147" s="1"/>
      <c r="AA147" s="1"/>
      <c r="AB147" s="1"/>
      <c r="AC147" s="1"/>
    </row>
    <row r="148" spans="1:29" ht="12.75">
      <c r="A148" s="1"/>
      <c r="B148" s="16"/>
      <c r="C148" s="3"/>
      <c r="D148" s="3"/>
      <c r="E148" s="3"/>
      <c r="F148" s="3"/>
      <c r="G148" s="137"/>
      <c r="H148" s="137"/>
      <c r="I148" s="137"/>
      <c r="J148" s="137"/>
      <c r="K148" s="137"/>
      <c r="L148" s="154"/>
      <c r="M148" s="137"/>
      <c r="N148" s="137"/>
      <c r="O148" s="137"/>
      <c r="P148" s="137"/>
      <c r="Q148" s="137"/>
      <c r="R148" s="137"/>
      <c r="S148" s="137"/>
      <c r="T148" s="137"/>
      <c r="U148" s="137"/>
      <c r="V148" s="1"/>
      <c r="W148" s="1"/>
      <c r="X148" s="1"/>
      <c r="Y148" s="1"/>
      <c r="Z148" s="1"/>
      <c r="AA148" s="1"/>
      <c r="AB148" s="1"/>
      <c r="AC148" s="1"/>
    </row>
    <row r="149" spans="1:29" ht="12.75">
      <c r="A149" s="1"/>
      <c r="B149" s="16"/>
      <c r="C149" s="3"/>
      <c r="D149" s="3"/>
      <c r="E149" s="3"/>
      <c r="F149" s="3"/>
      <c r="G149" s="137"/>
      <c r="H149" s="137"/>
      <c r="I149" s="137"/>
      <c r="J149" s="137"/>
      <c r="K149" s="137"/>
      <c r="L149" s="154"/>
      <c r="M149" s="137"/>
      <c r="N149" s="137"/>
      <c r="O149" s="137"/>
      <c r="P149" s="137"/>
      <c r="Q149" s="137"/>
      <c r="R149" s="137"/>
      <c r="S149" s="137"/>
      <c r="T149" s="137"/>
      <c r="U149" s="137"/>
      <c r="V149" s="1"/>
      <c r="W149" s="1"/>
      <c r="X149" s="1"/>
      <c r="Y149" s="1"/>
      <c r="Z149" s="1"/>
      <c r="AA149" s="1"/>
      <c r="AB149" s="1"/>
      <c r="AC149" s="1"/>
    </row>
    <row r="150" spans="1:29" ht="12.75">
      <c r="A150" s="1"/>
      <c r="B150" s="16"/>
      <c r="C150" s="3"/>
      <c r="D150" s="3"/>
      <c r="E150" s="3"/>
      <c r="F150" s="3"/>
      <c r="G150" s="137"/>
      <c r="H150" s="137"/>
      <c r="I150" s="137"/>
      <c r="J150" s="137"/>
      <c r="K150" s="137"/>
      <c r="L150" s="154"/>
      <c r="M150" s="137"/>
      <c r="N150" s="137"/>
      <c r="O150" s="137"/>
      <c r="P150" s="137"/>
      <c r="Q150" s="137"/>
      <c r="R150" s="137"/>
      <c r="S150" s="137"/>
      <c r="T150" s="137"/>
      <c r="U150" s="137"/>
      <c r="V150" s="1"/>
      <c r="W150" s="1"/>
      <c r="X150" s="1"/>
      <c r="Y150" s="1"/>
      <c r="Z150" s="1"/>
      <c r="AA150" s="1"/>
      <c r="AB150" s="1"/>
      <c r="AC150" s="1"/>
    </row>
    <row r="151" spans="1:29" ht="12.75">
      <c r="A151" s="1"/>
      <c r="B151" s="16"/>
      <c r="C151" s="3"/>
      <c r="D151" s="3"/>
      <c r="E151" s="3"/>
      <c r="F151" s="3"/>
      <c r="G151" s="137"/>
      <c r="H151" s="137"/>
      <c r="I151" s="137"/>
      <c r="J151" s="137"/>
      <c r="K151" s="137"/>
      <c r="L151" s="154"/>
      <c r="M151" s="137"/>
      <c r="N151" s="137"/>
      <c r="O151" s="137"/>
      <c r="P151" s="137"/>
      <c r="Q151" s="137"/>
      <c r="R151" s="137"/>
      <c r="S151" s="137"/>
      <c r="T151" s="137"/>
      <c r="U151" s="137"/>
      <c r="V151" s="1"/>
      <c r="W151" s="1"/>
      <c r="X151" s="1"/>
      <c r="Y151" s="1"/>
      <c r="Z151" s="1"/>
      <c r="AA151" s="1"/>
      <c r="AB151" s="1"/>
      <c r="AC151" s="1"/>
    </row>
    <row r="152" spans="1:29" ht="12.75">
      <c r="A152" s="1"/>
      <c r="B152" s="16"/>
      <c r="C152" s="3"/>
      <c r="D152" s="3"/>
      <c r="E152" s="3"/>
      <c r="F152" s="3"/>
      <c r="G152" s="137"/>
      <c r="H152" s="137"/>
      <c r="I152" s="137"/>
      <c r="J152" s="137"/>
      <c r="K152" s="137"/>
      <c r="L152" s="154"/>
      <c r="M152" s="137"/>
      <c r="N152" s="137"/>
      <c r="O152" s="137"/>
      <c r="P152" s="137"/>
      <c r="Q152" s="137"/>
      <c r="R152" s="137"/>
      <c r="S152" s="137"/>
      <c r="T152" s="137"/>
      <c r="U152" s="137"/>
      <c r="V152" s="1"/>
      <c r="W152" s="1"/>
      <c r="X152" s="1"/>
      <c r="Y152" s="1"/>
      <c r="Z152" s="1"/>
      <c r="AA152" s="1"/>
      <c r="AB152" s="1"/>
      <c r="AC152" s="1"/>
    </row>
    <row r="153" spans="1:29" ht="12.75">
      <c r="A153" s="1"/>
      <c r="B153" s="16"/>
      <c r="C153" s="3"/>
      <c r="D153" s="3"/>
      <c r="E153" s="3"/>
      <c r="F153" s="3"/>
      <c r="G153" s="137"/>
      <c r="H153" s="137"/>
      <c r="I153" s="137"/>
      <c r="J153" s="137"/>
      <c r="K153" s="137"/>
      <c r="L153" s="154"/>
      <c r="M153" s="137"/>
      <c r="N153" s="137"/>
      <c r="O153" s="137"/>
      <c r="P153" s="137"/>
      <c r="Q153" s="137"/>
      <c r="R153" s="137"/>
      <c r="S153" s="137"/>
      <c r="T153" s="137"/>
      <c r="U153" s="137"/>
      <c r="V153" s="1"/>
      <c r="W153" s="1"/>
      <c r="X153" s="1"/>
      <c r="Y153" s="1"/>
      <c r="Z153" s="1"/>
      <c r="AA153" s="1"/>
      <c r="AB153" s="1"/>
      <c r="AC153" s="1"/>
    </row>
    <row r="154" spans="1:29" ht="12.75">
      <c r="A154" s="1"/>
      <c r="B154" s="16"/>
      <c r="C154" s="3"/>
      <c r="D154" s="3"/>
      <c r="E154" s="3"/>
      <c r="F154" s="3"/>
      <c r="G154" s="137"/>
      <c r="H154" s="137"/>
      <c r="I154" s="137"/>
      <c r="J154" s="137"/>
      <c r="K154" s="137"/>
      <c r="L154" s="154"/>
      <c r="M154" s="137"/>
      <c r="N154" s="137"/>
      <c r="O154" s="137"/>
      <c r="P154" s="137"/>
      <c r="Q154" s="137"/>
      <c r="R154" s="137"/>
      <c r="S154" s="137"/>
      <c r="T154" s="137"/>
      <c r="U154" s="137"/>
      <c r="V154" s="1"/>
      <c r="W154" s="1"/>
      <c r="X154" s="1"/>
      <c r="Y154" s="1"/>
      <c r="Z154" s="1"/>
      <c r="AA154" s="1"/>
      <c r="AB154" s="1"/>
      <c r="AC154" s="1"/>
    </row>
    <row r="155" spans="1:29" ht="12.75">
      <c r="A155" s="1"/>
      <c r="B155" s="16"/>
      <c r="C155" s="3"/>
      <c r="D155" s="3"/>
      <c r="E155" s="3"/>
      <c r="F155" s="3"/>
      <c r="G155" s="137"/>
      <c r="H155" s="137"/>
      <c r="I155" s="137"/>
      <c r="J155" s="137"/>
      <c r="K155" s="137"/>
      <c r="L155" s="154"/>
      <c r="M155" s="137"/>
      <c r="N155" s="137"/>
      <c r="O155" s="137"/>
      <c r="P155" s="137"/>
      <c r="Q155" s="137"/>
      <c r="R155" s="137"/>
      <c r="S155" s="137"/>
      <c r="T155" s="137"/>
      <c r="U155" s="137"/>
      <c r="V155" s="1"/>
      <c r="W155" s="1"/>
      <c r="X155" s="1"/>
      <c r="Y155" s="1"/>
      <c r="Z155" s="1"/>
      <c r="AA155" s="1"/>
      <c r="AB155" s="1"/>
      <c r="AC155" s="1"/>
    </row>
    <row r="156" spans="1:29" ht="12.75">
      <c r="A156" s="1"/>
      <c r="B156" s="16"/>
      <c r="C156" s="3"/>
      <c r="D156" s="3"/>
      <c r="E156" s="3"/>
      <c r="F156" s="3"/>
      <c r="G156" s="137"/>
      <c r="H156" s="137"/>
      <c r="I156" s="137"/>
      <c r="J156" s="137"/>
      <c r="K156" s="137"/>
      <c r="L156" s="154"/>
      <c r="M156" s="137"/>
      <c r="N156" s="137"/>
      <c r="O156" s="137"/>
      <c r="P156" s="137"/>
      <c r="Q156" s="137"/>
      <c r="R156" s="137"/>
      <c r="S156" s="137"/>
      <c r="T156" s="137"/>
      <c r="U156" s="137"/>
      <c r="V156" s="1"/>
      <c r="W156" s="1"/>
      <c r="X156" s="1"/>
      <c r="Y156" s="1"/>
      <c r="Z156" s="1"/>
      <c r="AA156" s="1"/>
      <c r="AB156" s="1"/>
      <c r="AC156" s="1"/>
    </row>
    <row r="157" spans="1:29" ht="12.75">
      <c r="A157" s="1"/>
      <c r="B157" s="16"/>
      <c r="C157" s="3"/>
      <c r="D157" s="3"/>
      <c r="E157" s="3"/>
      <c r="F157" s="3"/>
      <c r="G157" s="137"/>
      <c r="H157" s="137"/>
      <c r="I157" s="137"/>
      <c r="J157" s="137"/>
      <c r="K157" s="137"/>
      <c r="L157" s="154"/>
      <c r="M157" s="137"/>
      <c r="N157" s="137"/>
      <c r="O157" s="137"/>
      <c r="P157" s="137"/>
      <c r="Q157" s="137"/>
      <c r="R157" s="137"/>
      <c r="S157" s="137"/>
      <c r="T157" s="137"/>
      <c r="U157" s="137"/>
      <c r="V157" s="1"/>
      <c r="W157" s="1"/>
      <c r="X157" s="1"/>
      <c r="Y157" s="1"/>
      <c r="Z157" s="1"/>
      <c r="AA157" s="1"/>
      <c r="AB157" s="1"/>
      <c r="AC157" s="1"/>
    </row>
    <row r="158" spans="1:29" ht="12.75">
      <c r="A158" s="1"/>
      <c r="B158" s="16"/>
      <c r="C158" s="3"/>
      <c r="D158" s="3"/>
      <c r="E158" s="3"/>
      <c r="F158" s="3"/>
      <c r="G158" s="137"/>
      <c r="H158" s="137"/>
      <c r="I158" s="137"/>
      <c r="J158" s="137"/>
      <c r="K158" s="137"/>
      <c r="L158" s="154"/>
      <c r="M158" s="137"/>
      <c r="N158" s="137"/>
      <c r="O158" s="137"/>
      <c r="P158" s="137"/>
      <c r="Q158" s="137"/>
      <c r="R158" s="137"/>
      <c r="S158" s="137"/>
      <c r="T158" s="137"/>
      <c r="U158" s="137"/>
      <c r="V158" s="1"/>
      <c r="W158" s="1"/>
      <c r="X158" s="1"/>
      <c r="Y158" s="1"/>
      <c r="Z158" s="1"/>
      <c r="AA158" s="1"/>
      <c r="AB158" s="1"/>
      <c r="AC158" s="1"/>
    </row>
    <row r="159" spans="1:29" ht="12.75">
      <c r="A159" s="1"/>
      <c r="B159" s="16"/>
      <c r="C159" s="3"/>
      <c r="D159" s="3"/>
      <c r="E159" s="3"/>
      <c r="F159" s="3"/>
      <c r="G159" s="137"/>
      <c r="H159" s="137"/>
      <c r="I159" s="137"/>
      <c r="J159" s="137"/>
      <c r="K159" s="137"/>
      <c r="L159" s="154"/>
      <c r="M159" s="137"/>
      <c r="N159" s="137"/>
      <c r="O159" s="137"/>
      <c r="P159" s="137"/>
      <c r="Q159" s="137"/>
      <c r="R159" s="137"/>
      <c r="S159" s="137"/>
      <c r="T159" s="137"/>
      <c r="U159" s="137"/>
      <c r="V159" s="1"/>
      <c r="W159" s="1"/>
      <c r="X159" s="1"/>
      <c r="Y159" s="1"/>
      <c r="Z159" s="1"/>
      <c r="AA159" s="1"/>
      <c r="AB159" s="1"/>
      <c r="AC159" s="1"/>
    </row>
    <row r="160" spans="1:29" ht="12.75">
      <c r="A160" s="1"/>
      <c r="B160" s="16"/>
      <c r="C160" s="3"/>
      <c r="D160" s="3"/>
      <c r="E160" s="3"/>
      <c r="F160" s="3"/>
      <c r="G160" s="137"/>
      <c r="H160" s="137"/>
      <c r="I160" s="137"/>
      <c r="J160" s="137"/>
      <c r="K160" s="137"/>
      <c r="L160" s="154"/>
      <c r="M160" s="137"/>
      <c r="N160" s="137"/>
      <c r="O160" s="137"/>
      <c r="P160" s="137"/>
      <c r="Q160" s="137"/>
      <c r="R160" s="137"/>
      <c r="S160" s="137"/>
      <c r="T160" s="137"/>
      <c r="U160" s="137"/>
      <c r="V160" s="1"/>
      <c r="W160" s="1"/>
      <c r="X160" s="1"/>
      <c r="Y160" s="1"/>
      <c r="Z160" s="1"/>
      <c r="AA160" s="1"/>
      <c r="AB160" s="1"/>
      <c r="AC160" s="1"/>
    </row>
    <row r="161" spans="1:29" ht="12.75">
      <c r="A161" s="1"/>
      <c r="B161" s="16"/>
      <c r="C161" s="3"/>
      <c r="D161" s="3"/>
      <c r="E161" s="3"/>
      <c r="F161" s="3"/>
      <c r="G161" s="137"/>
      <c r="H161" s="137"/>
      <c r="I161" s="137"/>
      <c r="J161" s="137"/>
      <c r="K161" s="137"/>
      <c r="L161" s="154"/>
      <c r="M161" s="137"/>
      <c r="N161" s="137"/>
      <c r="O161" s="137"/>
      <c r="P161" s="137"/>
      <c r="Q161" s="137"/>
      <c r="R161" s="137"/>
      <c r="S161" s="137"/>
      <c r="T161" s="137"/>
      <c r="U161" s="137"/>
      <c r="V161" s="1"/>
      <c r="W161" s="1"/>
      <c r="X161" s="1"/>
      <c r="Y161" s="1"/>
      <c r="Z161" s="1"/>
      <c r="AA161" s="1"/>
      <c r="AB161" s="1"/>
      <c r="AC161" s="1"/>
    </row>
    <row r="162" spans="1:29" ht="12.75">
      <c r="A162" s="1"/>
      <c r="B162" s="16"/>
      <c r="C162" s="3"/>
      <c r="D162" s="3"/>
      <c r="E162" s="3"/>
      <c r="F162" s="3"/>
      <c r="G162" s="137"/>
      <c r="H162" s="137"/>
      <c r="I162" s="137"/>
      <c r="J162" s="137"/>
      <c r="K162" s="137"/>
      <c r="L162" s="154"/>
      <c r="M162" s="137"/>
      <c r="N162" s="137"/>
      <c r="O162" s="137"/>
      <c r="P162" s="137"/>
      <c r="Q162" s="137"/>
      <c r="R162" s="137"/>
      <c r="S162" s="137"/>
      <c r="T162" s="137"/>
      <c r="U162" s="137"/>
      <c r="V162" s="1"/>
      <c r="W162" s="1"/>
      <c r="X162" s="1"/>
      <c r="Y162" s="1"/>
      <c r="Z162" s="1"/>
      <c r="AA162" s="1"/>
      <c r="AB162" s="1"/>
      <c r="AC162" s="1"/>
    </row>
    <row r="163" spans="1:29" ht="12.75">
      <c r="A163" s="1"/>
      <c r="B163" s="16"/>
      <c r="C163" s="3"/>
      <c r="D163" s="3"/>
      <c r="E163" s="3"/>
      <c r="F163" s="3"/>
      <c r="G163" s="137"/>
      <c r="H163" s="137"/>
      <c r="I163" s="137"/>
      <c r="J163" s="137"/>
      <c r="K163" s="137"/>
      <c r="L163" s="154"/>
      <c r="M163" s="137"/>
      <c r="N163" s="137"/>
      <c r="O163" s="137"/>
      <c r="P163" s="137"/>
      <c r="Q163" s="137"/>
      <c r="R163" s="137"/>
      <c r="S163" s="137"/>
      <c r="T163" s="137"/>
      <c r="U163" s="137"/>
      <c r="V163" s="1"/>
      <c r="W163" s="1"/>
      <c r="X163" s="1"/>
      <c r="Y163" s="1"/>
      <c r="Z163" s="1"/>
      <c r="AA163" s="1"/>
      <c r="AB163" s="1"/>
      <c r="AC163" s="1"/>
    </row>
    <row r="164" spans="1:29" ht="12.75">
      <c r="A164" s="1"/>
      <c r="B164" s="16"/>
      <c r="C164" s="3"/>
      <c r="D164" s="3"/>
      <c r="E164" s="3"/>
      <c r="F164" s="3"/>
      <c r="G164" s="137"/>
      <c r="H164" s="137"/>
      <c r="I164" s="137"/>
      <c r="J164" s="137"/>
      <c r="K164" s="137"/>
      <c r="L164" s="154"/>
      <c r="M164" s="137"/>
      <c r="N164" s="137"/>
      <c r="O164" s="137"/>
      <c r="P164" s="137"/>
      <c r="Q164" s="137"/>
      <c r="R164" s="137"/>
      <c r="S164" s="137"/>
      <c r="T164" s="137"/>
      <c r="U164" s="137"/>
      <c r="V164" s="1"/>
      <c r="W164" s="1"/>
      <c r="X164" s="1"/>
      <c r="Y164" s="1"/>
      <c r="Z164" s="1"/>
      <c r="AA164" s="1"/>
      <c r="AB164" s="1"/>
      <c r="AC164" s="1"/>
    </row>
    <row r="165" spans="1:29" ht="12.75">
      <c r="A165" s="1"/>
      <c r="B165" s="16"/>
      <c r="C165" s="3"/>
      <c r="D165" s="3"/>
      <c r="E165" s="3"/>
      <c r="F165" s="3"/>
      <c r="G165" s="137"/>
      <c r="H165" s="137"/>
      <c r="I165" s="137"/>
      <c r="J165" s="137"/>
      <c r="K165" s="137"/>
      <c r="L165" s="154"/>
      <c r="M165" s="137"/>
      <c r="N165" s="137"/>
      <c r="O165" s="137"/>
      <c r="P165" s="137"/>
      <c r="Q165" s="137"/>
      <c r="R165" s="137"/>
      <c r="S165" s="137"/>
      <c r="T165" s="137"/>
      <c r="U165" s="137"/>
      <c r="V165" s="1"/>
      <c r="W165" s="1"/>
      <c r="X165" s="1"/>
      <c r="Y165" s="1"/>
      <c r="Z165" s="1"/>
      <c r="AA165" s="1"/>
      <c r="AB165" s="1"/>
      <c r="AC165" s="1"/>
    </row>
    <row r="166" spans="1:29" ht="12.75">
      <c r="A166" s="1"/>
      <c r="B166" s="16"/>
      <c r="C166" s="3"/>
      <c r="D166" s="3"/>
      <c r="E166" s="3"/>
      <c r="F166" s="3"/>
      <c r="G166" s="137"/>
      <c r="H166" s="137"/>
      <c r="I166" s="137"/>
      <c r="J166" s="137"/>
      <c r="K166" s="137"/>
      <c r="L166" s="154"/>
      <c r="M166" s="137"/>
      <c r="N166" s="137"/>
      <c r="O166" s="137"/>
      <c r="P166" s="137"/>
      <c r="Q166" s="137"/>
      <c r="R166" s="137"/>
      <c r="S166" s="137"/>
      <c r="T166" s="137"/>
      <c r="U166" s="137"/>
      <c r="V166" s="1"/>
      <c r="W166" s="1"/>
      <c r="X166" s="1"/>
      <c r="Y166" s="1"/>
      <c r="Z166" s="1"/>
      <c r="AA166" s="1"/>
      <c r="AB166" s="1"/>
      <c r="AC166" s="1"/>
    </row>
    <row r="167" spans="1:29" ht="12.75">
      <c r="A167" s="1"/>
      <c r="B167" s="16"/>
      <c r="C167" s="3"/>
      <c r="D167" s="3"/>
      <c r="E167" s="3"/>
      <c r="F167" s="3"/>
      <c r="G167" s="137"/>
      <c r="H167" s="137"/>
      <c r="I167" s="137"/>
      <c r="J167" s="137"/>
      <c r="K167" s="137"/>
      <c r="L167" s="154"/>
      <c r="M167" s="137"/>
      <c r="N167" s="137"/>
      <c r="O167" s="137"/>
      <c r="P167" s="137"/>
      <c r="Q167" s="137"/>
      <c r="R167" s="137"/>
      <c r="S167" s="137"/>
      <c r="T167" s="137"/>
      <c r="U167" s="137"/>
      <c r="V167" s="1"/>
      <c r="W167" s="1"/>
      <c r="X167" s="1"/>
      <c r="Y167" s="1"/>
      <c r="Z167" s="1"/>
      <c r="AA167" s="1"/>
      <c r="AB167" s="1"/>
      <c r="AC167" s="1"/>
    </row>
    <row r="168" spans="1:29" ht="12.75">
      <c r="A168" s="1"/>
      <c r="B168" s="16"/>
      <c r="C168" s="3"/>
      <c r="D168" s="3"/>
      <c r="E168" s="3"/>
      <c r="F168" s="3"/>
      <c r="G168" s="137"/>
      <c r="H168" s="137"/>
      <c r="I168" s="137"/>
      <c r="J168" s="137"/>
      <c r="K168" s="137"/>
      <c r="L168" s="154"/>
      <c r="M168" s="137"/>
      <c r="N168" s="137"/>
      <c r="O168" s="137"/>
      <c r="P168" s="137"/>
      <c r="Q168" s="137"/>
      <c r="R168" s="137"/>
      <c r="S168" s="137"/>
      <c r="T168" s="137"/>
      <c r="U168" s="137"/>
      <c r="V168" s="1"/>
      <c r="W168" s="1"/>
      <c r="X168" s="1"/>
      <c r="Y168" s="1"/>
      <c r="Z168" s="1"/>
      <c r="AA168" s="1"/>
      <c r="AB168" s="1"/>
      <c r="AC168" s="1"/>
    </row>
    <row r="169" spans="1:29" ht="12.75">
      <c r="A169" s="1"/>
      <c r="B169" s="16"/>
      <c r="C169" s="3"/>
      <c r="D169" s="3"/>
      <c r="E169" s="3"/>
      <c r="F169" s="3"/>
      <c r="G169" s="137"/>
      <c r="H169" s="137"/>
      <c r="I169" s="137"/>
      <c r="J169" s="137"/>
      <c r="K169" s="137"/>
      <c r="L169" s="154"/>
      <c r="M169" s="137"/>
      <c r="N169" s="137"/>
      <c r="O169" s="137"/>
      <c r="P169" s="137"/>
      <c r="Q169" s="137"/>
      <c r="R169" s="137"/>
      <c r="S169" s="137"/>
      <c r="T169" s="137"/>
      <c r="U169" s="137"/>
      <c r="V169" s="1"/>
      <c r="W169" s="1"/>
      <c r="X169" s="1"/>
      <c r="Y169" s="1"/>
      <c r="Z169" s="1"/>
      <c r="AA169" s="1"/>
      <c r="AB169" s="1"/>
      <c r="AC169" s="1"/>
    </row>
    <row r="170" spans="1:29" ht="12.75">
      <c r="A170" s="1"/>
      <c r="B170" s="16"/>
      <c r="C170" s="3"/>
      <c r="D170" s="3"/>
      <c r="E170" s="3"/>
      <c r="F170" s="3"/>
      <c r="G170" s="137"/>
      <c r="H170" s="137"/>
      <c r="I170" s="137"/>
      <c r="J170" s="137"/>
      <c r="K170" s="137"/>
      <c r="L170" s="154"/>
      <c r="M170" s="137"/>
      <c r="N170" s="137"/>
      <c r="O170" s="137"/>
      <c r="P170" s="137"/>
      <c r="Q170" s="137"/>
      <c r="R170" s="137"/>
      <c r="S170" s="137"/>
      <c r="T170" s="137"/>
      <c r="U170" s="137"/>
      <c r="V170" s="1"/>
      <c r="W170" s="1"/>
      <c r="X170" s="1"/>
      <c r="Y170" s="1"/>
      <c r="Z170" s="1"/>
      <c r="AA170" s="1"/>
      <c r="AB170" s="1"/>
      <c r="AC170" s="1"/>
    </row>
    <row r="171" spans="1:29" ht="12.75">
      <c r="A171" s="1"/>
      <c r="B171" s="16"/>
      <c r="C171" s="3"/>
      <c r="D171" s="3"/>
      <c r="E171" s="3"/>
      <c r="F171" s="3"/>
      <c r="G171" s="137"/>
      <c r="H171" s="137"/>
      <c r="I171" s="137"/>
      <c r="J171" s="137"/>
      <c r="K171" s="137"/>
      <c r="L171" s="154"/>
      <c r="M171" s="137"/>
      <c r="N171" s="137"/>
      <c r="O171" s="137"/>
      <c r="P171" s="137"/>
      <c r="Q171" s="137"/>
      <c r="R171" s="137"/>
      <c r="S171" s="137"/>
      <c r="T171" s="137"/>
      <c r="U171" s="137"/>
      <c r="V171" s="1"/>
      <c r="W171" s="1"/>
      <c r="X171" s="1"/>
      <c r="Y171" s="1"/>
      <c r="Z171" s="1"/>
      <c r="AA171" s="1"/>
      <c r="AB171" s="1"/>
      <c r="AC171" s="1"/>
    </row>
    <row r="172" spans="1:29" ht="12.75">
      <c r="A172" s="1"/>
      <c r="B172" s="16"/>
      <c r="C172" s="3"/>
      <c r="D172" s="3"/>
      <c r="E172" s="3"/>
      <c r="F172" s="3"/>
      <c r="G172" s="137"/>
      <c r="H172" s="137"/>
      <c r="I172" s="137"/>
      <c r="J172" s="137"/>
      <c r="K172" s="137"/>
      <c r="L172" s="154"/>
      <c r="M172" s="137"/>
      <c r="N172" s="137"/>
      <c r="O172" s="137"/>
      <c r="P172" s="137"/>
      <c r="Q172" s="137"/>
      <c r="R172" s="137"/>
      <c r="S172" s="137"/>
      <c r="T172" s="137"/>
      <c r="U172" s="137"/>
      <c r="V172" s="1"/>
      <c r="W172" s="1"/>
      <c r="X172" s="1"/>
      <c r="Y172" s="1"/>
      <c r="Z172" s="1"/>
      <c r="AA172" s="1"/>
      <c r="AB172" s="1"/>
      <c r="AC172" s="1"/>
    </row>
    <row r="173" spans="1:29" ht="12.75">
      <c r="A173" s="1"/>
      <c r="B173" s="16"/>
      <c r="C173" s="3"/>
      <c r="D173" s="3"/>
      <c r="E173" s="3"/>
      <c r="F173" s="3"/>
      <c r="G173" s="137"/>
      <c r="H173" s="137"/>
      <c r="I173" s="137"/>
      <c r="J173" s="137"/>
      <c r="K173" s="137"/>
      <c r="L173" s="154"/>
      <c r="M173" s="137"/>
      <c r="N173" s="137"/>
      <c r="O173" s="137"/>
      <c r="P173" s="137"/>
      <c r="Q173" s="137"/>
      <c r="R173" s="137"/>
      <c r="S173" s="137"/>
      <c r="T173" s="137"/>
      <c r="U173" s="137"/>
      <c r="V173" s="1"/>
      <c r="W173" s="1"/>
      <c r="X173" s="1"/>
      <c r="Y173" s="1"/>
      <c r="Z173" s="1"/>
      <c r="AA173" s="1"/>
      <c r="AB173" s="1"/>
      <c r="AC173" s="1"/>
    </row>
    <row r="174" spans="1:29" ht="12.75">
      <c r="A174" s="1"/>
      <c r="B174" s="16"/>
      <c r="C174" s="3"/>
      <c r="D174" s="3"/>
      <c r="E174" s="3"/>
      <c r="F174" s="3"/>
      <c r="G174" s="137"/>
      <c r="H174" s="137"/>
      <c r="I174" s="137"/>
      <c r="J174" s="137"/>
      <c r="K174" s="137"/>
      <c r="L174" s="154"/>
      <c r="M174" s="137"/>
      <c r="N174" s="137"/>
      <c r="O174" s="137"/>
      <c r="P174" s="137"/>
      <c r="Q174" s="137"/>
      <c r="R174" s="137"/>
      <c r="S174" s="137"/>
      <c r="T174" s="137"/>
      <c r="U174" s="137"/>
      <c r="V174" s="1"/>
      <c r="W174" s="1"/>
      <c r="X174" s="1"/>
      <c r="Y174" s="1"/>
      <c r="Z174" s="1"/>
      <c r="AA174" s="1"/>
      <c r="AB174" s="1"/>
      <c r="AC174" s="1"/>
    </row>
    <row r="175" spans="1:29" ht="12.75">
      <c r="A175" s="1"/>
      <c r="B175" s="16"/>
      <c r="C175" s="3"/>
      <c r="D175" s="3"/>
      <c r="E175" s="3"/>
      <c r="F175" s="3"/>
      <c r="G175" s="137"/>
      <c r="H175" s="137"/>
      <c r="I175" s="137"/>
      <c r="J175" s="137"/>
      <c r="K175" s="137"/>
      <c r="L175" s="154"/>
      <c r="M175" s="137"/>
      <c r="N175" s="137"/>
      <c r="O175" s="137"/>
      <c r="P175" s="137"/>
      <c r="Q175" s="137"/>
      <c r="R175" s="137"/>
      <c r="S175" s="137"/>
      <c r="T175" s="137"/>
      <c r="U175" s="137"/>
      <c r="V175" s="1"/>
      <c r="W175" s="1"/>
      <c r="X175" s="1"/>
      <c r="Y175" s="1"/>
      <c r="Z175" s="1"/>
      <c r="AA175" s="1"/>
      <c r="AB175" s="1"/>
      <c r="AC175" s="1"/>
    </row>
    <row r="176" spans="1:29" ht="12.75">
      <c r="A176" s="1"/>
      <c r="B176" s="16"/>
      <c r="C176" s="3"/>
      <c r="D176" s="3"/>
      <c r="E176" s="3"/>
      <c r="F176" s="3"/>
      <c r="G176" s="137"/>
      <c r="H176" s="137"/>
      <c r="I176" s="137"/>
      <c r="J176" s="137"/>
      <c r="K176" s="137"/>
      <c r="L176" s="154"/>
      <c r="M176" s="137"/>
      <c r="N176" s="137"/>
      <c r="O176" s="137"/>
      <c r="P176" s="137"/>
      <c r="Q176" s="137"/>
      <c r="R176" s="137"/>
      <c r="S176" s="137"/>
      <c r="T176" s="137"/>
      <c r="U176" s="137"/>
      <c r="V176" s="1"/>
      <c r="W176" s="1"/>
      <c r="X176" s="1"/>
      <c r="Y176" s="1"/>
      <c r="Z176" s="1"/>
      <c r="AA176" s="1"/>
      <c r="AB176" s="1"/>
      <c r="AC176" s="1"/>
    </row>
    <row r="177" spans="1:29" ht="12.75">
      <c r="A177" s="1"/>
      <c r="B177" s="16"/>
      <c r="C177" s="3"/>
      <c r="D177" s="3"/>
      <c r="E177" s="3"/>
      <c r="F177" s="3"/>
      <c r="G177" s="137"/>
      <c r="H177" s="137"/>
      <c r="I177" s="137"/>
      <c r="J177" s="137"/>
      <c r="K177" s="137"/>
      <c r="L177" s="154"/>
      <c r="M177" s="137"/>
      <c r="N177" s="137"/>
      <c r="O177" s="137"/>
      <c r="P177" s="137"/>
      <c r="Q177" s="137"/>
      <c r="R177" s="137"/>
      <c r="S177" s="137"/>
      <c r="T177" s="137"/>
      <c r="U177" s="137"/>
      <c r="V177" s="1"/>
      <c r="W177" s="1"/>
      <c r="X177" s="1"/>
      <c r="Y177" s="1"/>
      <c r="Z177" s="1"/>
      <c r="AA177" s="1"/>
      <c r="AB177" s="1"/>
      <c r="AC177" s="1"/>
    </row>
    <row r="178" spans="1:29" ht="12.75">
      <c r="A178" s="1"/>
      <c r="B178" s="16"/>
      <c r="C178" s="3"/>
      <c r="D178" s="3"/>
      <c r="E178" s="3"/>
      <c r="F178" s="3"/>
      <c r="G178" s="137"/>
      <c r="H178" s="137"/>
      <c r="I178" s="137"/>
      <c r="J178" s="137"/>
      <c r="K178" s="137"/>
      <c r="L178" s="154"/>
      <c r="M178" s="137"/>
      <c r="N178" s="137"/>
      <c r="O178" s="137"/>
      <c r="P178" s="137"/>
      <c r="Q178" s="137"/>
      <c r="R178" s="137"/>
      <c r="S178" s="137"/>
      <c r="T178" s="137"/>
      <c r="U178" s="137"/>
      <c r="V178" s="1"/>
      <c r="W178" s="1"/>
      <c r="X178" s="1"/>
      <c r="Y178" s="1"/>
      <c r="Z178" s="1"/>
      <c r="AA178" s="1"/>
      <c r="AB178" s="1"/>
      <c r="AC178" s="1"/>
    </row>
    <row r="179" spans="1:29" ht="12.75">
      <c r="A179" s="1"/>
      <c r="B179" s="16"/>
      <c r="C179" s="3"/>
      <c r="D179" s="3"/>
      <c r="E179" s="3"/>
      <c r="F179" s="3"/>
      <c r="G179" s="137"/>
      <c r="H179" s="137"/>
      <c r="I179" s="137"/>
      <c r="J179" s="137"/>
      <c r="K179" s="137"/>
      <c r="L179" s="154"/>
      <c r="M179" s="137"/>
      <c r="N179" s="137"/>
      <c r="O179" s="137"/>
      <c r="P179" s="137"/>
      <c r="Q179" s="137"/>
      <c r="R179" s="137"/>
      <c r="S179" s="137"/>
      <c r="T179" s="137"/>
      <c r="U179" s="137"/>
      <c r="V179" s="1"/>
      <c r="W179" s="1"/>
      <c r="X179" s="1"/>
      <c r="Y179" s="1"/>
      <c r="Z179" s="1"/>
      <c r="AA179" s="1"/>
      <c r="AB179" s="1"/>
      <c r="AC179" s="1"/>
    </row>
    <row r="180" spans="1:29" ht="12.75">
      <c r="A180" s="1"/>
      <c r="B180" s="16"/>
      <c r="C180" s="3"/>
      <c r="D180" s="3"/>
      <c r="E180" s="3"/>
      <c r="F180" s="3"/>
      <c r="G180" s="137"/>
      <c r="H180" s="137"/>
      <c r="I180" s="137"/>
      <c r="J180" s="137"/>
      <c r="K180" s="137"/>
      <c r="L180" s="154"/>
      <c r="M180" s="137"/>
      <c r="N180" s="137"/>
      <c r="O180" s="137"/>
      <c r="P180" s="137"/>
      <c r="Q180" s="137"/>
      <c r="R180" s="137"/>
      <c r="S180" s="137"/>
      <c r="T180" s="137"/>
      <c r="U180" s="137"/>
      <c r="V180" s="1"/>
      <c r="W180" s="1"/>
      <c r="X180" s="1"/>
      <c r="Y180" s="1"/>
      <c r="Z180" s="1"/>
      <c r="AA180" s="1"/>
      <c r="AB180" s="1"/>
      <c r="AC180" s="1"/>
    </row>
    <row r="181" spans="1:29" ht="12.75">
      <c r="A181" s="1"/>
      <c r="B181" s="16"/>
      <c r="C181" s="3"/>
      <c r="D181" s="3"/>
      <c r="E181" s="3"/>
      <c r="F181" s="3"/>
      <c r="G181" s="137"/>
      <c r="H181" s="137"/>
      <c r="I181" s="137"/>
      <c r="J181" s="137"/>
      <c r="K181" s="137"/>
      <c r="L181" s="154"/>
      <c r="M181" s="137"/>
      <c r="N181" s="137"/>
      <c r="O181" s="137"/>
      <c r="P181" s="137"/>
      <c r="Q181" s="137"/>
      <c r="R181" s="137"/>
      <c r="S181" s="137"/>
      <c r="T181" s="137"/>
      <c r="U181" s="137"/>
      <c r="V181" s="1"/>
      <c r="W181" s="1"/>
      <c r="X181" s="1"/>
      <c r="Y181" s="1"/>
      <c r="Z181" s="1"/>
      <c r="AA181" s="1"/>
      <c r="AB181" s="1"/>
      <c r="AC181" s="1"/>
    </row>
    <row r="182" spans="1:29" ht="12.75">
      <c r="A182" s="1"/>
      <c r="B182" s="16"/>
      <c r="C182" s="3"/>
      <c r="D182" s="3"/>
      <c r="E182" s="3"/>
      <c r="F182" s="3"/>
      <c r="G182" s="137"/>
      <c r="H182" s="137"/>
      <c r="I182" s="137"/>
      <c r="J182" s="137"/>
      <c r="K182" s="137"/>
      <c r="L182" s="154"/>
      <c r="M182" s="137"/>
      <c r="N182" s="137"/>
      <c r="O182" s="137"/>
      <c r="P182" s="137"/>
      <c r="Q182" s="137"/>
      <c r="R182" s="137"/>
      <c r="S182" s="137"/>
      <c r="T182" s="137"/>
      <c r="U182" s="137"/>
      <c r="V182" s="1"/>
      <c r="W182" s="1"/>
      <c r="X182" s="1"/>
      <c r="Y182" s="1"/>
      <c r="Z182" s="1"/>
      <c r="AA182" s="1"/>
      <c r="AB182" s="1"/>
      <c r="AC182" s="1"/>
    </row>
    <row r="183" spans="1:29" ht="12.75">
      <c r="A183" s="1"/>
      <c r="B183" s="16"/>
      <c r="C183" s="3"/>
      <c r="D183" s="3"/>
      <c r="E183" s="3"/>
      <c r="F183" s="3"/>
      <c r="G183" s="137"/>
      <c r="H183" s="137"/>
      <c r="I183" s="137"/>
      <c r="J183" s="137"/>
      <c r="K183" s="137"/>
      <c r="L183" s="154"/>
      <c r="M183" s="137"/>
      <c r="N183" s="137"/>
      <c r="O183" s="137"/>
      <c r="P183" s="137"/>
      <c r="Q183" s="137"/>
      <c r="R183" s="137"/>
      <c r="S183" s="137"/>
      <c r="T183" s="137"/>
      <c r="U183" s="137"/>
      <c r="V183" s="1"/>
      <c r="W183" s="1"/>
      <c r="X183" s="1"/>
      <c r="Y183" s="1"/>
      <c r="Z183" s="1"/>
      <c r="AA183" s="1"/>
      <c r="AB183" s="1"/>
      <c r="AC183" s="1"/>
    </row>
    <row r="184" spans="1:29" ht="12.75">
      <c r="A184" s="1"/>
      <c r="B184" s="16"/>
      <c r="C184" s="3"/>
      <c r="D184" s="3"/>
      <c r="E184" s="3"/>
      <c r="F184" s="3"/>
      <c r="G184" s="137"/>
      <c r="H184" s="137"/>
      <c r="I184" s="137"/>
      <c r="J184" s="137"/>
      <c r="K184" s="137"/>
      <c r="L184" s="154"/>
      <c r="M184" s="137"/>
      <c r="N184" s="137"/>
      <c r="O184" s="137"/>
      <c r="P184" s="137"/>
      <c r="Q184" s="137"/>
      <c r="R184" s="137"/>
      <c r="S184" s="137"/>
      <c r="T184" s="137"/>
      <c r="U184" s="137"/>
      <c r="V184" s="1"/>
      <c r="W184" s="1"/>
      <c r="X184" s="1"/>
      <c r="Y184" s="1"/>
      <c r="Z184" s="1"/>
      <c r="AA184" s="1"/>
      <c r="AB184" s="1"/>
      <c r="AC184" s="1"/>
    </row>
    <row r="185" spans="1:29" ht="12.75">
      <c r="A185" s="1"/>
      <c r="B185" s="16"/>
      <c r="C185" s="3"/>
      <c r="D185" s="3"/>
      <c r="E185" s="3"/>
      <c r="F185" s="3"/>
      <c r="G185" s="137"/>
      <c r="H185" s="137"/>
      <c r="I185" s="137"/>
      <c r="J185" s="137"/>
      <c r="K185" s="137"/>
      <c r="L185" s="154"/>
      <c r="M185" s="137"/>
      <c r="N185" s="137"/>
      <c r="O185" s="137"/>
      <c r="P185" s="137"/>
      <c r="Q185" s="137"/>
      <c r="R185" s="137"/>
      <c r="S185" s="137"/>
      <c r="T185" s="137"/>
      <c r="U185" s="137"/>
      <c r="V185" s="1"/>
      <c r="W185" s="1"/>
      <c r="X185" s="1"/>
      <c r="Y185" s="1"/>
      <c r="Z185" s="1"/>
      <c r="AA185" s="1"/>
      <c r="AB185" s="1"/>
      <c r="AC185" s="1"/>
    </row>
    <row r="186" spans="1:29" ht="12.75">
      <c r="A186" s="1"/>
      <c r="B186" s="16"/>
      <c r="C186" s="3"/>
      <c r="D186" s="3"/>
      <c r="E186" s="3"/>
      <c r="F186" s="3"/>
      <c r="G186" s="137"/>
      <c r="H186" s="137"/>
      <c r="I186" s="137"/>
      <c r="J186" s="137"/>
      <c r="K186" s="137"/>
      <c r="L186" s="154"/>
      <c r="M186" s="137"/>
      <c r="N186" s="137"/>
      <c r="O186" s="137"/>
      <c r="P186" s="137"/>
      <c r="Q186" s="137"/>
      <c r="R186" s="137"/>
      <c r="S186" s="137"/>
      <c r="T186" s="137"/>
      <c r="U186" s="137"/>
      <c r="V186" s="1"/>
      <c r="W186" s="1"/>
      <c r="X186" s="1"/>
      <c r="Y186" s="1"/>
      <c r="Z186" s="1"/>
      <c r="AA186" s="1"/>
      <c r="AB186" s="1"/>
      <c r="AC186" s="1"/>
    </row>
    <row r="187" spans="1:29" ht="12.75">
      <c r="A187" s="1"/>
      <c r="B187" s="16"/>
      <c r="C187" s="3"/>
      <c r="D187" s="3"/>
      <c r="E187" s="3"/>
      <c r="F187" s="3"/>
      <c r="G187" s="137"/>
      <c r="H187" s="137"/>
      <c r="I187" s="137"/>
      <c r="J187" s="137"/>
      <c r="K187" s="137"/>
      <c r="L187" s="154"/>
      <c r="M187" s="137"/>
      <c r="N187" s="137"/>
      <c r="O187" s="137"/>
      <c r="P187" s="137"/>
      <c r="Q187" s="137"/>
      <c r="R187" s="137"/>
      <c r="S187" s="137"/>
      <c r="T187" s="137"/>
      <c r="U187" s="137"/>
      <c r="V187" s="1"/>
      <c r="W187" s="1"/>
      <c r="X187" s="1"/>
      <c r="Y187" s="1"/>
      <c r="Z187" s="1"/>
      <c r="AA187" s="1"/>
      <c r="AB187" s="1"/>
      <c r="AC187" s="1"/>
    </row>
    <row r="188" spans="1:29" ht="12.75">
      <c r="A188" s="1"/>
      <c r="B188" s="16"/>
      <c r="C188" s="3"/>
      <c r="D188" s="3"/>
      <c r="E188" s="3"/>
      <c r="F188" s="3"/>
      <c r="G188" s="137"/>
      <c r="H188" s="137"/>
      <c r="I188" s="137"/>
      <c r="J188" s="137"/>
      <c r="K188" s="137"/>
      <c r="L188" s="154"/>
      <c r="M188" s="137"/>
      <c r="N188" s="137"/>
      <c r="O188" s="137"/>
      <c r="P188" s="137"/>
      <c r="Q188" s="137"/>
      <c r="R188" s="137"/>
      <c r="S188" s="137"/>
      <c r="T188" s="137"/>
      <c r="U188" s="137"/>
      <c r="V188" s="1"/>
      <c r="W188" s="1"/>
      <c r="X188" s="1"/>
      <c r="Y188" s="1"/>
      <c r="Z188" s="1"/>
      <c r="AA188" s="1"/>
      <c r="AB188" s="1"/>
      <c r="AC188" s="1"/>
    </row>
    <row r="189" spans="1:29" ht="12.75">
      <c r="A189" s="1"/>
      <c r="B189" s="16"/>
      <c r="C189" s="3"/>
      <c r="D189" s="3"/>
      <c r="E189" s="3"/>
      <c r="F189" s="3"/>
      <c r="G189" s="137"/>
      <c r="H189" s="137"/>
      <c r="I189" s="137"/>
      <c r="J189" s="137"/>
      <c r="K189" s="137"/>
      <c r="L189" s="154"/>
      <c r="M189" s="137"/>
      <c r="N189" s="137"/>
      <c r="O189" s="137"/>
      <c r="P189" s="137"/>
      <c r="Q189" s="137"/>
      <c r="R189" s="137"/>
      <c r="S189" s="137"/>
      <c r="T189" s="137"/>
      <c r="U189" s="137"/>
      <c r="V189" s="1"/>
      <c r="W189" s="1"/>
      <c r="X189" s="1"/>
      <c r="Y189" s="1"/>
      <c r="Z189" s="1"/>
      <c r="AA189" s="1"/>
      <c r="AB189" s="1"/>
      <c r="AC189" s="1"/>
    </row>
    <row r="190" spans="1:29" ht="12.75">
      <c r="A190" s="1"/>
      <c r="B190" s="16"/>
      <c r="C190" s="3"/>
      <c r="D190" s="3"/>
      <c r="E190" s="3"/>
      <c r="F190" s="3"/>
      <c r="G190" s="137"/>
      <c r="H190" s="137"/>
      <c r="I190" s="137"/>
      <c r="J190" s="137"/>
      <c r="K190" s="137"/>
      <c r="L190" s="154"/>
      <c r="M190" s="137"/>
      <c r="N190" s="137"/>
      <c r="O190" s="137"/>
      <c r="P190" s="137"/>
      <c r="Q190" s="137"/>
      <c r="R190" s="137"/>
      <c r="S190" s="137"/>
      <c r="T190" s="137"/>
      <c r="U190" s="137"/>
      <c r="V190" s="1"/>
      <c r="W190" s="1"/>
      <c r="X190" s="1"/>
      <c r="Y190" s="1"/>
      <c r="Z190" s="1"/>
      <c r="AA190" s="1"/>
      <c r="AB190" s="1"/>
      <c r="AC190" s="1"/>
    </row>
    <row r="191" spans="1:29" ht="12.75">
      <c r="A191" s="1"/>
      <c r="B191" s="16"/>
      <c r="C191" s="3"/>
      <c r="D191" s="3"/>
      <c r="E191" s="3"/>
      <c r="F191" s="3"/>
      <c r="G191" s="137"/>
      <c r="H191" s="137"/>
      <c r="I191" s="137"/>
      <c r="J191" s="137"/>
      <c r="K191" s="137"/>
      <c r="L191" s="154"/>
      <c r="M191" s="137"/>
      <c r="N191" s="137"/>
      <c r="O191" s="137"/>
      <c r="P191" s="137"/>
      <c r="Q191" s="137"/>
      <c r="R191" s="137"/>
      <c r="S191" s="137"/>
      <c r="T191" s="137"/>
      <c r="U191" s="137"/>
      <c r="V191" s="1"/>
      <c r="W191" s="1"/>
      <c r="X191" s="1"/>
      <c r="Y191" s="1"/>
      <c r="Z191" s="1"/>
      <c r="AA191" s="1"/>
      <c r="AB191" s="1"/>
      <c r="AC191" s="1"/>
    </row>
    <row r="192" spans="1:29" ht="12.75">
      <c r="A192" s="1"/>
      <c r="B192" s="16"/>
      <c r="C192" s="3"/>
      <c r="D192" s="3"/>
      <c r="E192" s="3"/>
      <c r="F192" s="3"/>
      <c r="G192" s="137"/>
      <c r="H192" s="137"/>
      <c r="I192" s="137"/>
      <c r="J192" s="137"/>
      <c r="K192" s="137"/>
      <c r="L192" s="154"/>
      <c r="M192" s="137"/>
      <c r="N192" s="137"/>
      <c r="O192" s="137"/>
      <c r="P192" s="137"/>
      <c r="Q192" s="137"/>
      <c r="R192" s="137"/>
      <c r="S192" s="137"/>
      <c r="T192" s="137"/>
      <c r="U192" s="137"/>
      <c r="V192" s="1"/>
      <c r="W192" s="1"/>
      <c r="X192" s="1"/>
      <c r="Y192" s="1"/>
      <c r="Z192" s="1"/>
      <c r="AA192" s="1"/>
      <c r="AB192" s="1"/>
      <c r="AC192" s="1"/>
    </row>
    <row r="193" spans="1:29" ht="12.75">
      <c r="A193" s="1"/>
      <c r="B193" s="16"/>
      <c r="C193" s="3"/>
      <c r="D193" s="3"/>
      <c r="E193" s="3"/>
      <c r="F193" s="3"/>
      <c r="G193" s="137"/>
      <c r="H193" s="137"/>
      <c r="I193" s="137"/>
      <c r="J193" s="137"/>
      <c r="K193" s="137"/>
      <c r="L193" s="154"/>
      <c r="M193" s="137"/>
      <c r="N193" s="137"/>
      <c r="O193" s="137"/>
      <c r="P193" s="137"/>
      <c r="Q193" s="137"/>
      <c r="R193" s="137"/>
      <c r="S193" s="137"/>
      <c r="T193" s="137"/>
      <c r="U193" s="137"/>
      <c r="V193" s="1"/>
      <c r="W193" s="1"/>
      <c r="X193" s="1"/>
      <c r="Y193" s="1"/>
      <c r="Z193" s="1"/>
      <c r="AA193" s="1"/>
      <c r="AB193" s="1"/>
      <c r="AC193" s="1"/>
    </row>
    <row r="194" spans="1:29" ht="12.75">
      <c r="A194" s="1"/>
      <c r="B194" s="16"/>
      <c r="C194" s="3"/>
      <c r="D194" s="3"/>
      <c r="E194" s="3"/>
      <c r="F194" s="3"/>
      <c r="G194" s="137"/>
      <c r="H194" s="137"/>
      <c r="I194" s="137"/>
      <c r="J194" s="137"/>
      <c r="K194" s="137"/>
      <c r="L194" s="154"/>
      <c r="M194" s="137"/>
      <c r="N194" s="137"/>
      <c r="O194" s="137"/>
      <c r="P194" s="137"/>
      <c r="Q194" s="137"/>
      <c r="R194" s="137"/>
      <c r="S194" s="137"/>
      <c r="T194" s="137"/>
      <c r="U194" s="137"/>
      <c r="V194" s="1"/>
      <c r="W194" s="1"/>
      <c r="X194" s="1"/>
      <c r="Y194" s="1"/>
      <c r="Z194" s="1"/>
      <c r="AA194" s="1"/>
      <c r="AB194" s="1"/>
      <c r="AC194" s="1"/>
    </row>
    <row r="195" spans="1:29" ht="12.75">
      <c r="A195" s="1"/>
      <c r="B195" s="16"/>
      <c r="C195" s="3"/>
      <c r="D195" s="3"/>
      <c r="E195" s="3"/>
      <c r="F195" s="3"/>
      <c r="G195" s="137"/>
      <c r="H195" s="137"/>
      <c r="I195" s="137"/>
      <c r="J195" s="137"/>
      <c r="K195" s="137"/>
      <c r="L195" s="154"/>
      <c r="M195" s="137"/>
      <c r="N195" s="137"/>
      <c r="O195" s="137"/>
      <c r="P195" s="137"/>
      <c r="Q195" s="137"/>
      <c r="R195" s="137"/>
      <c r="S195" s="137"/>
      <c r="T195" s="137"/>
      <c r="U195" s="137"/>
      <c r="V195" s="1"/>
      <c r="W195" s="1"/>
      <c r="X195" s="1"/>
      <c r="Y195" s="1"/>
      <c r="Z195" s="1"/>
      <c r="AA195" s="1"/>
      <c r="AB195" s="1"/>
      <c r="AC195" s="1"/>
    </row>
    <row r="196" spans="1:29" ht="12.75">
      <c r="A196" s="1"/>
      <c r="B196" s="16"/>
      <c r="C196" s="3"/>
      <c r="D196" s="3"/>
      <c r="E196" s="3"/>
      <c r="F196" s="3"/>
      <c r="G196" s="137"/>
      <c r="H196" s="137"/>
      <c r="I196" s="137"/>
      <c r="J196" s="137"/>
      <c r="K196" s="137"/>
      <c r="L196" s="154"/>
      <c r="M196" s="137"/>
      <c r="N196" s="137"/>
      <c r="O196" s="137"/>
      <c r="P196" s="137"/>
      <c r="Q196" s="137"/>
      <c r="R196" s="137"/>
      <c r="S196" s="137"/>
      <c r="T196" s="137"/>
      <c r="U196" s="137"/>
      <c r="V196" s="1"/>
      <c r="W196" s="1"/>
      <c r="X196" s="1"/>
      <c r="Y196" s="1"/>
      <c r="Z196" s="1"/>
      <c r="AA196" s="1"/>
      <c r="AB196" s="1"/>
      <c r="AC196" s="1"/>
    </row>
    <row r="197" spans="1:29" ht="12.75">
      <c r="A197" s="1"/>
      <c r="B197" s="16"/>
      <c r="C197" s="3"/>
      <c r="D197" s="3"/>
      <c r="E197" s="3"/>
      <c r="F197" s="3"/>
      <c r="G197" s="137"/>
      <c r="H197" s="137"/>
      <c r="I197" s="137"/>
      <c r="J197" s="137"/>
      <c r="K197" s="137"/>
      <c r="L197" s="154"/>
      <c r="M197" s="137"/>
      <c r="N197" s="137"/>
      <c r="O197" s="137"/>
      <c r="P197" s="137"/>
      <c r="Q197" s="137"/>
      <c r="R197" s="137"/>
      <c r="S197" s="137"/>
      <c r="T197" s="137"/>
      <c r="U197" s="137"/>
      <c r="V197" s="1"/>
      <c r="W197" s="1"/>
      <c r="X197" s="1"/>
      <c r="Y197" s="1"/>
      <c r="Z197" s="1"/>
      <c r="AA197" s="1"/>
      <c r="AB197" s="1"/>
      <c r="AC197" s="1"/>
    </row>
    <row r="198" spans="1:29" ht="12.75">
      <c r="A198" s="1"/>
      <c r="B198" s="16"/>
      <c r="C198" s="3"/>
      <c r="D198" s="3"/>
      <c r="E198" s="3"/>
      <c r="F198" s="3"/>
      <c r="G198" s="137"/>
      <c r="H198" s="137"/>
      <c r="I198" s="137"/>
      <c r="J198" s="137"/>
      <c r="K198" s="137"/>
      <c r="L198" s="154"/>
      <c r="M198" s="137"/>
      <c r="N198" s="137"/>
      <c r="O198" s="137"/>
      <c r="P198" s="137"/>
      <c r="Q198" s="137"/>
      <c r="R198" s="137"/>
      <c r="S198" s="137"/>
      <c r="T198" s="137"/>
      <c r="U198" s="137"/>
      <c r="V198" s="1"/>
      <c r="W198" s="1"/>
      <c r="X198" s="1"/>
      <c r="Y198" s="1"/>
      <c r="Z198" s="1"/>
      <c r="AA198" s="1"/>
      <c r="AB198" s="1"/>
      <c r="AC198" s="1"/>
    </row>
    <row r="199" spans="1:29" ht="12.75">
      <c r="A199" s="1"/>
      <c r="B199" s="16"/>
      <c r="C199" s="3"/>
      <c r="D199" s="3"/>
      <c r="E199" s="3"/>
      <c r="F199" s="3"/>
      <c r="G199" s="137"/>
      <c r="H199" s="137"/>
      <c r="I199" s="137"/>
      <c r="J199" s="137"/>
      <c r="K199" s="137"/>
      <c r="L199" s="154"/>
      <c r="M199" s="137"/>
      <c r="N199" s="137"/>
      <c r="O199" s="137"/>
      <c r="P199" s="137"/>
      <c r="Q199" s="137"/>
      <c r="R199" s="137"/>
      <c r="S199" s="137"/>
      <c r="T199" s="137"/>
      <c r="U199" s="137"/>
      <c r="V199" s="1"/>
      <c r="W199" s="1"/>
      <c r="X199" s="1"/>
      <c r="Y199" s="1"/>
      <c r="Z199" s="1"/>
      <c r="AA199" s="1"/>
      <c r="AB199" s="1"/>
      <c r="AC199" s="1"/>
    </row>
    <row r="200" spans="1:29" ht="12.75" hidden="1" customHeight="1">
      <c r="A200" s="1"/>
      <c r="B200" s="2" t="str">
        <f>Refs!B30</f>
        <v>DCFE!A1</v>
      </c>
      <c r="C200" s="3">
        <v>1</v>
      </c>
      <c r="D200" s="3"/>
      <c r="E200" s="3"/>
      <c r="F200" s="3"/>
      <c r="G200" s="137"/>
      <c r="H200" s="137"/>
      <c r="I200" s="137"/>
      <c r="J200" s="137"/>
      <c r="K200" s="137"/>
      <c r="L200" s="154"/>
      <c r="M200" s="137"/>
      <c r="N200" s="137"/>
      <c r="O200" s="137"/>
      <c r="P200" s="137"/>
      <c r="Q200" s="137"/>
      <c r="R200" s="137"/>
      <c r="S200" s="137"/>
      <c r="T200" s="137"/>
      <c r="U200" s="137"/>
      <c r="V200" s="1"/>
      <c r="W200" s="1"/>
      <c r="X200" s="1"/>
      <c r="Y200" s="1"/>
      <c r="Z200" s="1"/>
      <c r="AA200" s="1"/>
      <c r="AB200" s="1"/>
      <c r="AC200" s="1"/>
    </row>
    <row r="201" spans="1:29" ht="12.75" hidden="1" customHeight="1">
      <c r="A201" s="1"/>
      <c r="B201" s="16"/>
      <c r="C201" s="3">
        <v>2</v>
      </c>
      <c r="D201" s="3"/>
      <c r="E201" s="3"/>
      <c r="F201" s="3"/>
      <c r="G201" s="137"/>
      <c r="H201" s="137"/>
      <c r="I201" s="137"/>
      <c r="J201" s="137"/>
      <c r="K201" s="137"/>
      <c r="L201" s="154"/>
      <c r="M201" s="137"/>
      <c r="N201" s="137"/>
      <c r="O201" s="137"/>
      <c r="P201" s="137"/>
      <c r="Q201" s="137"/>
      <c r="R201" s="137"/>
      <c r="S201" s="137"/>
      <c r="T201" s="137"/>
      <c r="U201" s="137"/>
      <c r="V201" s="1"/>
      <c r="W201" s="1"/>
      <c r="X201" s="1"/>
      <c r="Y201" s="1"/>
      <c r="Z201" s="1"/>
      <c r="AA201" s="1"/>
      <c r="AB201" s="1"/>
      <c r="AC201" s="1"/>
    </row>
    <row r="202" spans="1:29" ht="12.75" hidden="1" customHeight="1">
      <c r="A202" s="1"/>
      <c r="B202" s="16"/>
      <c r="C202" s="3">
        <v>3</v>
      </c>
      <c r="D202" s="3"/>
      <c r="E202" s="3"/>
      <c r="F202" s="3"/>
      <c r="G202" s="137"/>
      <c r="H202" s="137"/>
      <c r="I202" s="137"/>
      <c r="J202" s="137"/>
      <c r="K202" s="137"/>
      <c r="L202" s="154"/>
      <c r="M202" s="137"/>
      <c r="N202" s="137"/>
      <c r="O202" s="137"/>
      <c r="P202" s="137"/>
      <c r="Q202" s="137"/>
      <c r="R202" s="137"/>
      <c r="S202" s="137"/>
      <c r="T202" s="137"/>
      <c r="U202" s="137"/>
      <c r="V202" s="1"/>
      <c r="W202" s="1"/>
      <c r="X202" s="1"/>
      <c r="Y202" s="1"/>
      <c r="Z202" s="1"/>
      <c r="AA202" s="1"/>
      <c r="AB202" s="1"/>
      <c r="AC202" s="1"/>
    </row>
    <row r="203" spans="1:29" ht="12.75" hidden="1" customHeight="1">
      <c r="A203" s="1"/>
      <c r="B203" s="16"/>
      <c r="C203" s="3"/>
      <c r="D203" s="3"/>
      <c r="E203" s="3"/>
      <c r="F203" s="3"/>
      <c r="G203" s="137"/>
      <c r="H203" s="137"/>
      <c r="I203" s="137"/>
      <c r="J203" s="137"/>
      <c r="K203" s="137"/>
      <c r="L203" s="154"/>
      <c r="M203" s="137"/>
      <c r="N203" s="137"/>
      <c r="O203" s="137"/>
      <c r="P203" s="137"/>
      <c r="Q203" s="137"/>
      <c r="R203" s="137"/>
      <c r="S203" s="137"/>
      <c r="T203" s="137"/>
      <c r="U203" s="137"/>
      <c r="V203" s="1"/>
      <c r="W203" s="1"/>
      <c r="X203" s="1"/>
      <c r="Y203" s="1"/>
      <c r="Z203" s="1"/>
      <c r="AA203" s="1"/>
      <c r="AB203" s="1"/>
      <c r="AC203" s="1"/>
    </row>
    <row r="204" spans="1:29" ht="12.75" hidden="1" customHeight="1">
      <c r="A204" s="1"/>
      <c r="B204" s="16"/>
      <c r="C204" s="3"/>
      <c r="D204" s="3"/>
      <c r="E204" s="3"/>
      <c r="F204" s="159" t="str">
        <f>IF(COUNTA(F4:F15)&gt;0,"6, ","")</f>
        <v/>
      </c>
      <c r="G204" s="137"/>
      <c r="H204" s="137"/>
      <c r="I204" s="159" t="str">
        <f>IF(COUNTA(I4:I15)&gt;0,"7, ","")</f>
        <v/>
      </c>
      <c r="J204" s="137"/>
      <c r="K204" s="137"/>
      <c r="L204" s="159" t="str">
        <f>IF(COUNTA(L4:L15)&gt;0,"8, ","")</f>
        <v/>
      </c>
      <c r="M204" s="137"/>
      <c r="N204" s="137"/>
      <c r="O204" s="159" t="str">
        <f>IF(COUNTA(O4:O15)&gt;0,"9, ","")</f>
        <v/>
      </c>
      <c r="P204" s="137"/>
      <c r="Q204" s="137"/>
      <c r="R204" s="159" t="str">
        <f>IF(COUNTA(R4:R15)&gt;0,"10, ","")</f>
        <v/>
      </c>
      <c r="S204" s="137"/>
      <c r="T204" s="137"/>
      <c r="U204" s="159" t="str">
        <f>IF(COUNTA(U4:U15)&gt;0,"11, ","")</f>
        <v/>
      </c>
      <c r="V204" s="1"/>
      <c r="W204" s="1"/>
      <c r="X204" s="1"/>
      <c r="Y204" s="1"/>
      <c r="Z204" s="1"/>
      <c r="AA204" s="1"/>
      <c r="AB204" s="1"/>
      <c r="AC204" s="1"/>
    </row>
    <row r="205" spans="1:29" ht="12.75" hidden="1" customHeight="1">
      <c r="A205" s="1"/>
      <c r="B205" s="16"/>
      <c r="C205" s="3"/>
      <c r="D205" s="3"/>
      <c r="E205" s="3"/>
      <c r="F205" s="159" t="str">
        <f>IF(COUNTA(F16:F27)&gt;0,"6, ","")</f>
        <v/>
      </c>
      <c r="G205" s="137"/>
      <c r="H205" s="137"/>
      <c r="I205" s="159" t="str">
        <f>IF(COUNTA(I16:I27)&gt;0,"7, ","")</f>
        <v/>
      </c>
      <c r="J205" s="137"/>
      <c r="K205" s="137"/>
      <c r="L205" s="159" t="str">
        <f>IF(COUNTA(L16:L27)&gt;0,"8, ","")</f>
        <v/>
      </c>
      <c r="M205" s="137"/>
      <c r="N205" s="137"/>
      <c r="O205" s="159" t="str">
        <f>IF(COUNTA(O16:O27)&gt;0,"9, ","")</f>
        <v/>
      </c>
      <c r="P205" s="137"/>
      <c r="Q205" s="137"/>
      <c r="R205" s="159" t="str">
        <f>IF(COUNTA(R16:R27)&gt;0,"10, ","")</f>
        <v/>
      </c>
      <c r="S205" s="137"/>
      <c r="T205" s="137"/>
      <c r="U205" s="159" t="str">
        <f>IF(COUNTA(U16:U27)&gt;0,"11, ","")</f>
        <v/>
      </c>
      <c r="V205" s="1"/>
      <c r="W205" s="1"/>
      <c r="X205" s="1"/>
      <c r="Y205" s="1"/>
      <c r="Z205" s="1"/>
      <c r="AA205" s="1"/>
      <c r="AB205" s="1"/>
      <c r="AC205" s="1"/>
    </row>
    <row r="206" spans="1:29" ht="12.75" hidden="1" customHeight="1">
      <c r="A206" s="1"/>
      <c r="B206" s="16"/>
      <c r="C206" s="3"/>
      <c r="D206" s="3"/>
      <c r="E206" s="3"/>
      <c r="F206" s="159" t="str">
        <f>IF(COUNTA(F28:F39)&gt;0,"6, ","")</f>
        <v/>
      </c>
      <c r="G206" s="137"/>
      <c r="H206" s="137"/>
      <c r="I206" s="159" t="str">
        <f>IF(COUNTA(I28:I39)&gt;0,"7, ","")</f>
        <v/>
      </c>
      <c r="J206" s="137"/>
      <c r="K206" s="137"/>
      <c r="L206" s="159" t="str">
        <f>IF(COUNTA(L28:L39)&gt;0,"8, ","")</f>
        <v/>
      </c>
      <c r="M206" s="137"/>
      <c r="N206" s="137"/>
      <c r="O206" s="159" t="str">
        <f>IF(COUNTA(O28:O39)&gt;0,"9, ","")</f>
        <v/>
      </c>
      <c r="P206" s="137"/>
      <c r="Q206" s="137"/>
      <c r="R206" s="159" t="str">
        <f>IF(COUNTA(R28:R39)&gt;0,"10, ","")</f>
        <v/>
      </c>
      <c r="S206" s="137"/>
      <c r="T206" s="137"/>
      <c r="U206" s="159" t="str">
        <f>IF(COUNTA(U28:U39)&gt;0,"11, ","")</f>
        <v/>
      </c>
      <c r="V206" s="1"/>
      <c r="W206" s="1"/>
      <c r="X206" s="1"/>
      <c r="Y206" s="1"/>
      <c r="Z206" s="1"/>
      <c r="AA206" s="1"/>
      <c r="AB206" s="1"/>
      <c r="AC206" s="1"/>
    </row>
    <row r="207" spans="1:29" ht="12.75" hidden="1" customHeight="1">
      <c r="A207" s="1"/>
      <c r="B207" s="16"/>
      <c r="C207" s="3"/>
      <c r="D207" s="3"/>
      <c r="E207" s="3"/>
      <c r="F207" s="159" t="str">
        <f>IF(COUNTA(F40:F51)&gt;0,"6, ","")</f>
        <v/>
      </c>
      <c r="G207" s="137"/>
      <c r="H207" s="137"/>
      <c r="I207" s="159" t="str">
        <f>IF(COUNTA(I40:I51)&gt;0,"7, ","")</f>
        <v/>
      </c>
      <c r="J207" s="137"/>
      <c r="K207" s="137"/>
      <c r="L207" s="159" t="str">
        <f>IF(COUNTA(L40:L51)&gt;0,"8, ","")</f>
        <v/>
      </c>
      <c r="M207" s="137"/>
      <c r="N207" s="137"/>
      <c r="O207" s="159" t="str">
        <f>IF(COUNTA(O40:O51)&gt;0,"9, ","")</f>
        <v/>
      </c>
      <c r="P207" s="137"/>
      <c r="Q207" s="137"/>
      <c r="R207" s="159" t="str">
        <f>IF(COUNTA(R40:R51)&gt;0,"10, ","")</f>
        <v/>
      </c>
      <c r="S207" s="137"/>
      <c r="T207" s="137"/>
      <c r="U207" s="159" t="str">
        <f>IF(COUNTA(U40:U51)&gt;0,"11, ","")</f>
        <v/>
      </c>
      <c r="V207" s="1"/>
      <c r="W207" s="1"/>
      <c r="X207" s="1"/>
      <c r="Y207" s="1"/>
      <c r="Z207" s="1"/>
      <c r="AA207" s="1"/>
      <c r="AB207" s="1"/>
      <c r="AC207" s="1"/>
    </row>
    <row r="208" spans="1:29" ht="12.75" hidden="1" customHeight="1">
      <c r="A208" s="1"/>
      <c r="B208" s="16"/>
      <c r="C208" s="3"/>
      <c r="D208" s="3"/>
      <c r="E208" s="3"/>
      <c r="F208" s="159" t="str">
        <f>IF(COUNTA(F52:F63)&gt;0,"6, ","")</f>
        <v/>
      </c>
      <c r="G208" s="137"/>
      <c r="H208" s="137"/>
      <c r="I208" s="159" t="str">
        <f>IF(COUNTA(I52:I63)&gt;0,"7, ","")</f>
        <v/>
      </c>
      <c r="J208" s="137"/>
      <c r="K208" s="137"/>
      <c r="L208" s="159" t="str">
        <f>IF(COUNTA(L52:L63)&gt;0,"8, ","")</f>
        <v/>
      </c>
      <c r="M208" s="137"/>
      <c r="N208" s="137"/>
      <c r="O208" s="159" t="str">
        <f>IF(COUNTA(O52:O63)&gt;0,"9, ","")</f>
        <v/>
      </c>
      <c r="P208" s="137"/>
      <c r="Q208" s="137"/>
      <c r="R208" s="159" t="str">
        <f>IF(COUNTA(R52:R63)&gt;0,"10, ","")</f>
        <v/>
      </c>
      <c r="S208" s="137"/>
      <c r="T208" s="137"/>
      <c r="U208" s="159" t="str">
        <f>IF(COUNTA(U52:U63)&gt;0,"11, ","")</f>
        <v/>
      </c>
      <c r="V208" s="1"/>
      <c r="W208" s="1"/>
      <c r="X208" s="1"/>
      <c r="Y208" s="1"/>
      <c r="Z208" s="1"/>
      <c r="AA208" s="1"/>
      <c r="AB208" s="1"/>
      <c r="AC208" s="1"/>
    </row>
    <row r="209" spans="1:29" ht="12.75" hidden="1" customHeight="1">
      <c r="A209" s="1"/>
      <c r="B209" s="16"/>
      <c r="C209" s="3"/>
      <c r="D209" s="3"/>
      <c r="E209" s="3"/>
      <c r="F209" s="159" t="str">
        <f>IF(COUNTA(F64:F75)&gt;0,"6, ","")</f>
        <v/>
      </c>
      <c r="G209" s="137"/>
      <c r="H209" s="137"/>
      <c r="I209" s="159" t="str">
        <f>IF(COUNTA(I64:I75)&gt;0,"7, ","")</f>
        <v/>
      </c>
      <c r="J209" s="137"/>
      <c r="K209" s="137"/>
      <c r="L209" s="159" t="str">
        <f>IF(COUNTA(L64:L75)&gt;0,"8, ","")</f>
        <v/>
      </c>
      <c r="M209" s="137"/>
      <c r="N209" s="137"/>
      <c r="O209" s="159" t="str">
        <f>IF(COUNTA(O64:O75)&gt;0,"9, ","")</f>
        <v/>
      </c>
      <c r="P209" s="137"/>
      <c r="Q209" s="137"/>
      <c r="R209" s="159" t="str">
        <f>IF(COUNTA(R64:R75)&gt;0,"10, ","")</f>
        <v/>
      </c>
      <c r="S209" s="137"/>
      <c r="T209" s="137"/>
      <c r="U209" s="159" t="str">
        <f>IF(COUNTA(U64:U75)&gt;0,"11, ","")</f>
        <v/>
      </c>
      <c r="V209" s="1"/>
      <c r="W209" s="1"/>
      <c r="X209" s="1"/>
      <c r="Y209" s="1"/>
      <c r="Z209" s="1"/>
      <c r="AA209" s="1"/>
      <c r="AB209" s="1"/>
      <c r="AC209" s="1"/>
    </row>
    <row r="210" spans="1:29" ht="12.75" hidden="1" customHeight="1">
      <c r="A210" s="1"/>
      <c r="B210" s="16"/>
      <c r="C210" s="3"/>
      <c r="D210" s="3"/>
      <c r="E210" s="3"/>
      <c r="F210" s="159" t="str">
        <f>IF(COUNTA(F76:F87)&gt;0,"6, ","")</f>
        <v/>
      </c>
      <c r="G210" s="137"/>
      <c r="H210" s="137"/>
      <c r="I210" s="159" t="str">
        <f>IF(COUNTA(I76:I87)&gt;0,"7, ","")</f>
        <v/>
      </c>
      <c r="J210" s="137"/>
      <c r="K210" s="137"/>
      <c r="L210" s="159" t="str">
        <f>IF(COUNTA(L76:L87)&gt;0,"8, ","")</f>
        <v/>
      </c>
      <c r="M210" s="137"/>
      <c r="N210" s="137"/>
      <c r="O210" s="159" t="str">
        <f>IF(COUNTA(O76:O87)&gt;0,"9, ","")</f>
        <v/>
      </c>
      <c r="P210" s="137"/>
      <c r="Q210" s="137"/>
      <c r="R210" s="159" t="str">
        <f>IF(COUNTA(R76:R87)&gt;0,"10, ","")</f>
        <v/>
      </c>
      <c r="S210" s="137"/>
      <c r="T210" s="137"/>
      <c r="U210" s="159" t="str">
        <f>IF(COUNTA(U76:U87)&gt;0,"11, ","")</f>
        <v/>
      </c>
      <c r="V210" s="1"/>
      <c r="W210" s="1"/>
      <c r="X210" s="1"/>
      <c r="Y210" s="1"/>
      <c r="Z210" s="1"/>
      <c r="AA210" s="1"/>
      <c r="AB210" s="1"/>
      <c r="AC210" s="1"/>
    </row>
    <row r="211" spans="1:29" ht="12.75" hidden="1" customHeight="1">
      <c r="A211" s="1"/>
      <c r="B211" s="16"/>
      <c r="C211" s="3"/>
      <c r="D211" s="3"/>
      <c r="E211" s="3"/>
      <c r="F211" s="159" t="str">
        <f>IF(COUNTA(F88:F99)&gt;0,"6, ","")</f>
        <v/>
      </c>
      <c r="G211" s="137"/>
      <c r="H211" s="137"/>
      <c r="I211" s="159" t="str">
        <f>IF(COUNTA(I88:I99)&gt;0,"7, ","")</f>
        <v/>
      </c>
      <c r="J211" s="137"/>
      <c r="K211" s="137"/>
      <c r="L211" s="159" t="str">
        <f>IF(COUNTA(L88:L99)&gt;0,"8, ","")</f>
        <v/>
      </c>
      <c r="M211" s="137"/>
      <c r="N211" s="137"/>
      <c r="O211" s="159" t="str">
        <f>IF(COUNTA(O88:O99)&gt;0,"9, ","")</f>
        <v/>
      </c>
      <c r="P211" s="137"/>
      <c r="Q211" s="137"/>
      <c r="R211" s="159" t="str">
        <f>IF(COUNTA(R88:R99)&gt;0,"10, ","")</f>
        <v/>
      </c>
      <c r="S211" s="137"/>
      <c r="T211" s="137"/>
      <c r="U211" s="159" t="str">
        <f>IF(COUNTA(U88:U99)&gt;0,"11, ","")</f>
        <v/>
      </c>
      <c r="V211" s="1"/>
      <c r="W211" s="1"/>
      <c r="X211" s="1"/>
      <c r="Y211" s="1"/>
      <c r="Z211" s="1"/>
      <c r="AA211" s="1"/>
      <c r="AB211" s="1"/>
      <c r="AC211" s="1"/>
    </row>
    <row r="212" spans="1:29" ht="12.75" hidden="1" customHeight="1">
      <c r="A212" s="1"/>
      <c r="B212" s="16"/>
      <c r="C212" s="3"/>
      <c r="D212" s="3"/>
      <c r="E212" s="3"/>
      <c r="F212" s="159" t="str">
        <f>IF(COUNTA(F100:F111)&gt;0,"6, ","")</f>
        <v/>
      </c>
      <c r="G212" s="137"/>
      <c r="H212" s="137"/>
      <c r="I212" s="159" t="str">
        <f>IF(COUNTA(I100:I111)&gt;0,"7, ","")</f>
        <v/>
      </c>
      <c r="J212" s="137"/>
      <c r="K212" s="137"/>
      <c r="L212" s="159" t="str">
        <f>IF(COUNTA(L100:L111)&gt;0,"8, ","")</f>
        <v/>
      </c>
      <c r="M212" s="137"/>
      <c r="N212" s="137"/>
      <c r="O212" s="159" t="str">
        <f>IF(COUNTA(O100:O111)&gt;0,"9, ","")</f>
        <v/>
      </c>
      <c r="P212" s="137"/>
      <c r="Q212" s="137"/>
      <c r="R212" s="159" t="str">
        <f>IF(COUNTA(R100:R111)&gt;0,"10, ","")</f>
        <v/>
      </c>
      <c r="S212" s="137"/>
      <c r="T212" s="137"/>
      <c r="U212" s="159" t="str">
        <f>IF(COUNTA(U100:U111)&gt;0,"11, ","")</f>
        <v/>
      </c>
      <c r="V212" s="1"/>
      <c r="W212" s="1"/>
      <c r="X212" s="1"/>
      <c r="Y212" s="1"/>
      <c r="Z212" s="1"/>
      <c r="AA212" s="1"/>
      <c r="AB212" s="1"/>
      <c r="AC212" s="1"/>
    </row>
    <row r="213" spans="1:29" ht="12.75" hidden="1" customHeight="1">
      <c r="A213" s="1"/>
      <c r="B213" s="16"/>
      <c r="C213" s="3"/>
      <c r="D213" s="3"/>
      <c r="E213" s="3"/>
      <c r="F213" s="159" t="str">
        <f>IF(COUNTA(F112:F123)&gt;0,"6, ","")</f>
        <v/>
      </c>
      <c r="G213" s="137"/>
      <c r="H213" s="137"/>
      <c r="I213" s="159" t="str">
        <f>IF(COUNTA(I112:I123)&gt;0,"7, ","")</f>
        <v/>
      </c>
      <c r="J213" s="137"/>
      <c r="K213" s="137"/>
      <c r="L213" s="159" t="str">
        <f>IF(COUNTA(L112:L123)&gt;0,"8, ","")</f>
        <v/>
      </c>
      <c r="M213" s="137"/>
      <c r="N213" s="137"/>
      <c r="O213" s="159" t="str">
        <f>IF(COUNTA(O112:O123)&gt;0,"9, ","")</f>
        <v/>
      </c>
      <c r="P213" s="137"/>
      <c r="Q213" s="137"/>
      <c r="R213" s="159" t="str">
        <f>IF(COUNTA(R112:R123)&gt;0,"10, ","")</f>
        <v/>
      </c>
      <c r="S213" s="137"/>
      <c r="T213" s="137"/>
      <c r="U213" s="159" t="str">
        <f>IF(COUNTA(U112:U123)&gt;0,"11, ","")</f>
        <v/>
      </c>
      <c r="V213" s="1"/>
      <c r="W213" s="1"/>
      <c r="X213" s="1"/>
      <c r="Y213" s="1"/>
      <c r="Z213" s="1"/>
      <c r="AA213" s="1"/>
      <c r="AB213" s="1"/>
      <c r="AC213" s="1"/>
    </row>
    <row r="214" spans="1:29" ht="12.75" hidden="1" customHeight="1">
      <c r="A214" s="1"/>
      <c r="B214" s="16"/>
      <c r="C214" s="3"/>
      <c r="D214" s="3"/>
      <c r="E214" s="3"/>
      <c r="F214" s="159" t="str">
        <f>IF(COUNTA(F124:F135)&gt;0,"6, ","")</f>
        <v/>
      </c>
      <c r="G214" s="137"/>
      <c r="H214" s="137"/>
      <c r="I214" s="159" t="str">
        <f>IF(COUNTA(I124:I135)&gt;0,"7, ","")</f>
        <v/>
      </c>
      <c r="J214" s="137"/>
      <c r="K214" s="137"/>
      <c r="L214" s="159" t="str">
        <f>IF(COUNTA(L124:L135)&gt;0,"8, ","")</f>
        <v/>
      </c>
      <c r="M214" s="137"/>
      <c r="N214" s="137"/>
      <c r="O214" s="159" t="str">
        <f>IF(COUNTA(O124:O135)&gt;0,"9, ","")</f>
        <v/>
      </c>
      <c r="P214" s="137"/>
      <c r="Q214" s="137"/>
      <c r="R214" s="159" t="str">
        <f>IF(COUNTA(R124:R135)&gt;0,"10, ","")</f>
        <v/>
      </c>
      <c r="S214" s="137"/>
      <c r="T214" s="137"/>
      <c r="U214" s="159" t="str">
        <f>IF(COUNTA(U124:U135)&gt;0,"11, ","")</f>
        <v/>
      </c>
      <c r="V214" s="1"/>
      <c r="W214" s="1"/>
      <c r="X214" s="1"/>
      <c r="Y214" s="1"/>
      <c r="Z214" s="1"/>
      <c r="AA214" s="1"/>
      <c r="AB214" s="1"/>
      <c r="AC214" s="1"/>
    </row>
    <row r="215" spans="1:29" ht="12.75" hidden="1" customHeight="1">
      <c r="A215" s="1"/>
      <c r="B215" s="16"/>
      <c r="C215" s="3"/>
      <c r="D215" s="3"/>
      <c r="E215" s="3"/>
      <c r="F215" s="159" t="str">
        <f>IF(COUNTA(F136:F147)&gt;0,"6, ","")</f>
        <v/>
      </c>
      <c r="G215" s="137"/>
      <c r="H215" s="137"/>
      <c r="I215" s="159" t="str">
        <f>IF(COUNTA(I136:I147)&gt;0,"7, ","")</f>
        <v/>
      </c>
      <c r="J215" s="137"/>
      <c r="K215" s="137"/>
      <c r="L215" s="159" t="str">
        <f>IF(COUNTA(L136:L147)&gt;0,"8, ","")</f>
        <v/>
      </c>
      <c r="M215" s="137"/>
      <c r="N215" s="137"/>
      <c r="O215" s="159" t="str">
        <f>IF(COUNTA(O136:O147)&gt;0,"9, ","")</f>
        <v/>
      </c>
      <c r="P215" s="137"/>
      <c r="Q215" s="137"/>
      <c r="R215" s="159" t="str">
        <f>IF(COUNTA(R136:R147)&gt;0,"10, ","")</f>
        <v/>
      </c>
      <c r="S215" s="137"/>
      <c r="T215" s="137"/>
      <c r="U215" s="159" t="str">
        <f>IF(COUNTA(U136:U147)&gt;0,"11, ","")</f>
        <v/>
      </c>
      <c r="V215" s="1"/>
      <c r="W215" s="1"/>
      <c r="X215" s="1"/>
      <c r="Y215" s="1"/>
      <c r="Z215" s="1"/>
      <c r="AA215" s="1"/>
      <c r="AB215" s="1"/>
      <c r="AC215" s="1"/>
    </row>
    <row r="216" spans="1:29" ht="12.75" hidden="1" customHeight="1">
      <c r="A216" s="1"/>
      <c r="B216" s="16"/>
      <c r="C216" s="3"/>
      <c r="D216" s="3"/>
      <c r="E216" s="3"/>
      <c r="F216" s="3"/>
      <c r="G216" s="137"/>
      <c r="H216" s="137"/>
      <c r="I216" s="137"/>
      <c r="J216" s="137"/>
      <c r="K216" s="137"/>
      <c r="L216" s="154"/>
      <c r="M216" s="137"/>
      <c r="N216" s="137"/>
      <c r="O216" s="137"/>
      <c r="P216" s="137"/>
      <c r="Q216" s="137"/>
      <c r="R216" s="137"/>
      <c r="S216" s="137"/>
      <c r="T216" s="137"/>
      <c r="U216" s="137"/>
      <c r="V216" s="1"/>
      <c r="W216" s="1"/>
      <c r="X216" s="1"/>
      <c r="Y216" s="1"/>
      <c r="Z216" s="1"/>
      <c r="AA216" s="1"/>
      <c r="AB216" s="1"/>
      <c r="AC216" s="1"/>
    </row>
    <row r="217" spans="1:29" ht="12.75">
      <c r="A217" s="1"/>
      <c r="B217" s="16"/>
      <c r="C217" s="3"/>
      <c r="D217" s="3"/>
      <c r="E217" s="3"/>
      <c r="F217" s="3"/>
      <c r="G217" s="137"/>
      <c r="H217" s="137"/>
      <c r="I217" s="137"/>
      <c r="J217" s="137"/>
      <c r="K217" s="137"/>
      <c r="L217" s="154"/>
      <c r="M217" s="137"/>
      <c r="N217" s="137"/>
      <c r="O217" s="137"/>
      <c r="P217" s="137"/>
      <c r="Q217" s="137"/>
      <c r="R217" s="137"/>
      <c r="S217" s="137"/>
      <c r="T217" s="137"/>
      <c r="U217" s="137"/>
      <c r="V217" s="1"/>
      <c r="W217" s="1"/>
      <c r="X217" s="1"/>
      <c r="Y217" s="1"/>
      <c r="Z217" s="1"/>
      <c r="AA217" s="1"/>
      <c r="AB217" s="1"/>
      <c r="AC217" s="1"/>
    </row>
    <row r="218" spans="1:29" ht="12.75">
      <c r="A218" s="1"/>
      <c r="B218" s="16"/>
      <c r="C218" s="3"/>
      <c r="D218" s="3"/>
      <c r="E218" s="3"/>
      <c r="F218" s="3"/>
      <c r="G218" s="137"/>
      <c r="H218" s="137"/>
      <c r="I218" s="137"/>
      <c r="J218" s="137"/>
      <c r="K218" s="137"/>
      <c r="L218" s="154"/>
      <c r="M218" s="137"/>
      <c r="N218" s="137"/>
      <c r="O218" s="137"/>
      <c r="P218" s="137"/>
      <c r="Q218" s="137"/>
      <c r="R218" s="137"/>
      <c r="S218" s="137"/>
      <c r="T218" s="137"/>
      <c r="U218" s="137"/>
      <c r="V218" s="1"/>
      <c r="W218" s="1"/>
      <c r="X218" s="1"/>
      <c r="Y218" s="1"/>
      <c r="Z218" s="1"/>
      <c r="AA218" s="1"/>
      <c r="AB218" s="1"/>
      <c r="AC218" s="1"/>
    </row>
    <row r="219" spans="1:29" ht="12.75">
      <c r="A219" s="1"/>
      <c r="B219" s="16"/>
      <c r="C219" s="3"/>
      <c r="D219" s="3"/>
      <c r="E219" s="3"/>
      <c r="F219" s="3"/>
      <c r="G219" s="137"/>
      <c r="H219" s="137"/>
      <c r="I219" s="137"/>
      <c r="J219" s="137"/>
      <c r="K219" s="137"/>
      <c r="L219" s="154"/>
      <c r="M219" s="137"/>
      <c r="N219" s="137"/>
      <c r="O219" s="137"/>
      <c r="P219" s="137"/>
      <c r="Q219" s="137"/>
      <c r="R219" s="137"/>
      <c r="S219" s="137"/>
      <c r="T219" s="137"/>
      <c r="U219" s="137"/>
      <c r="V219" s="1"/>
      <c r="W219" s="1"/>
      <c r="X219" s="1"/>
      <c r="Y219" s="1"/>
      <c r="Z219" s="1"/>
      <c r="AA219" s="1"/>
      <c r="AB219" s="1"/>
      <c r="AC219" s="1"/>
    </row>
    <row r="220" spans="1:29" ht="12.75">
      <c r="A220" s="1"/>
      <c r="B220" s="16"/>
      <c r="C220" s="3"/>
      <c r="D220" s="3"/>
      <c r="E220" s="3"/>
      <c r="F220" s="3"/>
      <c r="G220" s="137"/>
      <c r="H220" s="137"/>
      <c r="I220" s="137"/>
      <c r="J220" s="137"/>
      <c r="K220" s="137"/>
      <c r="L220" s="154"/>
      <c r="M220" s="137"/>
      <c r="N220" s="137"/>
      <c r="O220" s="137"/>
      <c r="P220" s="137"/>
      <c r="Q220" s="137"/>
      <c r="R220" s="137"/>
      <c r="S220" s="137"/>
      <c r="T220" s="137"/>
      <c r="U220" s="137"/>
      <c r="V220" s="1"/>
      <c r="W220" s="1"/>
      <c r="X220" s="1"/>
      <c r="Y220" s="1"/>
      <c r="Z220" s="1"/>
      <c r="AA220" s="1"/>
      <c r="AB220" s="1"/>
      <c r="AC220" s="1"/>
    </row>
    <row r="221" spans="1:29" ht="12.75">
      <c r="A221" s="1"/>
      <c r="B221" s="16"/>
      <c r="C221" s="3"/>
      <c r="D221" s="3"/>
      <c r="E221" s="3"/>
      <c r="F221" s="3"/>
      <c r="G221" s="137"/>
      <c r="H221" s="137"/>
      <c r="I221" s="137"/>
      <c r="J221" s="137"/>
      <c r="K221" s="137"/>
      <c r="L221" s="154"/>
      <c r="M221" s="137"/>
      <c r="N221" s="137"/>
      <c r="O221" s="137"/>
      <c r="P221" s="137"/>
      <c r="Q221" s="137"/>
      <c r="R221" s="137"/>
      <c r="S221" s="137"/>
      <c r="T221" s="137"/>
      <c r="U221" s="137"/>
      <c r="V221" s="1"/>
      <c r="W221" s="1"/>
      <c r="X221" s="1"/>
      <c r="Y221" s="1"/>
      <c r="Z221" s="1"/>
      <c r="AA221" s="1"/>
      <c r="AB221" s="1"/>
      <c r="AC221" s="1"/>
    </row>
    <row r="222" spans="1:29" ht="12.75">
      <c r="A222" s="1"/>
      <c r="B222" s="16"/>
      <c r="C222" s="3"/>
      <c r="D222" s="3"/>
      <c r="E222" s="3"/>
      <c r="F222" s="3"/>
      <c r="G222" s="137"/>
      <c r="H222" s="137"/>
      <c r="I222" s="137"/>
      <c r="J222" s="137"/>
      <c r="K222" s="137"/>
      <c r="L222" s="154"/>
      <c r="M222" s="137"/>
      <c r="N222" s="137"/>
      <c r="O222" s="137"/>
      <c r="P222" s="137"/>
      <c r="Q222" s="137"/>
      <c r="R222" s="137"/>
      <c r="S222" s="137"/>
      <c r="T222" s="137"/>
      <c r="U222" s="137"/>
      <c r="V222" s="1"/>
      <c r="W222" s="1"/>
      <c r="X222" s="1"/>
      <c r="Y222" s="1"/>
      <c r="Z222" s="1"/>
      <c r="AA222" s="1"/>
      <c r="AB222" s="1"/>
      <c r="AC222" s="1"/>
    </row>
    <row r="223" spans="1:29" ht="12.75">
      <c r="A223" s="1"/>
      <c r="B223" s="16"/>
      <c r="C223" s="3"/>
      <c r="D223" s="3"/>
      <c r="E223" s="3"/>
      <c r="F223" s="3"/>
      <c r="G223" s="137"/>
      <c r="H223" s="137"/>
      <c r="I223" s="137"/>
      <c r="J223" s="137"/>
      <c r="K223" s="137"/>
      <c r="L223" s="154"/>
      <c r="M223" s="137"/>
      <c r="N223" s="137"/>
      <c r="O223" s="137"/>
      <c r="P223" s="137"/>
      <c r="Q223" s="137"/>
      <c r="R223" s="137"/>
      <c r="S223" s="137"/>
      <c r="T223" s="137"/>
      <c r="U223" s="137"/>
      <c r="V223" s="1"/>
      <c r="W223" s="1"/>
      <c r="X223" s="1"/>
      <c r="Y223" s="1"/>
      <c r="Z223" s="1"/>
      <c r="AA223" s="1"/>
      <c r="AB223" s="1"/>
      <c r="AC223" s="1"/>
    </row>
    <row r="224" spans="1:29" ht="12.75">
      <c r="A224" s="1"/>
      <c r="B224" s="16"/>
      <c r="C224" s="3"/>
      <c r="D224" s="3"/>
      <c r="E224" s="3"/>
      <c r="F224" s="3"/>
      <c r="G224" s="137"/>
      <c r="H224" s="137"/>
      <c r="I224" s="137"/>
      <c r="J224" s="137"/>
      <c r="K224" s="137"/>
      <c r="L224" s="154"/>
      <c r="M224" s="137"/>
      <c r="N224" s="137"/>
      <c r="O224" s="137"/>
      <c r="P224" s="137"/>
      <c r="Q224" s="137"/>
      <c r="R224" s="137"/>
      <c r="S224" s="137"/>
      <c r="T224" s="137"/>
      <c r="U224" s="137"/>
      <c r="V224" s="1"/>
      <c r="W224" s="1"/>
      <c r="X224" s="1"/>
      <c r="Y224" s="1"/>
      <c r="Z224" s="1"/>
      <c r="AA224" s="1"/>
      <c r="AB224" s="1"/>
      <c r="AC224" s="1"/>
    </row>
    <row r="225" spans="1:29" ht="12.75">
      <c r="A225" s="1"/>
      <c r="B225" s="16"/>
      <c r="C225" s="3"/>
      <c r="D225" s="3"/>
      <c r="E225" s="3"/>
      <c r="F225" s="3"/>
      <c r="G225" s="137"/>
      <c r="H225" s="137"/>
      <c r="I225" s="137"/>
      <c r="J225" s="137"/>
      <c r="K225" s="137"/>
      <c r="L225" s="154"/>
      <c r="M225" s="137"/>
      <c r="N225" s="137"/>
      <c r="O225" s="137"/>
      <c r="P225" s="137"/>
      <c r="Q225" s="137"/>
      <c r="R225" s="137"/>
      <c r="S225" s="137"/>
      <c r="T225" s="137"/>
      <c r="U225" s="137"/>
      <c r="V225" s="1"/>
      <c r="W225" s="1"/>
      <c r="X225" s="1"/>
      <c r="Y225" s="1"/>
      <c r="Z225" s="1"/>
      <c r="AA225" s="1"/>
      <c r="AB225" s="1"/>
      <c r="AC225" s="1"/>
    </row>
    <row r="226" spans="1:29" ht="12.75">
      <c r="A226" s="1"/>
      <c r="B226" s="16"/>
      <c r="C226" s="3"/>
      <c r="D226" s="3"/>
      <c r="E226" s="3"/>
      <c r="F226" s="3"/>
      <c r="G226" s="137"/>
      <c r="H226" s="137"/>
      <c r="I226" s="137"/>
      <c r="J226" s="137"/>
      <c r="K226" s="137"/>
      <c r="L226" s="154"/>
      <c r="M226" s="137"/>
      <c r="N226" s="137"/>
      <c r="O226" s="137"/>
      <c r="P226" s="137"/>
      <c r="Q226" s="137"/>
      <c r="R226" s="137"/>
      <c r="S226" s="137"/>
      <c r="T226" s="137"/>
      <c r="U226" s="137"/>
      <c r="V226" s="1"/>
      <c r="W226" s="1"/>
      <c r="X226" s="1"/>
      <c r="Y226" s="1"/>
      <c r="Z226" s="1"/>
      <c r="AA226" s="1"/>
      <c r="AB226" s="1"/>
      <c r="AC226" s="1"/>
    </row>
    <row r="227" spans="1:29" ht="12.75">
      <c r="A227" s="1"/>
      <c r="B227" s="16"/>
      <c r="C227" s="3"/>
      <c r="D227" s="3"/>
      <c r="E227" s="3"/>
      <c r="F227" s="3"/>
      <c r="G227" s="137"/>
      <c r="H227" s="137"/>
      <c r="I227" s="137"/>
      <c r="J227" s="137"/>
      <c r="K227" s="137"/>
      <c r="L227" s="154"/>
      <c r="M227" s="137"/>
      <c r="N227" s="137"/>
      <c r="O227" s="137"/>
      <c r="P227" s="137"/>
      <c r="Q227" s="137"/>
      <c r="R227" s="137"/>
      <c r="S227" s="137"/>
      <c r="T227" s="137"/>
      <c r="U227" s="137"/>
      <c r="V227" s="1"/>
      <c r="W227" s="1"/>
      <c r="X227" s="1"/>
      <c r="Y227" s="1"/>
      <c r="Z227" s="1"/>
      <c r="AA227" s="1"/>
      <c r="AB227" s="1"/>
      <c r="AC227" s="1"/>
    </row>
    <row r="228" spans="1:29" ht="12.75">
      <c r="A228" s="1"/>
      <c r="B228" s="16"/>
      <c r="C228" s="3"/>
      <c r="D228" s="3"/>
      <c r="E228" s="3"/>
      <c r="F228" s="3"/>
      <c r="G228" s="137"/>
      <c r="H228" s="137"/>
      <c r="I228" s="137"/>
      <c r="J228" s="137"/>
      <c r="K228" s="137"/>
      <c r="L228" s="154"/>
      <c r="M228" s="137"/>
      <c r="N228" s="137"/>
      <c r="O228" s="137"/>
      <c r="P228" s="137"/>
      <c r="Q228" s="137"/>
      <c r="R228" s="137"/>
      <c r="S228" s="137"/>
      <c r="T228" s="137"/>
      <c r="U228" s="137"/>
      <c r="V228" s="1"/>
      <c r="W228" s="1"/>
      <c r="X228" s="1"/>
      <c r="Y228" s="1"/>
      <c r="Z228" s="1"/>
      <c r="AA228" s="1"/>
      <c r="AB228" s="1"/>
      <c r="AC228" s="1"/>
    </row>
    <row r="229" spans="1:29" ht="12.75">
      <c r="A229" s="1"/>
      <c r="B229" s="16"/>
      <c r="C229" s="3"/>
      <c r="D229" s="3"/>
      <c r="E229" s="3"/>
      <c r="F229" s="3"/>
      <c r="G229" s="137"/>
      <c r="H229" s="137"/>
      <c r="I229" s="137"/>
      <c r="J229" s="137"/>
      <c r="K229" s="137"/>
      <c r="L229" s="154"/>
      <c r="M229" s="137"/>
      <c r="N229" s="137"/>
      <c r="O229" s="137"/>
      <c r="P229" s="137"/>
      <c r="Q229" s="137"/>
      <c r="R229" s="137"/>
      <c r="S229" s="137"/>
      <c r="T229" s="137"/>
      <c r="U229" s="137"/>
      <c r="V229" s="1"/>
      <c r="W229" s="1"/>
      <c r="X229" s="1"/>
      <c r="Y229" s="1"/>
      <c r="Z229" s="1"/>
      <c r="AA229" s="1"/>
      <c r="AB229" s="1"/>
      <c r="AC229" s="1"/>
    </row>
    <row r="230" spans="1:29" ht="12.75">
      <c r="A230" s="1"/>
      <c r="B230" s="16"/>
      <c r="C230" s="3"/>
      <c r="D230" s="137"/>
      <c r="E230" s="137"/>
      <c r="F230" s="137"/>
      <c r="G230" s="137"/>
      <c r="H230" s="137"/>
      <c r="I230" s="154"/>
      <c r="J230" s="137"/>
      <c r="K230" s="137"/>
      <c r="L230" s="137"/>
      <c r="M230" s="137"/>
      <c r="N230" s="137"/>
      <c r="O230" s="137"/>
      <c r="P230" s="137"/>
      <c r="Q230" s="137"/>
      <c r="R230" s="137"/>
      <c r="S230" s="1"/>
      <c r="T230" s="1"/>
      <c r="U230" s="1"/>
      <c r="V230" s="1"/>
      <c r="W230" s="1"/>
      <c r="X230" s="1"/>
      <c r="Y230" s="1"/>
      <c r="Z230" s="1"/>
      <c r="AA230" s="1"/>
      <c r="AB230" s="1"/>
      <c r="AC230" s="1"/>
    </row>
    <row r="231" spans="1:29" ht="12.75">
      <c r="A231" s="1"/>
      <c r="B231" s="16"/>
      <c r="C231" s="3"/>
      <c r="D231" s="137"/>
      <c r="E231" s="137"/>
      <c r="F231" s="137"/>
      <c r="G231" s="137"/>
      <c r="H231" s="137"/>
      <c r="I231" s="154"/>
      <c r="J231" s="137"/>
      <c r="K231" s="137"/>
      <c r="L231" s="137"/>
      <c r="M231" s="137"/>
      <c r="N231" s="137"/>
      <c r="O231" s="137"/>
      <c r="P231" s="137"/>
      <c r="Q231" s="137"/>
      <c r="R231" s="137"/>
      <c r="S231" s="1"/>
      <c r="T231" s="1"/>
      <c r="U231" s="1"/>
      <c r="V231" s="1"/>
      <c r="W231" s="1"/>
      <c r="X231" s="1"/>
      <c r="Y231" s="1"/>
      <c r="Z231" s="1"/>
      <c r="AA231" s="1"/>
      <c r="AB231" s="1"/>
      <c r="AC231" s="1"/>
    </row>
    <row r="232" spans="1:29" ht="12.75">
      <c r="A232" s="1"/>
      <c r="B232" s="16"/>
      <c r="C232" s="3"/>
      <c r="D232" s="137"/>
      <c r="E232" s="137"/>
      <c r="F232" s="137"/>
      <c r="G232" s="137"/>
      <c r="H232" s="137"/>
      <c r="I232" s="154"/>
      <c r="J232" s="137"/>
      <c r="K232" s="137"/>
      <c r="L232" s="137"/>
      <c r="M232" s="137"/>
      <c r="N232" s="137"/>
      <c r="O232" s="137"/>
      <c r="P232" s="137"/>
      <c r="Q232" s="137"/>
      <c r="R232" s="137"/>
      <c r="S232" s="1"/>
      <c r="T232" s="1"/>
      <c r="U232" s="1"/>
      <c r="V232" s="1"/>
      <c r="W232" s="1"/>
      <c r="X232" s="1"/>
      <c r="Y232" s="1"/>
      <c r="Z232" s="1"/>
      <c r="AA232" s="1"/>
      <c r="AB232" s="1"/>
      <c r="AC232" s="1"/>
    </row>
    <row r="233" spans="1:29" ht="12.75">
      <c r="A233" s="1"/>
      <c r="B233" s="16"/>
      <c r="C233" s="3"/>
      <c r="D233" s="137"/>
      <c r="E233" s="137"/>
      <c r="F233" s="137"/>
      <c r="G233" s="137"/>
      <c r="H233" s="137"/>
      <c r="I233" s="154"/>
      <c r="J233" s="137"/>
      <c r="K233" s="137"/>
      <c r="L233" s="137"/>
      <c r="M233" s="137"/>
      <c r="N233" s="137"/>
      <c r="O233" s="137"/>
      <c r="P233" s="137"/>
      <c r="Q233" s="137"/>
      <c r="R233" s="137"/>
      <c r="S233" s="1"/>
      <c r="T233" s="1"/>
      <c r="U233" s="1"/>
      <c r="V233" s="1"/>
      <c r="W233" s="1"/>
      <c r="X233" s="1"/>
      <c r="Y233" s="1"/>
      <c r="Z233" s="1"/>
      <c r="AA233" s="1"/>
      <c r="AB233" s="1"/>
      <c r="AC233" s="1"/>
    </row>
    <row r="234" spans="1:29" ht="12.75">
      <c r="A234" s="1"/>
      <c r="B234" s="16"/>
      <c r="C234" s="3"/>
      <c r="D234" s="137"/>
      <c r="E234" s="137"/>
      <c r="F234" s="137"/>
      <c r="G234" s="137"/>
      <c r="H234" s="137"/>
      <c r="I234" s="154"/>
      <c r="J234" s="137"/>
      <c r="K234" s="137"/>
      <c r="L234" s="137"/>
      <c r="M234" s="137"/>
      <c r="N234" s="137"/>
      <c r="O234" s="137"/>
      <c r="P234" s="137"/>
      <c r="Q234" s="137"/>
      <c r="R234" s="137"/>
      <c r="S234" s="1"/>
      <c r="T234" s="1"/>
      <c r="U234" s="1"/>
      <c r="V234" s="1"/>
      <c r="W234" s="1"/>
      <c r="X234" s="1"/>
      <c r="Y234" s="1"/>
      <c r="Z234" s="1"/>
      <c r="AA234" s="1"/>
      <c r="AB234" s="1"/>
      <c r="AC234" s="1"/>
    </row>
    <row r="235" spans="1:29" ht="12.75">
      <c r="A235" s="1"/>
      <c r="B235" s="16"/>
      <c r="C235" s="3"/>
      <c r="D235" s="137"/>
      <c r="E235" s="137"/>
      <c r="F235" s="137"/>
      <c r="G235" s="137"/>
      <c r="H235" s="137"/>
      <c r="I235" s="154"/>
      <c r="J235" s="137"/>
      <c r="K235" s="137"/>
      <c r="L235" s="137"/>
      <c r="M235" s="137"/>
      <c r="N235" s="137"/>
      <c r="O235" s="137"/>
      <c r="P235" s="137"/>
      <c r="Q235" s="137"/>
      <c r="R235" s="137"/>
      <c r="S235" s="1"/>
      <c r="T235" s="1"/>
      <c r="U235" s="1"/>
      <c r="V235" s="1"/>
      <c r="W235" s="1"/>
      <c r="X235" s="1"/>
      <c r="Y235" s="1"/>
      <c r="Z235" s="1"/>
      <c r="AA235" s="1"/>
      <c r="AB235" s="1"/>
      <c r="AC235" s="1"/>
    </row>
    <row r="236" spans="1:29" ht="12.75">
      <c r="A236" s="1"/>
      <c r="B236" s="16"/>
      <c r="C236" s="3"/>
      <c r="D236" s="137"/>
      <c r="E236" s="137"/>
      <c r="F236" s="137"/>
      <c r="G236" s="137"/>
      <c r="H236" s="137"/>
      <c r="I236" s="154"/>
      <c r="J236" s="137"/>
      <c r="K236" s="137"/>
      <c r="L236" s="137"/>
      <c r="M236" s="137"/>
      <c r="N236" s="137"/>
      <c r="O236" s="137"/>
      <c r="P236" s="137"/>
      <c r="Q236" s="137"/>
      <c r="R236" s="137"/>
      <c r="S236" s="1"/>
      <c r="T236" s="1"/>
      <c r="U236" s="1"/>
      <c r="V236" s="1"/>
      <c r="W236" s="1"/>
      <c r="X236" s="1"/>
      <c r="Y236" s="1"/>
      <c r="Z236" s="1"/>
      <c r="AA236" s="1"/>
      <c r="AB236" s="1"/>
      <c r="AC236" s="1"/>
    </row>
    <row r="237" spans="1:29" ht="12.75">
      <c r="A237" s="1"/>
      <c r="B237" s="16"/>
      <c r="C237" s="3"/>
      <c r="D237" s="137"/>
      <c r="E237" s="137"/>
      <c r="F237" s="137"/>
      <c r="G237" s="137"/>
      <c r="H237" s="137"/>
      <c r="I237" s="154"/>
      <c r="J237" s="137"/>
      <c r="K237" s="137"/>
      <c r="L237" s="137"/>
      <c r="M237" s="137"/>
      <c r="N237" s="137"/>
      <c r="O237" s="137"/>
      <c r="P237" s="137"/>
      <c r="Q237" s="137"/>
      <c r="R237" s="137"/>
      <c r="S237" s="1"/>
      <c r="T237" s="1"/>
      <c r="U237" s="1"/>
      <c r="V237" s="1"/>
      <c r="W237" s="1"/>
      <c r="X237" s="1"/>
      <c r="Y237" s="1"/>
      <c r="Z237" s="1"/>
      <c r="AA237" s="1"/>
      <c r="AB237" s="1"/>
      <c r="AC237" s="1"/>
    </row>
    <row r="238" spans="1:29" ht="12.75">
      <c r="A238" s="1"/>
      <c r="B238" s="16"/>
      <c r="C238" s="3"/>
      <c r="D238" s="137"/>
      <c r="E238" s="137"/>
      <c r="F238" s="137"/>
      <c r="G238" s="137"/>
      <c r="H238" s="137"/>
      <c r="I238" s="154"/>
      <c r="J238" s="137"/>
      <c r="K238" s="137"/>
      <c r="L238" s="137"/>
      <c r="M238" s="137"/>
      <c r="N238" s="137"/>
      <c r="O238" s="137"/>
      <c r="P238" s="137"/>
      <c r="Q238" s="137"/>
      <c r="R238" s="137"/>
      <c r="S238" s="1"/>
      <c r="T238" s="1"/>
      <c r="U238" s="1"/>
      <c r="V238" s="1"/>
      <c r="W238" s="1"/>
      <c r="X238" s="1"/>
      <c r="Y238" s="1"/>
      <c r="Z238" s="1"/>
      <c r="AA238" s="1"/>
      <c r="AB238" s="1"/>
      <c r="AC238" s="1"/>
    </row>
    <row r="239" spans="1:29" ht="12.75">
      <c r="A239" s="1"/>
      <c r="B239" s="16"/>
      <c r="C239" s="3"/>
      <c r="D239" s="137"/>
      <c r="E239" s="137"/>
      <c r="F239" s="137"/>
      <c r="G239" s="137"/>
      <c r="H239" s="137"/>
      <c r="I239" s="154"/>
      <c r="J239" s="137"/>
      <c r="K239" s="137"/>
      <c r="L239" s="137"/>
      <c r="M239" s="137"/>
      <c r="N239" s="137"/>
      <c r="O239" s="137"/>
      <c r="P239" s="137"/>
      <c r="Q239" s="137"/>
      <c r="R239" s="137"/>
      <c r="S239" s="1"/>
      <c r="T239" s="1"/>
      <c r="U239" s="1"/>
      <c r="V239" s="1"/>
      <c r="W239" s="1"/>
      <c r="X239" s="1"/>
      <c r="Y239" s="1"/>
      <c r="Z239" s="1"/>
      <c r="AA239" s="1"/>
      <c r="AB239" s="1"/>
      <c r="AC239" s="1"/>
    </row>
    <row r="240" spans="1:29" ht="12.75">
      <c r="A240" s="1"/>
      <c r="B240" s="16"/>
      <c r="C240" s="3"/>
      <c r="D240" s="137"/>
      <c r="E240" s="137"/>
      <c r="F240" s="137"/>
      <c r="G240" s="137"/>
      <c r="H240" s="137"/>
      <c r="I240" s="154"/>
      <c r="J240" s="137"/>
      <c r="K240" s="137"/>
      <c r="L240" s="137"/>
      <c r="M240" s="137"/>
      <c r="N240" s="137"/>
      <c r="O240" s="137"/>
      <c r="P240" s="137"/>
      <c r="Q240" s="137"/>
      <c r="R240" s="137"/>
      <c r="S240" s="1"/>
      <c r="T240" s="1"/>
      <c r="U240" s="1"/>
      <c r="V240" s="1"/>
      <c r="W240" s="1"/>
      <c r="X240" s="1"/>
      <c r="Y240" s="1"/>
      <c r="Z240" s="1"/>
      <c r="AA240" s="1"/>
      <c r="AB240" s="1"/>
      <c r="AC240" s="1"/>
    </row>
    <row r="241" spans="1:29" ht="12.75">
      <c r="A241" s="1"/>
      <c r="B241" s="16"/>
      <c r="C241" s="3"/>
      <c r="D241" s="137"/>
      <c r="E241" s="137"/>
      <c r="F241" s="137"/>
      <c r="G241" s="137"/>
      <c r="H241" s="137"/>
      <c r="I241" s="154"/>
      <c r="J241" s="137"/>
      <c r="K241" s="137"/>
      <c r="L241" s="137"/>
      <c r="M241" s="137"/>
      <c r="N241" s="137"/>
      <c r="O241" s="137"/>
      <c r="P241" s="137"/>
      <c r="Q241" s="137"/>
      <c r="R241" s="137"/>
      <c r="S241" s="1"/>
      <c r="T241" s="1"/>
      <c r="U241" s="1"/>
      <c r="V241" s="1"/>
      <c r="W241" s="1"/>
      <c r="X241" s="1"/>
      <c r="Y241" s="1"/>
      <c r="Z241" s="1"/>
      <c r="AA241" s="1"/>
      <c r="AB241" s="1"/>
      <c r="AC241" s="1"/>
    </row>
    <row r="242" spans="1:29" ht="12.75">
      <c r="A242" s="1"/>
      <c r="B242" s="16"/>
      <c r="C242" s="3"/>
      <c r="D242" s="137"/>
      <c r="E242" s="137"/>
      <c r="F242" s="137"/>
      <c r="G242" s="137"/>
      <c r="H242" s="137"/>
      <c r="I242" s="154"/>
      <c r="J242" s="137"/>
      <c r="K242" s="137"/>
      <c r="L242" s="137"/>
      <c r="M242" s="137"/>
      <c r="N242" s="137"/>
      <c r="O242" s="137"/>
      <c r="P242" s="137"/>
      <c r="Q242" s="137"/>
      <c r="R242" s="137"/>
      <c r="S242" s="1"/>
      <c r="T242" s="1"/>
      <c r="U242" s="1"/>
      <c r="V242" s="1"/>
      <c r="W242" s="1"/>
      <c r="X242" s="1"/>
      <c r="Y242" s="1"/>
      <c r="Z242" s="1"/>
      <c r="AA242" s="1"/>
      <c r="AB242" s="1"/>
      <c r="AC242" s="1"/>
    </row>
    <row r="243" spans="1:29" ht="12.75">
      <c r="A243" s="1"/>
      <c r="B243" s="16"/>
      <c r="C243" s="3"/>
      <c r="D243" s="137"/>
      <c r="E243" s="137"/>
      <c r="F243" s="137"/>
      <c r="G243" s="137"/>
      <c r="H243" s="137"/>
      <c r="I243" s="154"/>
      <c r="J243" s="137"/>
      <c r="K243" s="137"/>
      <c r="L243" s="137"/>
      <c r="M243" s="137"/>
      <c r="N243" s="137"/>
      <c r="O243" s="137"/>
      <c r="P243" s="137"/>
      <c r="Q243" s="137"/>
      <c r="R243" s="137"/>
      <c r="S243" s="1"/>
      <c r="T243" s="1"/>
      <c r="U243" s="1"/>
      <c r="V243" s="1"/>
      <c r="W243" s="1"/>
      <c r="X243" s="1"/>
      <c r="Y243" s="1"/>
      <c r="Z243" s="1"/>
      <c r="AA243" s="1"/>
      <c r="AB243" s="1"/>
      <c r="AC243" s="1"/>
    </row>
    <row r="244" spans="1:29" ht="12.75">
      <c r="A244" s="1"/>
      <c r="B244" s="16"/>
      <c r="C244" s="3"/>
      <c r="D244" s="137"/>
      <c r="E244" s="137"/>
      <c r="F244" s="137"/>
      <c r="G244" s="137"/>
      <c r="H244" s="137"/>
      <c r="I244" s="154"/>
      <c r="J244" s="137"/>
      <c r="K244" s="137"/>
      <c r="L244" s="137"/>
      <c r="M244" s="137"/>
      <c r="N244" s="137"/>
      <c r="O244" s="137"/>
      <c r="P244" s="137"/>
      <c r="Q244" s="137"/>
      <c r="R244" s="137"/>
      <c r="S244" s="1"/>
      <c r="T244" s="1"/>
      <c r="U244" s="1"/>
      <c r="V244" s="1"/>
      <c r="W244" s="1"/>
      <c r="X244" s="1"/>
      <c r="Y244" s="1"/>
      <c r="Z244" s="1"/>
      <c r="AA244" s="1"/>
      <c r="AB244" s="1"/>
      <c r="AC244" s="1"/>
    </row>
    <row r="245" spans="1:29" ht="12.75">
      <c r="A245" s="1"/>
      <c r="B245" s="16"/>
      <c r="C245" s="3"/>
      <c r="D245" s="137"/>
      <c r="E245" s="137"/>
      <c r="F245" s="137"/>
      <c r="G245" s="137"/>
      <c r="H245" s="137"/>
      <c r="I245" s="154"/>
      <c r="J245" s="137"/>
      <c r="K245" s="137"/>
      <c r="L245" s="137"/>
      <c r="M245" s="137"/>
      <c r="N245" s="137"/>
      <c r="O245" s="137"/>
      <c r="P245" s="137"/>
      <c r="Q245" s="137"/>
      <c r="R245" s="137"/>
      <c r="S245" s="1"/>
      <c r="T245" s="1"/>
      <c r="U245" s="1"/>
      <c r="V245" s="1"/>
      <c r="W245" s="1"/>
      <c r="X245" s="1"/>
      <c r="Y245" s="1"/>
      <c r="Z245" s="1"/>
      <c r="AA245" s="1"/>
      <c r="AB245" s="1"/>
      <c r="AC245" s="1"/>
    </row>
    <row r="246" spans="1:29" ht="12.75">
      <c r="A246" s="1"/>
      <c r="B246" s="16"/>
      <c r="C246" s="3"/>
      <c r="D246" s="137"/>
      <c r="E246" s="137"/>
      <c r="F246" s="137"/>
      <c r="G246" s="137"/>
      <c r="H246" s="137"/>
      <c r="I246" s="154"/>
      <c r="J246" s="137"/>
      <c r="K246" s="137"/>
      <c r="L246" s="137"/>
      <c r="M246" s="137"/>
      <c r="N246" s="137"/>
      <c r="O246" s="137"/>
      <c r="P246" s="137"/>
      <c r="Q246" s="137"/>
      <c r="R246" s="137"/>
      <c r="S246" s="1"/>
      <c r="T246" s="1"/>
      <c r="U246" s="1"/>
      <c r="V246" s="1"/>
      <c r="W246" s="1"/>
      <c r="X246" s="1"/>
      <c r="Y246" s="1"/>
      <c r="Z246" s="1"/>
      <c r="AA246" s="1"/>
      <c r="AB246" s="1"/>
      <c r="AC246" s="1"/>
    </row>
    <row r="247" spans="1:29" ht="12.75">
      <c r="A247" s="1"/>
      <c r="B247" s="16"/>
      <c r="C247" s="3"/>
      <c r="D247" s="137"/>
      <c r="E247" s="137"/>
      <c r="F247" s="137"/>
      <c r="G247" s="137"/>
      <c r="H247" s="137"/>
      <c r="I247" s="154"/>
      <c r="J247" s="137"/>
      <c r="K247" s="137"/>
      <c r="L247" s="137"/>
      <c r="M247" s="137"/>
      <c r="N247" s="137"/>
      <c r="O247" s="137"/>
      <c r="P247" s="137"/>
      <c r="Q247" s="137"/>
      <c r="R247" s="137"/>
      <c r="S247" s="1"/>
      <c r="T247" s="1"/>
      <c r="U247" s="1"/>
      <c r="V247" s="1"/>
      <c r="W247" s="1"/>
      <c r="X247" s="1"/>
      <c r="Y247" s="1"/>
      <c r="Z247" s="1"/>
      <c r="AA247" s="1"/>
      <c r="AB247" s="1"/>
      <c r="AC247" s="1"/>
    </row>
    <row r="248" spans="1:29" ht="12.75">
      <c r="A248" s="1"/>
      <c r="B248" s="16"/>
      <c r="C248" s="3"/>
      <c r="D248" s="137"/>
      <c r="E248" s="137"/>
      <c r="F248" s="137"/>
      <c r="G248" s="137"/>
      <c r="H248" s="137"/>
      <c r="I248" s="137"/>
      <c r="J248" s="137"/>
      <c r="K248" s="137"/>
      <c r="L248" s="137"/>
      <c r="M248" s="137"/>
      <c r="N248" s="137"/>
      <c r="O248" s="137"/>
      <c r="P248" s="137"/>
      <c r="Q248" s="137"/>
      <c r="R248" s="137"/>
      <c r="S248" s="1"/>
      <c r="T248" s="1"/>
      <c r="U248" s="1"/>
      <c r="V248" s="1"/>
      <c r="W248" s="1"/>
      <c r="X248" s="1"/>
      <c r="Y248" s="1"/>
      <c r="Z248" s="1"/>
      <c r="AA248" s="1"/>
      <c r="AB248" s="1"/>
      <c r="AC248" s="1"/>
    </row>
    <row r="249" spans="1:29" ht="12.75">
      <c r="A249" s="1"/>
      <c r="B249" s="16"/>
      <c r="C249" s="3"/>
      <c r="D249" s="137"/>
      <c r="E249" s="137"/>
      <c r="F249" s="137"/>
      <c r="G249" s="137"/>
      <c r="H249" s="137"/>
      <c r="I249" s="137"/>
      <c r="J249" s="137"/>
      <c r="K249" s="137"/>
      <c r="L249" s="137"/>
      <c r="M249" s="137"/>
      <c r="N249" s="137"/>
      <c r="O249" s="137"/>
      <c r="P249" s="137"/>
      <c r="Q249" s="137"/>
      <c r="R249" s="137"/>
      <c r="S249" s="1"/>
      <c r="T249" s="1"/>
      <c r="U249" s="1"/>
      <c r="V249" s="1"/>
      <c r="W249" s="1"/>
      <c r="X249" s="1"/>
      <c r="Y249" s="1"/>
      <c r="Z249" s="1"/>
      <c r="AA249" s="1"/>
      <c r="AB249" s="1"/>
      <c r="AC249" s="1"/>
    </row>
    <row r="250" spans="1:29" ht="12.75">
      <c r="A250" s="1"/>
      <c r="B250" s="16"/>
      <c r="C250" s="3"/>
      <c r="D250" s="137"/>
      <c r="E250" s="137"/>
      <c r="F250" s="137"/>
      <c r="G250" s="137"/>
      <c r="H250" s="137"/>
      <c r="I250" s="137"/>
      <c r="J250" s="137"/>
      <c r="K250" s="137"/>
      <c r="L250" s="137"/>
      <c r="M250" s="137"/>
      <c r="N250" s="137"/>
      <c r="O250" s="137"/>
      <c r="P250" s="137"/>
      <c r="Q250" s="137"/>
      <c r="R250" s="137"/>
      <c r="S250" s="1"/>
      <c r="T250" s="1"/>
      <c r="U250" s="1"/>
      <c r="V250" s="1"/>
      <c r="W250" s="1"/>
      <c r="X250" s="1"/>
      <c r="Y250" s="1"/>
      <c r="Z250" s="1"/>
      <c r="AA250" s="1"/>
      <c r="AB250" s="1"/>
      <c r="AC250" s="1"/>
    </row>
    <row r="251" spans="1:29" ht="12.75">
      <c r="A251" s="1"/>
      <c r="B251" s="16"/>
      <c r="C251" s="3"/>
      <c r="D251" s="137"/>
      <c r="E251" s="137"/>
      <c r="F251" s="137"/>
      <c r="G251" s="137"/>
      <c r="H251" s="137"/>
      <c r="I251" s="137"/>
      <c r="J251" s="137"/>
      <c r="K251" s="137"/>
      <c r="L251" s="137"/>
      <c r="M251" s="137"/>
      <c r="N251" s="137"/>
      <c r="O251" s="137"/>
      <c r="P251" s="137"/>
      <c r="Q251" s="137"/>
      <c r="R251" s="137"/>
      <c r="S251" s="1"/>
      <c r="T251" s="1"/>
      <c r="U251" s="1"/>
      <c r="V251" s="1"/>
      <c r="W251" s="1"/>
      <c r="X251" s="1"/>
      <c r="Y251" s="1"/>
      <c r="Z251" s="1"/>
      <c r="AA251" s="1"/>
      <c r="AB251" s="1"/>
      <c r="AC251" s="1"/>
    </row>
    <row r="252" spans="1:29" ht="12.75">
      <c r="A252" s="1"/>
      <c r="B252" s="16"/>
      <c r="C252" s="3"/>
      <c r="D252" s="137"/>
      <c r="E252" s="137"/>
      <c r="F252" s="137"/>
      <c r="G252" s="137"/>
      <c r="H252" s="137"/>
      <c r="I252" s="137"/>
      <c r="J252" s="137"/>
      <c r="K252" s="137"/>
      <c r="L252" s="137"/>
      <c r="M252" s="137"/>
      <c r="N252" s="137"/>
      <c r="O252" s="137"/>
      <c r="P252" s="137"/>
      <c r="Q252" s="137"/>
      <c r="R252" s="137"/>
      <c r="S252" s="1"/>
      <c r="T252" s="1"/>
      <c r="U252" s="1"/>
      <c r="V252" s="1"/>
      <c r="W252" s="1"/>
      <c r="X252" s="1"/>
      <c r="Y252" s="1"/>
      <c r="Z252" s="1"/>
      <c r="AA252" s="1"/>
      <c r="AB252" s="1"/>
      <c r="AC252" s="1"/>
    </row>
    <row r="253" spans="1:29" ht="12.75">
      <c r="A253" s="1"/>
      <c r="B253" s="16"/>
      <c r="C253" s="3"/>
      <c r="D253" s="137"/>
      <c r="E253" s="137"/>
      <c r="F253" s="137"/>
      <c r="G253" s="137"/>
      <c r="H253" s="137"/>
      <c r="I253" s="137"/>
      <c r="J253" s="137"/>
      <c r="K253" s="137"/>
      <c r="L253" s="137"/>
      <c r="M253" s="137"/>
      <c r="N253" s="137"/>
      <c r="O253" s="137"/>
      <c r="P253" s="137"/>
      <c r="Q253" s="137"/>
      <c r="R253" s="137"/>
      <c r="S253" s="1"/>
      <c r="T253" s="1"/>
      <c r="U253" s="1"/>
      <c r="V253" s="1"/>
      <c r="W253" s="1"/>
      <c r="X253" s="1"/>
      <c r="Y253" s="1"/>
      <c r="Z253" s="1"/>
      <c r="AA253" s="1"/>
      <c r="AB253" s="1"/>
      <c r="AC253" s="1"/>
    </row>
    <row r="254" spans="1:29" ht="12.75">
      <c r="A254" s="1"/>
      <c r="B254" s="16"/>
      <c r="C254" s="3"/>
      <c r="D254" s="137"/>
      <c r="E254" s="137"/>
      <c r="F254" s="137"/>
      <c r="G254" s="137"/>
      <c r="H254" s="137"/>
      <c r="I254" s="137"/>
      <c r="J254" s="137"/>
      <c r="K254" s="137"/>
      <c r="L254" s="137"/>
      <c r="M254" s="137"/>
      <c r="N254" s="137"/>
      <c r="O254" s="137"/>
      <c r="P254" s="137"/>
      <c r="Q254" s="137"/>
      <c r="R254" s="137"/>
      <c r="S254" s="1"/>
      <c r="T254" s="1"/>
      <c r="U254" s="1"/>
      <c r="V254" s="1"/>
      <c r="W254" s="1"/>
      <c r="X254" s="1"/>
      <c r="Y254" s="1"/>
      <c r="Z254" s="1"/>
      <c r="AA254" s="1"/>
      <c r="AB254" s="1"/>
      <c r="AC254" s="1"/>
    </row>
    <row r="255" spans="1:29" ht="12.75">
      <c r="A255" s="1"/>
      <c r="B255" s="16"/>
      <c r="C255" s="3"/>
      <c r="D255" s="137"/>
      <c r="E255" s="137"/>
      <c r="F255" s="137"/>
      <c r="G255" s="137"/>
      <c r="H255" s="137"/>
      <c r="I255" s="137"/>
      <c r="J255" s="137"/>
      <c r="K255" s="137"/>
      <c r="L255" s="137"/>
      <c r="M255" s="137"/>
      <c r="N255" s="137"/>
      <c r="O255" s="137"/>
      <c r="P255" s="137"/>
      <c r="Q255" s="137"/>
      <c r="R255" s="137"/>
      <c r="S255" s="1"/>
      <c r="T255" s="1"/>
      <c r="U255" s="1"/>
      <c r="V255" s="1"/>
      <c r="W255" s="1"/>
      <c r="X255" s="1"/>
      <c r="Y255" s="1"/>
      <c r="Z255" s="1"/>
      <c r="AA255" s="1"/>
      <c r="AB255" s="1"/>
      <c r="AC255" s="1"/>
    </row>
    <row r="256" spans="1:29" ht="12.75">
      <c r="A256" s="1"/>
      <c r="B256" s="16"/>
      <c r="C256" s="3"/>
      <c r="D256" s="137"/>
      <c r="E256" s="137"/>
      <c r="F256" s="137"/>
      <c r="G256" s="137"/>
      <c r="H256" s="137"/>
      <c r="I256" s="137"/>
      <c r="J256" s="137"/>
      <c r="K256" s="137"/>
      <c r="L256" s="137"/>
      <c r="M256" s="137"/>
      <c r="N256" s="137"/>
      <c r="O256" s="137"/>
      <c r="P256" s="137"/>
      <c r="Q256" s="137"/>
      <c r="R256" s="137"/>
      <c r="S256" s="1"/>
      <c r="T256" s="1"/>
      <c r="U256" s="1"/>
      <c r="V256" s="1"/>
      <c r="W256" s="1"/>
      <c r="X256" s="1"/>
      <c r="Y256" s="1"/>
      <c r="Z256" s="1"/>
      <c r="AA256" s="1"/>
      <c r="AB256" s="1"/>
      <c r="AC256" s="1"/>
    </row>
    <row r="257" spans="1:29" ht="12.75">
      <c r="A257" s="1"/>
      <c r="B257" s="16"/>
      <c r="C257" s="3"/>
      <c r="D257" s="137"/>
      <c r="E257" s="137"/>
      <c r="F257" s="137"/>
      <c r="G257" s="137"/>
      <c r="H257" s="137"/>
      <c r="I257" s="137"/>
      <c r="J257" s="137"/>
      <c r="K257" s="137"/>
      <c r="L257" s="137"/>
      <c r="M257" s="137"/>
      <c r="N257" s="137"/>
      <c r="O257" s="137"/>
      <c r="P257" s="137"/>
      <c r="Q257" s="137"/>
      <c r="R257" s="137"/>
      <c r="S257" s="1"/>
      <c r="T257" s="1"/>
      <c r="U257" s="1"/>
      <c r="V257" s="1"/>
      <c r="W257" s="1"/>
      <c r="X257" s="1"/>
      <c r="Y257" s="1"/>
      <c r="Z257" s="1"/>
      <c r="AA257" s="1"/>
      <c r="AB257" s="1"/>
      <c r="AC257" s="1"/>
    </row>
    <row r="258" spans="1:29" ht="12.75">
      <c r="A258" s="1"/>
      <c r="B258" s="16"/>
      <c r="C258" s="3"/>
      <c r="D258" s="137"/>
      <c r="E258" s="137"/>
      <c r="F258" s="137"/>
      <c r="G258" s="137"/>
      <c r="H258" s="137"/>
      <c r="I258" s="137"/>
      <c r="J258" s="137"/>
      <c r="K258" s="137"/>
      <c r="L258" s="137"/>
      <c r="M258" s="137"/>
      <c r="N258" s="137"/>
      <c r="O258" s="137"/>
      <c r="P258" s="137"/>
      <c r="Q258" s="137"/>
      <c r="R258" s="137"/>
      <c r="S258" s="1"/>
      <c r="T258" s="1"/>
      <c r="U258" s="1"/>
      <c r="V258" s="1"/>
      <c r="W258" s="1"/>
      <c r="X258" s="1"/>
      <c r="Y258" s="1"/>
      <c r="Z258" s="1"/>
      <c r="AA258" s="1"/>
      <c r="AB258" s="1"/>
      <c r="AC258" s="1"/>
    </row>
    <row r="259" spans="1:29" ht="12.75">
      <c r="A259" s="1"/>
      <c r="B259" s="16"/>
      <c r="C259" s="3"/>
      <c r="D259" s="137"/>
      <c r="E259" s="137"/>
      <c r="F259" s="137"/>
      <c r="G259" s="137"/>
      <c r="H259" s="137"/>
      <c r="I259" s="137"/>
      <c r="J259" s="137"/>
      <c r="K259" s="137"/>
      <c r="L259" s="137"/>
      <c r="M259" s="137"/>
      <c r="N259" s="137"/>
      <c r="O259" s="137"/>
      <c r="P259" s="137"/>
      <c r="Q259" s="137"/>
      <c r="R259" s="137"/>
      <c r="S259" s="1"/>
      <c r="T259" s="1"/>
      <c r="U259" s="1"/>
      <c r="V259" s="1"/>
      <c r="W259" s="1"/>
      <c r="X259" s="1"/>
      <c r="Y259" s="1"/>
      <c r="Z259" s="1"/>
      <c r="AA259" s="1"/>
      <c r="AB259" s="1"/>
      <c r="AC259" s="1"/>
    </row>
    <row r="260" spans="1:29" ht="12.75">
      <c r="A260" s="1"/>
      <c r="B260" s="16"/>
      <c r="C260" s="3"/>
      <c r="D260" s="137"/>
      <c r="E260" s="137"/>
      <c r="F260" s="137"/>
      <c r="G260" s="137"/>
      <c r="H260" s="137"/>
      <c r="I260" s="137"/>
      <c r="J260" s="137"/>
      <c r="K260" s="137"/>
      <c r="L260" s="137"/>
      <c r="M260" s="137"/>
      <c r="N260" s="137"/>
      <c r="O260" s="137"/>
      <c r="P260" s="137"/>
      <c r="Q260" s="137"/>
      <c r="R260" s="137"/>
      <c r="S260" s="1"/>
      <c r="T260" s="1"/>
      <c r="U260" s="1"/>
      <c r="V260" s="1"/>
      <c r="W260" s="1"/>
      <c r="X260" s="1"/>
      <c r="Y260" s="1"/>
      <c r="Z260" s="1"/>
      <c r="AA260" s="1"/>
      <c r="AB260" s="1"/>
      <c r="AC260" s="1"/>
    </row>
    <row r="261" spans="1:29" ht="12.75">
      <c r="A261" s="1"/>
      <c r="B261" s="16"/>
      <c r="C261" s="3"/>
      <c r="D261" s="137"/>
      <c r="E261" s="137"/>
      <c r="F261" s="137"/>
      <c r="G261" s="137"/>
      <c r="H261" s="137"/>
      <c r="I261" s="137"/>
      <c r="J261" s="137"/>
      <c r="K261" s="137"/>
      <c r="L261" s="137"/>
      <c r="M261" s="137"/>
      <c r="N261" s="137"/>
      <c r="O261" s="137"/>
      <c r="P261" s="137"/>
      <c r="Q261" s="137"/>
      <c r="R261" s="137"/>
      <c r="S261" s="1"/>
      <c r="T261" s="1"/>
      <c r="U261" s="1"/>
      <c r="V261" s="1"/>
      <c r="W261" s="1"/>
      <c r="X261" s="1"/>
      <c r="Y261" s="1"/>
      <c r="Z261" s="1"/>
      <c r="AA261" s="1"/>
      <c r="AB261" s="1"/>
      <c r="AC261" s="1"/>
    </row>
    <row r="262" spans="1:29" ht="12.75">
      <c r="A262" s="1"/>
      <c r="B262" s="16"/>
      <c r="C262" s="3"/>
      <c r="D262" s="137"/>
      <c r="E262" s="137"/>
      <c r="F262" s="137"/>
      <c r="G262" s="137"/>
      <c r="H262" s="137"/>
      <c r="I262" s="137"/>
      <c r="J262" s="137"/>
      <c r="K262" s="137"/>
      <c r="L262" s="137"/>
      <c r="M262" s="137"/>
      <c r="N262" s="137"/>
      <c r="O262" s="137"/>
      <c r="P262" s="137"/>
      <c r="Q262" s="137"/>
      <c r="R262" s="137"/>
      <c r="S262" s="1"/>
      <c r="T262" s="1"/>
      <c r="U262" s="1"/>
      <c r="V262" s="1"/>
      <c r="W262" s="1"/>
      <c r="X262" s="1"/>
      <c r="Y262" s="1"/>
      <c r="Z262" s="1"/>
      <c r="AA262" s="1"/>
      <c r="AB262" s="1"/>
      <c r="AC262" s="1"/>
    </row>
    <row r="263" spans="1:29" ht="12.75">
      <c r="A263" s="1"/>
      <c r="B263" s="16"/>
      <c r="C263" s="3"/>
      <c r="D263" s="137"/>
      <c r="E263" s="137"/>
      <c r="F263" s="137"/>
      <c r="G263" s="137"/>
      <c r="H263" s="137"/>
      <c r="I263" s="137"/>
      <c r="J263" s="137"/>
      <c r="K263" s="137"/>
      <c r="L263" s="137"/>
      <c r="M263" s="137"/>
      <c r="N263" s="137"/>
      <c r="O263" s="137"/>
      <c r="P263" s="137"/>
      <c r="Q263" s="137"/>
      <c r="R263" s="137"/>
      <c r="S263" s="1"/>
      <c r="T263" s="1"/>
      <c r="U263" s="1"/>
      <c r="V263" s="1"/>
      <c r="W263" s="1"/>
      <c r="X263" s="1"/>
      <c r="Y263" s="1"/>
      <c r="Z263" s="1"/>
      <c r="AA263" s="1"/>
      <c r="AB263" s="1"/>
      <c r="AC263" s="1"/>
    </row>
    <row r="264" spans="1:29" ht="12.75">
      <c r="A264" s="1"/>
      <c r="B264" s="16"/>
      <c r="C264" s="3"/>
      <c r="D264" s="137"/>
      <c r="E264" s="137"/>
      <c r="F264" s="137"/>
      <c r="G264" s="137"/>
      <c r="H264" s="137"/>
      <c r="I264" s="137"/>
      <c r="J264" s="137"/>
      <c r="K264" s="137"/>
      <c r="L264" s="137"/>
      <c r="M264" s="137"/>
      <c r="N264" s="137"/>
      <c r="O264" s="137"/>
      <c r="P264" s="137"/>
      <c r="Q264" s="137"/>
      <c r="R264" s="137"/>
      <c r="S264" s="1"/>
      <c r="T264" s="1"/>
      <c r="U264" s="1"/>
      <c r="V264" s="1"/>
      <c r="W264" s="1"/>
      <c r="X264" s="1"/>
      <c r="Y264" s="1"/>
      <c r="Z264" s="1"/>
      <c r="AA264" s="1"/>
      <c r="AB264" s="1"/>
      <c r="AC264" s="1"/>
    </row>
    <row r="265" spans="1:29" ht="12.75">
      <c r="A265" s="1"/>
      <c r="B265" s="16"/>
      <c r="C265" s="3"/>
      <c r="D265" s="137"/>
      <c r="E265" s="137"/>
      <c r="F265" s="137"/>
      <c r="G265" s="137"/>
      <c r="H265" s="137"/>
      <c r="I265" s="137"/>
      <c r="J265" s="137"/>
      <c r="K265" s="137"/>
      <c r="L265" s="137"/>
      <c r="M265" s="137"/>
      <c r="N265" s="137"/>
      <c r="O265" s="137"/>
      <c r="P265" s="137"/>
      <c r="Q265" s="137"/>
      <c r="R265" s="137"/>
      <c r="S265" s="1"/>
      <c r="T265" s="1"/>
      <c r="U265" s="1"/>
      <c r="V265" s="1"/>
      <c r="W265" s="1"/>
      <c r="X265" s="1"/>
      <c r="Y265" s="1"/>
      <c r="Z265" s="1"/>
      <c r="AA265" s="1"/>
      <c r="AB265" s="1"/>
      <c r="AC265" s="1"/>
    </row>
    <row r="266" spans="1:29" ht="12.75">
      <c r="A266" s="1"/>
      <c r="B266" s="16"/>
      <c r="C266" s="3"/>
      <c r="D266" s="137"/>
      <c r="E266" s="137"/>
      <c r="F266" s="137"/>
      <c r="G266" s="137"/>
      <c r="H266" s="137"/>
      <c r="I266" s="137"/>
      <c r="J266" s="137"/>
      <c r="K266" s="137"/>
      <c r="L266" s="137"/>
      <c r="M266" s="137"/>
      <c r="N266" s="137"/>
      <c r="O266" s="137"/>
      <c r="P266" s="137"/>
      <c r="Q266" s="137"/>
      <c r="R266" s="137"/>
      <c r="S266" s="1"/>
      <c r="T266" s="1"/>
      <c r="U266" s="1"/>
      <c r="V266" s="1"/>
      <c r="W266" s="1"/>
      <c r="X266" s="1"/>
      <c r="Y266" s="1"/>
      <c r="Z266" s="1"/>
      <c r="AA266" s="1"/>
      <c r="AB266" s="1"/>
      <c r="AC266" s="1"/>
    </row>
    <row r="267" spans="1:29" ht="12.75">
      <c r="A267" s="1"/>
      <c r="B267" s="16"/>
      <c r="C267" s="3"/>
      <c r="D267" s="137"/>
      <c r="E267" s="137"/>
      <c r="F267" s="137"/>
      <c r="G267" s="137"/>
      <c r="H267" s="137"/>
      <c r="I267" s="137"/>
      <c r="J267" s="137"/>
      <c r="K267" s="137"/>
      <c r="L267" s="137"/>
      <c r="M267" s="137"/>
      <c r="N267" s="137"/>
      <c r="O267" s="137"/>
      <c r="P267" s="137"/>
      <c r="Q267" s="137"/>
      <c r="R267" s="137"/>
      <c r="S267" s="1"/>
      <c r="T267" s="1"/>
      <c r="U267" s="1"/>
      <c r="V267" s="1"/>
      <c r="W267" s="1"/>
      <c r="X267" s="1"/>
      <c r="Y267" s="1"/>
      <c r="Z267" s="1"/>
      <c r="AA267" s="1"/>
      <c r="AB267" s="1"/>
      <c r="AC267" s="1"/>
    </row>
    <row r="268" spans="1:29" ht="12.75">
      <c r="A268" s="1"/>
      <c r="B268" s="16"/>
      <c r="C268" s="3"/>
      <c r="D268" s="137"/>
      <c r="E268" s="137"/>
      <c r="F268" s="137"/>
      <c r="G268" s="137"/>
      <c r="H268" s="137"/>
      <c r="I268" s="137"/>
      <c r="J268" s="137"/>
      <c r="K268" s="137"/>
      <c r="L268" s="137"/>
      <c r="M268" s="137"/>
      <c r="N268" s="137"/>
      <c r="O268" s="137"/>
      <c r="P268" s="137"/>
      <c r="Q268" s="137"/>
      <c r="R268" s="137"/>
      <c r="S268" s="1"/>
      <c r="T268" s="1"/>
      <c r="U268" s="1"/>
      <c r="V268" s="1"/>
      <c r="W268" s="1"/>
      <c r="X268" s="1"/>
      <c r="Y268" s="1"/>
      <c r="Z268" s="1"/>
      <c r="AA268" s="1"/>
      <c r="AB268" s="1"/>
      <c r="AC268" s="1"/>
    </row>
    <row r="269" spans="1:29" ht="12.75">
      <c r="A269" s="1"/>
      <c r="B269" s="16"/>
      <c r="C269" s="3"/>
      <c r="D269" s="137"/>
      <c r="E269" s="137"/>
      <c r="F269" s="137"/>
      <c r="G269" s="137"/>
      <c r="H269" s="137"/>
      <c r="I269" s="137"/>
      <c r="J269" s="137"/>
      <c r="K269" s="137"/>
      <c r="L269" s="137"/>
      <c r="M269" s="137"/>
      <c r="N269" s="137"/>
      <c r="O269" s="137"/>
      <c r="P269" s="137"/>
      <c r="Q269" s="137"/>
      <c r="R269" s="137"/>
      <c r="S269" s="1"/>
      <c r="T269" s="1"/>
      <c r="U269" s="1"/>
      <c r="V269" s="1"/>
      <c r="W269" s="1"/>
      <c r="X269" s="1"/>
      <c r="Y269" s="1"/>
      <c r="Z269" s="1"/>
      <c r="AA269" s="1"/>
      <c r="AB269" s="1"/>
      <c r="AC269" s="1"/>
    </row>
    <row r="270" spans="1:29" ht="12.75">
      <c r="A270" s="1"/>
      <c r="B270" s="16"/>
      <c r="C270" s="3"/>
      <c r="D270" s="137"/>
      <c r="E270" s="137"/>
      <c r="F270" s="137"/>
      <c r="G270" s="137"/>
      <c r="H270" s="137"/>
      <c r="I270" s="137"/>
      <c r="J270" s="137"/>
      <c r="K270" s="137"/>
      <c r="L270" s="137"/>
      <c r="M270" s="137"/>
      <c r="N270" s="137"/>
      <c r="O270" s="137"/>
      <c r="P270" s="137"/>
      <c r="Q270" s="137"/>
      <c r="R270" s="137"/>
      <c r="S270" s="1"/>
      <c r="T270" s="1"/>
      <c r="U270" s="1"/>
      <c r="V270" s="1"/>
      <c r="W270" s="1"/>
      <c r="X270" s="1"/>
      <c r="Y270" s="1"/>
      <c r="Z270" s="1"/>
      <c r="AA270" s="1"/>
      <c r="AB270" s="1"/>
      <c r="AC270" s="1"/>
    </row>
    <row r="271" spans="1:29" ht="12.75">
      <c r="A271" s="1"/>
      <c r="B271" s="16"/>
      <c r="C271" s="3"/>
      <c r="D271" s="137"/>
      <c r="E271" s="137"/>
      <c r="F271" s="137"/>
      <c r="G271" s="137"/>
      <c r="H271" s="137"/>
      <c r="I271" s="137"/>
      <c r="J271" s="137"/>
      <c r="K271" s="137"/>
      <c r="L271" s="137"/>
      <c r="M271" s="137"/>
      <c r="N271" s="137"/>
      <c r="O271" s="137"/>
      <c r="P271" s="137"/>
      <c r="Q271" s="137"/>
      <c r="R271" s="137"/>
      <c r="S271" s="1"/>
      <c r="T271" s="1"/>
      <c r="U271" s="1"/>
      <c r="V271" s="1"/>
      <c r="W271" s="1"/>
      <c r="X271" s="1"/>
      <c r="Y271" s="1"/>
      <c r="Z271" s="1"/>
      <c r="AA271" s="1"/>
      <c r="AB271" s="1"/>
      <c r="AC271" s="1"/>
    </row>
    <row r="272" spans="1:29" ht="12.75">
      <c r="A272" s="1"/>
      <c r="B272" s="16"/>
      <c r="C272" s="3"/>
      <c r="D272" s="137"/>
      <c r="E272" s="137"/>
      <c r="F272" s="137"/>
      <c r="G272" s="137"/>
      <c r="H272" s="137"/>
      <c r="I272" s="137"/>
      <c r="J272" s="137"/>
      <c r="K272" s="137"/>
      <c r="L272" s="137"/>
      <c r="M272" s="137"/>
      <c r="N272" s="137"/>
      <c r="O272" s="137"/>
      <c r="P272" s="137"/>
      <c r="Q272" s="137"/>
      <c r="R272" s="137"/>
      <c r="S272" s="1"/>
      <c r="T272" s="1"/>
      <c r="U272" s="1"/>
      <c r="V272" s="1"/>
      <c r="W272" s="1"/>
      <c r="X272" s="1"/>
      <c r="Y272" s="1"/>
      <c r="Z272" s="1"/>
      <c r="AA272" s="1"/>
      <c r="AB272" s="1"/>
      <c r="AC272" s="1"/>
    </row>
    <row r="273" spans="1:29" ht="12.75">
      <c r="A273" s="1"/>
      <c r="B273" s="16"/>
      <c r="C273" s="3"/>
      <c r="D273" s="137"/>
      <c r="E273" s="137"/>
      <c r="F273" s="137"/>
      <c r="G273" s="137"/>
      <c r="H273" s="137"/>
      <c r="I273" s="137"/>
      <c r="J273" s="137"/>
      <c r="K273" s="137"/>
      <c r="L273" s="137"/>
      <c r="M273" s="137"/>
      <c r="N273" s="137"/>
      <c r="O273" s="137"/>
      <c r="P273" s="137"/>
      <c r="Q273" s="137"/>
      <c r="R273" s="137"/>
      <c r="S273" s="1"/>
      <c r="T273" s="1"/>
      <c r="U273" s="1"/>
      <c r="V273" s="1"/>
      <c r="W273" s="1"/>
      <c r="X273" s="1"/>
      <c r="Y273" s="1"/>
      <c r="Z273" s="1"/>
      <c r="AA273" s="1"/>
      <c r="AB273" s="1"/>
      <c r="AC273" s="1"/>
    </row>
    <row r="274" spans="1:29" ht="12.75">
      <c r="A274" s="1"/>
      <c r="B274" s="16"/>
      <c r="C274" s="3"/>
      <c r="D274" s="137"/>
      <c r="E274" s="137"/>
      <c r="F274" s="137"/>
      <c r="G274" s="137"/>
      <c r="H274" s="137"/>
      <c r="I274" s="137"/>
      <c r="J274" s="137"/>
      <c r="K274" s="137"/>
      <c r="L274" s="137"/>
      <c r="M274" s="137"/>
      <c r="N274" s="137"/>
      <c r="O274" s="137"/>
      <c r="P274" s="137"/>
      <c r="Q274" s="137"/>
      <c r="R274" s="137"/>
      <c r="S274" s="1"/>
      <c r="T274" s="1"/>
      <c r="U274" s="1"/>
      <c r="V274" s="1"/>
      <c r="W274" s="1"/>
      <c r="X274" s="1"/>
      <c r="Y274" s="1"/>
      <c r="Z274" s="1"/>
      <c r="AA274" s="1"/>
      <c r="AB274" s="1"/>
      <c r="AC274" s="1"/>
    </row>
    <row r="275" spans="1:29" ht="12.75">
      <c r="A275" s="1"/>
      <c r="B275" s="16"/>
      <c r="C275" s="3"/>
      <c r="D275" s="137"/>
      <c r="E275" s="137"/>
      <c r="F275" s="137"/>
      <c r="G275" s="137"/>
      <c r="H275" s="137"/>
      <c r="I275" s="137"/>
      <c r="J275" s="137"/>
      <c r="K275" s="137"/>
      <c r="L275" s="137"/>
      <c r="M275" s="137"/>
      <c r="N275" s="137"/>
      <c r="O275" s="137"/>
      <c r="P275" s="137"/>
      <c r="Q275" s="137"/>
      <c r="R275" s="137"/>
      <c r="S275" s="1"/>
      <c r="T275" s="1"/>
      <c r="U275" s="1"/>
      <c r="V275" s="1"/>
      <c r="W275" s="1"/>
      <c r="X275" s="1"/>
      <c r="Y275" s="1"/>
      <c r="Z275" s="1"/>
      <c r="AA275" s="1"/>
      <c r="AB275" s="1"/>
      <c r="AC275" s="1"/>
    </row>
    <row r="276" spans="1:29" ht="12.75">
      <c r="A276" s="1"/>
      <c r="B276" s="16"/>
      <c r="C276" s="3"/>
      <c r="D276" s="137"/>
      <c r="E276" s="137"/>
      <c r="F276" s="137"/>
      <c r="G276" s="137"/>
      <c r="H276" s="137"/>
      <c r="I276" s="137"/>
      <c r="J276" s="137"/>
      <c r="K276" s="137"/>
      <c r="L276" s="137"/>
      <c r="M276" s="137"/>
      <c r="N276" s="137"/>
      <c r="O276" s="137"/>
      <c r="P276" s="137"/>
      <c r="Q276" s="137"/>
      <c r="R276" s="137"/>
      <c r="S276" s="1"/>
      <c r="T276" s="1"/>
      <c r="U276" s="1"/>
      <c r="V276" s="1"/>
      <c r="W276" s="1"/>
      <c r="X276" s="1"/>
      <c r="Y276" s="1"/>
      <c r="Z276" s="1"/>
      <c r="AA276" s="1"/>
      <c r="AB276" s="1"/>
      <c r="AC276" s="1"/>
    </row>
    <row r="277" spans="1:29" ht="12.75">
      <c r="A277" s="1"/>
      <c r="B277" s="16"/>
      <c r="C277" s="3"/>
      <c r="D277" s="137"/>
      <c r="E277" s="137"/>
      <c r="F277" s="137"/>
      <c r="G277" s="137"/>
      <c r="H277" s="137"/>
      <c r="I277" s="137"/>
      <c r="J277" s="137"/>
      <c r="K277" s="137"/>
      <c r="L277" s="137"/>
      <c r="M277" s="137"/>
      <c r="N277" s="137"/>
      <c r="O277" s="137"/>
      <c r="P277" s="137"/>
      <c r="Q277" s="137"/>
      <c r="R277" s="137"/>
      <c r="S277" s="1"/>
      <c r="T277" s="1"/>
      <c r="U277" s="1"/>
      <c r="V277" s="1"/>
      <c r="W277" s="1"/>
      <c r="X277" s="1"/>
      <c r="Y277" s="1"/>
      <c r="Z277" s="1"/>
      <c r="AA277" s="1"/>
      <c r="AB277" s="1"/>
      <c r="AC277" s="1"/>
    </row>
    <row r="278" spans="1:29" ht="12.75">
      <c r="A278" s="1"/>
      <c r="B278" s="16"/>
      <c r="C278" s="3"/>
      <c r="D278" s="137"/>
      <c r="E278" s="137"/>
      <c r="F278" s="137"/>
      <c r="G278" s="137"/>
      <c r="H278" s="137"/>
      <c r="I278" s="137"/>
      <c r="J278" s="137"/>
      <c r="K278" s="137"/>
      <c r="L278" s="137"/>
      <c r="M278" s="137"/>
      <c r="N278" s="137"/>
      <c r="O278" s="137"/>
      <c r="P278" s="137"/>
      <c r="Q278" s="137"/>
      <c r="R278" s="137"/>
      <c r="S278" s="1"/>
      <c r="T278" s="1"/>
      <c r="U278" s="1"/>
      <c r="V278" s="1"/>
      <c r="W278" s="1"/>
      <c r="X278" s="1"/>
      <c r="Y278" s="1"/>
      <c r="Z278" s="1"/>
      <c r="AA278" s="1"/>
      <c r="AB278" s="1"/>
      <c r="AC278" s="1"/>
    </row>
    <row r="279" spans="1:29" ht="12.75">
      <c r="A279" s="1"/>
      <c r="B279" s="16"/>
      <c r="C279" s="3"/>
      <c r="D279" s="137"/>
      <c r="E279" s="137"/>
      <c r="F279" s="137"/>
      <c r="G279" s="137"/>
      <c r="H279" s="137"/>
      <c r="I279" s="137"/>
      <c r="J279" s="137"/>
      <c r="K279" s="137"/>
      <c r="L279" s="137"/>
      <c r="M279" s="137"/>
      <c r="N279" s="137"/>
      <c r="O279" s="137"/>
      <c r="P279" s="137"/>
      <c r="Q279" s="137"/>
      <c r="R279" s="137"/>
      <c r="S279" s="1"/>
      <c r="T279" s="1"/>
      <c r="U279" s="1"/>
      <c r="V279" s="1"/>
      <c r="W279" s="1"/>
      <c r="X279" s="1"/>
      <c r="Y279" s="1"/>
      <c r="Z279" s="1"/>
      <c r="AA279" s="1"/>
      <c r="AB279" s="1"/>
      <c r="AC279" s="1"/>
    </row>
    <row r="280" spans="1:29" ht="12.75">
      <c r="A280" s="1"/>
      <c r="B280" s="16"/>
      <c r="C280" s="3"/>
      <c r="D280" s="137"/>
      <c r="E280" s="137"/>
      <c r="F280" s="137"/>
      <c r="G280" s="137"/>
      <c r="H280" s="137"/>
      <c r="I280" s="137"/>
      <c r="J280" s="137"/>
      <c r="K280" s="137"/>
      <c r="L280" s="137"/>
      <c r="M280" s="137"/>
      <c r="N280" s="137"/>
      <c r="O280" s="137"/>
      <c r="P280" s="137"/>
      <c r="Q280" s="137"/>
      <c r="R280" s="137"/>
      <c r="S280" s="1"/>
      <c r="T280" s="1"/>
      <c r="U280" s="1"/>
      <c r="V280" s="1"/>
      <c r="W280" s="1"/>
      <c r="X280" s="1"/>
      <c r="Y280" s="1"/>
      <c r="Z280" s="1"/>
      <c r="AA280" s="1"/>
      <c r="AB280" s="1"/>
      <c r="AC280" s="1"/>
    </row>
    <row r="281" spans="1:29" ht="12.75">
      <c r="A281" s="1"/>
      <c r="B281" s="16"/>
      <c r="C281" s="3"/>
      <c r="D281" s="137"/>
      <c r="E281" s="137"/>
      <c r="F281" s="137"/>
      <c r="G281" s="137"/>
      <c r="H281" s="137"/>
      <c r="I281" s="137"/>
      <c r="J281" s="137"/>
      <c r="K281" s="137"/>
      <c r="L281" s="137"/>
      <c r="M281" s="137"/>
      <c r="N281" s="137"/>
      <c r="O281" s="137"/>
      <c r="P281" s="137"/>
      <c r="Q281" s="137"/>
      <c r="R281" s="137"/>
      <c r="S281" s="1"/>
      <c r="T281" s="1"/>
      <c r="U281" s="1"/>
      <c r="V281" s="1"/>
      <c r="W281" s="1"/>
      <c r="X281" s="1"/>
      <c r="Y281" s="1"/>
      <c r="Z281" s="1"/>
      <c r="AA281" s="1"/>
      <c r="AB281" s="1"/>
      <c r="AC281" s="1"/>
    </row>
    <row r="282" spans="1:29" ht="12.75">
      <c r="A282" s="1"/>
      <c r="B282" s="16"/>
      <c r="C282" s="3"/>
      <c r="D282" s="137"/>
      <c r="E282" s="137"/>
      <c r="F282" s="137"/>
      <c r="G282" s="137"/>
      <c r="H282" s="137"/>
      <c r="I282" s="137"/>
      <c r="J282" s="137"/>
      <c r="K282" s="137"/>
      <c r="L282" s="137"/>
      <c r="M282" s="137"/>
      <c r="N282" s="137"/>
      <c r="O282" s="137"/>
      <c r="P282" s="137"/>
      <c r="Q282" s="137"/>
      <c r="R282" s="137"/>
      <c r="S282" s="1"/>
      <c r="T282" s="1"/>
      <c r="U282" s="1"/>
      <c r="V282" s="1"/>
      <c r="W282" s="1"/>
      <c r="X282" s="1"/>
      <c r="Y282" s="1"/>
      <c r="Z282" s="1"/>
      <c r="AA282" s="1"/>
      <c r="AB282" s="1"/>
      <c r="AC282" s="1"/>
    </row>
    <row r="283" spans="1:29" ht="12.75">
      <c r="A283" s="1"/>
      <c r="B283" s="16"/>
      <c r="C283" s="3"/>
      <c r="D283" s="137"/>
      <c r="E283" s="137"/>
      <c r="F283" s="137"/>
      <c r="G283" s="137"/>
      <c r="H283" s="137"/>
      <c r="I283" s="137"/>
      <c r="J283" s="137"/>
      <c r="K283" s="137"/>
      <c r="L283" s="137"/>
      <c r="M283" s="137"/>
      <c r="N283" s="137"/>
      <c r="O283" s="137"/>
      <c r="P283" s="137"/>
      <c r="Q283" s="137"/>
      <c r="R283" s="137"/>
      <c r="S283" s="1"/>
      <c r="T283" s="1"/>
      <c r="U283" s="1"/>
      <c r="V283" s="1"/>
      <c r="W283" s="1"/>
      <c r="X283" s="1"/>
      <c r="Y283" s="1"/>
      <c r="Z283" s="1"/>
      <c r="AA283" s="1"/>
      <c r="AB283" s="1"/>
      <c r="AC283" s="1"/>
    </row>
    <row r="284" spans="1:29" ht="12.75">
      <c r="A284" s="1"/>
      <c r="B284" s="16"/>
      <c r="C284" s="3"/>
      <c r="D284" s="137"/>
      <c r="E284" s="137"/>
      <c r="F284" s="137"/>
      <c r="G284" s="137"/>
      <c r="H284" s="137"/>
      <c r="I284" s="137"/>
      <c r="J284" s="137"/>
      <c r="K284" s="137"/>
      <c r="L284" s="137"/>
      <c r="M284" s="137"/>
      <c r="N284" s="137"/>
      <c r="O284" s="137"/>
      <c r="P284" s="137"/>
      <c r="Q284" s="137"/>
      <c r="R284" s="137"/>
      <c r="S284" s="1"/>
      <c r="T284" s="1"/>
      <c r="U284" s="1"/>
      <c r="V284" s="1"/>
      <c r="W284" s="1"/>
      <c r="X284" s="1"/>
      <c r="Y284" s="1"/>
      <c r="Z284" s="1"/>
      <c r="AA284" s="1"/>
      <c r="AB284" s="1"/>
      <c r="AC284" s="1"/>
    </row>
    <row r="285" spans="1:29" ht="12.75">
      <c r="A285" s="1"/>
      <c r="B285" s="16"/>
      <c r="C285" s="3"/>
      <c r="D285" s="137"/>
      <c r="E285" s="137"/>
      <c r="F285" s="137"/>
      <c r="G285" s="137"/>
      <c r="H285" s="137"/>
      <c r="I285" s="137"/>
      <c r="J285" s="137"/>
      <c r="K285" s="137"/>
      <c r="L285" s="137"/>
      <c r="M285" s="137"/>
      <c r="N285" s="137"/>
      <c r="O285" s="137"/>
      <c r="P285" s="137"/>
      <c r="Q285" s="137"/>
      <c r="R285" s="137"/>
      <c r="S285" s="1"/>
      <c r="T285" s="1"/>
      <c r="U285" s="1"/>
      <c r="V285" s="1"/>
      <c r="W285" s="1"/>
      <c r="X285" s="1"/>
      <c r="Y285" s="1"/>
      <c r="Z285" s="1"/>
      <c r="AA285" s="1"/>
      <c r="AB285" s="1"/>
      <c r="AC285" s="1"/>
    </row>
    <row r="286" spans="1:29" ht="12.75">
      <c r="A286" s="1"/>
      <c r="B286" s="16"/>
      <c r="C286" s="3"/>
      <c r="D286" s="137"/>
      <c r="E286" s="137"/>
      <c r="F286" s="137"/>
      <c r="G286" s="137"/>
      <c r="H286" s="137"/>
      <c r="I286" s="137"/>
      <c r="J286" s="137"/>
      <c r="K286" s="137"/>
      <c r="L286" s="137"/>
      <c r="M286" s="137"/>
      <c r="N286" s="137"/>
      <c r="O286" s="137"/>
      <c r="P286" s="137"/>
      <c r="Q286" s="137"/>
      <c r="R286" s="137"/>
      <c r="S286" s="1"/>
      <c r="T286" s="1"/>
      <c r="U286" s="1"/>
      <c r="V286" s="1"/>
      <c r="W286" s="1"/>
      <c r="X286" s="1"/>
      <c r="Y286" s="1"/>
      <c r="Z286" s="1"/>
      <c r="AA286" s="1"/>
      <c r="AB286" s="1"/>
      <c r="AC286" s="1"/>
    </row>
    <row r="287" spans="1:29" ht="12.75">
      <c r="A287" s="1"/>
      <c r="B287" s="16"/>
      <c r="C287" s="3"/>
      <c r="D287" s="137"/>
      <c r="E287" s="137"/>
      <c r="F287" s="137"/>
      <c r="G287" s="137"/>
      <c r="H287" s="137"/>
      <c r="I287" s="137"/>
      <c r="J287" s="137"/>
      <c r="K287" s="137"/>
      <c r="L287" s="137"/>
      <c r="M287" s="137"/>
      <c r="N287" s="137"/>
      <c r="O287" s="137"/>
      <c r="P287" s="137"/>
      <c r="Q287" s="137"/>
      <c r="R287" s="137"/>
      <c r="S287" s="1"/>
      <c r="T287" s="1"/>
      <c r="U287" s="1"/>
      <c r="V287" s="1"/>
      <c r="W287" s="1"/>
      <c r="X287" s="1"/>
      <c r="Y287" s="1"/>
      <c r="Z287" s="1"/>
      <c r="AA287" s="1"/>
      <c r="AB287" s="1"/>
      <c r="AC287" s="1"/>
    </row>
    <row r="288" spans="1:29" ht="12.75">
      <c r="A288" s="1"/>
      <c r="B288" s="16"/>
      <c r="C288" s="3"/>
      <c r="D288" s="137"/>
      <c r="E288" s="137"/>
      <c r="F288" s="137"/>
      <c r="G288" s="137"/>
      <c r="H288" s="137"/>
      <c r="I288" s="137"/>
      <c r="J288" s="137"/>
      <c r="K288" s="137"/>
      <c r="L288" s="137"/>
      <c r="M288" s="137"/>
      <c r="N288" s="137"/>
      <c r="O288" s="137"/>
      <c r="P288" s="137"/>
      <c r="Q288" s="137"/>
      <c r="R288" s="137"/>
      <c r="S288" s="1"/>
      <c r="T288" s="1"/>
      <c r="U288" s="1"/>
      <c r="V288" s="1"/>
      <c r="W288" s="1"/>
      <c r="X288" s="1"/>
      <c r="Y288" s="1"/>
      <c r="Z288" s="1"/>
      <c r="AA288" s="1"/>
      <c r="AB288" s="1"/>
      <c r="AC288" s="1"/>
    </row>
    <row r="289" spans="1:29" ht="12.75">
      <c r="A289" s="1"/>
      <c r="B289" s="16"/>
      <c r="C289" s="3"/>
      <c r="D289" s="137"/>
      <c r="E289" s="137"/>
      <c r="F289" s="137"/>
      <c r="G289" s="137"/>
      <c r="H289" s="137"/>
      <c r="I289" s="137"/>
      <c r="J289" s="137"/>
      <c r="K289" s="137"/>
      <c r="L289" s="137"/>
      <c r="M289" s="137"/>
      <c r="N289" s="137"/>
      <c r="O289" s="137"/>
      <c r="P289" s="137"/>
      <c r="Q289" s="137"/>
      <c r="R289" s="137"/>
      <c r="S289" s="1"/>
      <c r="T289" s="1"/>
      <c r="U289" s="1"/>
      <c r="V289" s="1"/>
      <c r="W289" s="1"/>
      <c r="X289" s="1"/>
      <c r="Y289" s="1"/>
      <c r="Z289" s="1"/>
      <c r="AA289" s="1"/>
      <c r="AB289" s="1"/>
      <c r="AC289" s="1"/>
    </row>
    <row r="290" spans="1:29" ht="12.75">
      <c r="A290" s="1"/>
      <c r="B290" s="16"/>
      <c r="C290" s="3"/>
      <c r="D290" s="137"/>
      <c r="E290" s="137"/>
      <c r="F290" s="137"/>
      <c r="G290" s="137"/>
      <c r="H290" s="137"/>
      <c r="I290" s="137"/>
      <c r="J290" s="137"/>
      <c r="K290" s="137"/>
      <c r="L290" s="137"/>
      <c r="M290" s="137"/>
      <c r="N290" s="137"/>
      <c r="O290" s="137"/>
      <c r="P290" s="137"/>
      <c r="Q290" s="137"/>
      <c r="R290" s="137"/>
      <c r="S290" s="1"/>
      <c r="T290" s="1"/>
      <c r="U290" s="1"/>
      <c r="V290" s="1"/>
      <c r="W290" s="1"/>
      <c r="X290" s="1"/>
      <c r="Y290" s="1"/>
      <c r="Z290" s="1"/>
      <c r="AA290" s="1"/>
      <c r="AB290" s="1"/>
      <c r="AC290" s="1"/>
    </row>
    <row r="291" spans="1:29" ht="12.75">
      <c r="A291" s="1"/>
      <c r="B291" s="16"/>
      <c r="C291" s="3"/>
      <c r="D291" s="137"/>
      <c r="E291" s="137"/>
      <c r="F291" s="137"/>
      <c r="G291" s="137"/>
      <c r="H291" s="137"/>
      <c r="I291" s="137"/>
      <c r="J291" s="137"/>
      <c r="K291" s="137"/>
      <c r="L291" s="137"/>
      <c r="M291" s="137"/>
      <c r="N291" s="137"/>
      <c r="O291" s="137"/>
      <c r="P291" s="137"/>
      <c r="Q291" s="137"/>
      <c r="R291" s="137"/>
      <c r="S291" s="1"/>
      <c r="T291" s="1"/>
      <c r="U291" s="1"/>
      <c r="V291" s="1"/>
      <c r="W291" s="1"/>
      <c r="X291" s="1"/>
      <c r="Y291" s="1"/>
      <c r="Z291" s="1"/>
      <c r="AA291" s="1"/>
      <c r="AB291" s="1"/>
      <c r="AC291" s="1"/>
    </row>
    <row r="292" spans="1:29" ht="12.75">
      <c r="A292" s="1"/>
      <c r="B292" s="16"/>
      <c r="C292" s="3"/>
      <c r="D292" s="137"/>
      <c r="E292" s="137"/>
      <c r="F292" s="137"/>
      <c r="G292" s="137"/>
      <c r="H292" s="137"/>
      <c r="I292" s="137"/>
      <c r="J292" s="137"/>
      <c r="K292" s="137"/>
      <c r="L292" s="137"/>
      <c r="M292" s="137"/>
      <c r="N292" s="137"/>
      <c r="O292" s="137"/>
      <c r="P292" s="137"/>
      <c r="Q292" s="137"/>
      <c r="R292" s="137"/>
      <c r="S292" s="1"/>
      <c r="T292" s="1"/>
      <c r="U292" s="1"/>
      <c r="V292" s="1"/>
      <c r="W292" s="1"/>
      <c r="X292" s="1"/>
      <c r="Y292" s="1"/>
      <c r="Z292" s="1"/>
      <c r="AA292" s="1"/>
      <c r="AB292" s="1"/>
      <c r="AC292" s="1"/>
    </row>
    <row r="293" spans="1:29" ht="12.75">
      <c r="A293" s="1"/>
      <c r="B293" s="16"/>
      <c r="C293" s="3"/>
      <c r="D293" s="137"/>
      <c r="E293" s="137"/>
      <c r="F293" s="137"/>
      <c r="G293" s="137"/>
      <c r="H293" s="137"/>
      <c r="I293" s="137"/>
      <c r="J293" s="137"/>
      <c r="K293" s="137"/>
      <c r="L293" s="137"/>
      <c r="M293" s="137"/>
      <c r="N293" s="137"/>
      <c r="O293" s="137"/>
      <c r="P293" s="137"/>
      <c r="Q293" s="137"/>
      <c r="R293" s="137"/>
      <c r="S293" s="1"/>
      <c r="T293" s="1"/>
      <c r="U293" s="1"/>
      <c r="V293" s="1"/>
      <c r="W293" s="1"/>
      <c r="X293" s="1"/>
      <c r="Y293" s="1"/>
      <c r="Z293" s="1"/>
      <c r="AA293" s="1"/>
      <c r="AB293" s="1"/>
      <c r="AC293" s="1"/>
    </row>
    <row r="294" spans="1:29" ht="12.75">
      <c r="A294" s="1"/>
      <c r="B294" s="16"/>
      <c r="C294" s="3"/>
      <c r="D294" s="137"/>
      <c r="E294" s="137"/>
      <c r="F294" s="137"/>
      <c r="G294" s="137"/>
      <c r="H294" s="137"/>
      <c r="I294" s="137"/>
      <c r="J294" s="137"/>
      <c r="K294" s="137"/>
      <c r="L294" s="137"/>
      <c r="M294" s="137"/>
      <c r="N294" s="137"/>
      <c r="O294" s="137"/>
      <c r="P294" s="137"/>
      <c r="Q294" s="137"/>
      <c r="R294" s="137"/>
      <c r="S294" s="1"/>
      <c r="T294" s="1"/>
      <c r="U294" s="1"/>
      <c r="V294" s="1"/>
      <c r="W294" s="1"/>
      <c r="X294" s="1"/>
      <c r="Y294" s="1"/>
      <c r="Z294" s="1"/>
      <c r="AA294" s="1"/>
      <c r="AB294" s="1"/>
      <c r="AC294" s="1"/>
    </row>
    <row r="295" spans="1:29" ht="12.75">
      <c r="A295" s="1"/>
      <c r="B295" s="16"/>
      <c r="C295" s="3"/>
      <c r="D295" s="137"/>
      <c r="E295" s="137"/>
      <c r="F295" s="137"/>
      <c r="G295" s="137"/>
      <c r="H295" s="137"/>
      <c r="I295" s="137"/>
      <c r="J295" s="137"/>
      <c r="K295" s="137"/>
      <c r="L295" s="137"/>
      <c r="M295" s="137"/>
      <c r="N295" s="137"/>
      <c r="O295" s="137"/>
      <c r="P295" s="137"/>
      <c r="Q295" s="137"/>
      <c r="R295" s="137"/>
      <c r="S295" s="1"/>
      <c r="T295" s="1"/>
      <c r="U295" s="1"/>
      <c r="V295" s="1"/>
      <c r="W295" s="1"/>
      <c r="X295" s="1"/>
      <c r="Y295" s="1"/>
      <c r="Z295" s="1"/>
      <c r="AA295" s="1"/>
      <c r="AB295" s="1"/>
      <c r="AC295" s="1"/>
    </row>
    <row r="296" spans="1:29" ht="12.75">
      <c r="A296" s="1"/>
      <c r="B296" s="16"/>
      <c r="C296" s="3"/>
      <c r="D296" s="137"/>
      <c r="E296" s="137"/>
      <c r="F296" s="137"/>
      <c r="G296" s="137"/>
      <c r="H296" s="137"/>
      <c r="I296" s="137"/>
      <c r="J296" s="137"/>
      <c r="K296" s="137"/>
      <c r="L296" s="137"/>
      <c r="M296" s="137"/>
      <c r="N296" s="137"/>
      <c r="O296" s="137"/>
      <c r="P296" s="137"/>
      <c r="Q296" s="137"/>
      <c r="R296" s="137"/>
      <c r="S296" s="1"/>
      <c r="T296" s="1"/>
      <c r="U296" s="1"/>
      <c r="V296" s="1"/>
      <c r="W296" s="1"/>
      <c r="X296" s="1"/>
      <c r="Y296" s="1"/>
      <c r="Z296" s="1"/>
      <c r="AA296" s="1"/>
      <c r="AB296" s="1"/>
      <c r="AC296" s="1"/>
    </row>
    <row r="297" spans="1:29" ht="12.75">
      <c r="A297" s="1"/>
      <c r="B297" s="16"/>
      <c r="C297" s="3"/>
      <c r="D297" s="137"/>
      <c r="E297" s="137"/>
      <c r="F297" s="137"/>
      <c r="G297" s="137"/>
      <c r="H297" s="137"/>
      <c r="I297" s="137"/>
      <c r="J297" s="137"/>
      <c r="K297" s="137"/>
      <c r="L297" s="137"/>
      <c r="M297" s="137"/>
      <c r="N297" s="137"/>
      <c r="O297" s="137"/>
      <c r="P297" s="137"/>
      <c r="Q297" s="137"/>
      <c r="R297" s="137"/>
      <c r="S297" s="1"/>
      <c r="T297" s="1"/>
      <c r="U297" s="1"/>
      <c r="V297" s="1"/>
      <c r="W297" s="1"/>
      <c r="X297" s="1"/>
      <c r="Y297" s="1"/>
      <c r="Z297" s="1"/>
      <c r="AA297" s="1"/>
      <c r="AB297" s="1"/>
      <c r="AC297" s="1"/>
    </row>
    <row r="298" spans="1:29" ht="12.75">
      <c r="A298" s="1"/>
      <c r="B298" s="16"/>
      <c r="C298" s="3"/>
      <c r="D298" s="137"/>
      <c r="E298" s="137"/>
      <c r="F298" s="137"/>
      <c r="G298" s="137"/>
      <c r="H298" s="137"/>
      <c r="I298" s="137"/>
      <c r="J298" s="137"/>
      <c r="K298" s="137"/>
      <c r="L298" s="137"/>
      <c r="M298" s="137"/>
      <c r="N298" s="137"/>
      <c r="O298" s="137"/>
      <c r="P298" s="137"/>
      <c r="Q298" s="137"/>
      <c r="R298" s="137"/>
      <c r="S298" s="1"/>
      <c r="T298" s="1"/>
      <c r="U298" s="1"/>
      <c r="V298" s="1"/>
      <c r="W298" s="1"/>
      <c r="X298" s="1"/>
      <c r="Y298" s="1"/>
      <c r="Z298" s="1"/>
      <c r="AA298" s="1"/>
      <c r="AB298" s="1"/>
      <c r="AC298" s="1"/>
    </row>
    <row r="299" spans="1:29" ht="12.75">
      <c r="A299" s="1"/>
      <c r="B299" s="16"/>
      <c r="C299" s="3"/>
      <c r="D299" s="137"/>
      <c r="E299" s="137"/>
      <c r="F299" s="137"/>
      <c r="G299" s="137"/>
      <c r="H299" s="137"/>
      <c r="I299" s="137"/>
      <c r="J299" s="137"/>
      <c r="K299" s="137"/>
      <c r="L299" s="137"/>
      <c r="M299" s="137"/>
      <c r="N299" s="137"/>
      <c r="O299" s="137"/>
      <c r="P299" s="137"/>
      <c r="Q299" s="137"/>
      <c r="R299" s="137"/>
      <c r="S299" s="1"/>
      <c r="T299" s="1"/>
      <c r="U299" s="1"/>
      <c r="V299" s="1"/>
      <c r="W299" s="1"/>
      <c r="X299" s="1"/>
      <c r="Y299" s="1"/>
      <c r="Z299" s="1"/>
      <c r="AA299" s="1"/>
      <c r="AB299" s="1"/>
      <c r="AC299" s="1"/>
    </row>
    <row r="300" spans="1:29" ht="12.75">
      <c r="A300" s="1"/>
      <c r="B300" s="16"/>
      <c r="C300" s="3"/>
      <c r="D300" s="137"/>
      <c r="E300" s="137"/>
      <c r="F300" s="137"/>
      <c r="G300" s="137"/>
      <c r="H300" s="137"/>
      <c r="I300" s="137"/>
      <c r="J300" s="137"/>
      <c r="K300" s="137"/>
      <c r="L300" s="137"/>
      <c r="M300" s="137"/>
      <c r="N300" s="137"/>
      <c r="O300" s="137"/>
      <c r="P300" s="137"/>
      <c r="Q300" s="137"/>
      <c r="R300" s="137"/>
      <c r="S300" s="1"/>
      <c r="T300" s="1"/>
      <c r="U300" s="1"/>
      <c r="V300" s="1"/>
      <c r="W300" s="1"/>
      <c r="X300" s="1"/>
      <c r="Y300" s="1"/>
      <c r="Z300" s="1"/>
      <c r="AA300" s="1"/>
      <c r="AB300" s="1"/>
      <c r="AC300" s="1"/>
    </row>
    <row r="301" spans="1:29" ht="12.75">
      <c r="A301" s="1"/>
      <c r="B301" s="16"/>
      <c r="C301" s="3"/>
      <c r="D301" s="137"/>
      <c r="E301" s="137"/>
      <c r="F301" s="137"/>
      <c r="G301" s="137"/>
      <c r="H301" s="137"/>
      <c r="I301" s="137"/>
      <c r="J301" s="137"/>
      <c r="K301" s="137"/>
      <c r="L301" s="137"/>
      <c r="M301" s="137"/>
      <c r="N301" s="137"/>
      <c r="O301" s="137"/>
      <c r="P301" s="137"/>
      <c r="Q301" s="137"/>
      <c r="R301" s="137"/>
      <c r="S301" s="1"/>
      <c r="T301" s="1"/>
      <c r="U301" s="1"/>
      <c r="V301" s="1"/>
      <c r="W301" s="1"/>
      <c r="X301" s="1"/>
      <c r="Y301" s="1"/>
      <c r="Z301" s="1"/>
      <c r="AA301" s="1"/>
      <c r="AB301" s="1"/>
      <c r="AC301" s="1"/>
    </row>
    <row r="302" spans="1:29" ht="12.75">
      <c r="A302" s="1"/>
      <c r="B302" s="16"/>
      <c r="C302" s="3"/>
      <c r="D302" s="137"/>
      <c r="E302" s="137"/>
      <c r="F302" s="137"/>
      <c r="G302" s="137"/>
      <c r="H302" s="137"/>
      <c r="I302" s="137"/>
      <c r="J302" s="137"/>
      <c r="K302" s="137"/>
      <c r="L302" s="137"/>
      <c r="M302" s="137"/>
      <c r="N302" s="137"/>
      <c r="O302" s="137"/>
      <c r="P302" s="137"/>
      <c r="Q302" s="137"/>
      <c r="R302" s="137"/>
      <c r="S302" s="1"/>
      <c r="T302" s="1"/>
      <c r="U302" s="1"/>
      <c r="V302" s="1"/>
      <c r="W302" s="1"/>
      <c r="X302" s="1"/>
      <c r="Y302" s="1"/>
      <c r="Z302" s="1"/>
      <c r="AA302" s="1"/>
      <c r="AB302" s="1"/>
      <c r="AC302" s="1"/>
    </row>
    <row r="303" spans="1:29" ht="12.75">
      <c r="A303" s="1"/>
      <c r="B303" s="16"/>
      <c r="C303" s="3"/>
      <c r="D303" s="137"/>
      <c r="E303" s="137"/>
      <c r="F303" s="137"/>
      <c r="G303" s="137"/>
      <c r="H303" s="137"/>
      <c r="I303" s="137"/>
      <c r="J303" s="137"/>
      <c r="K303" s="137"/>
      <c r="L303" s="137"/>
      <c r="M303" s="137"/>
      <c r="N303" s="137"/>
      <c r="O303" s="137"/>
      <c r="P303" s="137"/>
      <c r="Q303" s="137"/>
      <c r="R303" s="137"/>
      <c r="S303" s="1"/>
      <c r="T303" s="1"/>
      <c r="U303" s="1"/>
      <c r="V303" s="1"/>
      <c r="W303" s="1"/>
      <c r="X303" s="1"/>
      <c r="Y303" s="1"/>
      <c r="Z303" s="1"/>
      <c r="AA303" s="1"/>
      <c r="AB303" s="1"/>
      <c r="AC303" s="1"/>
    </row>
    <row r="304" spans="1:29" ht="12.75">
      <c r="A304" s="1"/>
      <c r="B304" s="16"/>
      <c r="C304" s="3"/>
      <c r="D304" s="137"/>
      <c r="E304" s="137"/>
      <c r="F304" s="137"/>
      <c r="G304" s="137"/>
      <c r="H304" s="137"/>
      <c r="I304" s="137"/>
      <c r="J304" s="137"/>
      <c r="K304" s="137"/>
      <c r="L304" s="137"/>
      <c r="M304" s="137"/>
      <c r="N304" s="137"/>
      <c r="O304" s="137"/>
      <c r="P304" s="137"/>
      <c r="Q304" s="137"/>
      <c r="R304" s="137"/>
      <c r="S304" s="1"/>
      <c r="T304" s="1"/>
      <c r="U304" s="1"/>
      <c r="V304" s="1"/>
      <c r="W304" s="1"/>
      <c r="X304" s="1"/>
      <c r="Y304" s="1"/>
      <c r="Z304" s="1"/>
      <c r="AA304" s="1"/>
      <c r="AB304" s="1"/>
      <c r="AC304" s="1"/>
    </row>
    <row r="305" spans="1:29" ht="12.75">
      <c r="A305" s="1"/>
      <c r="B305" s="16"/>
      <c r="C305" s="3"/>
      <c r="D305" s="137"/>
      <c r="E305" s="137"/>
      <c r="F305" s="137"/>
      <c r="G305" s="137"/>
      <c r="H305" s="137"/>
      <c r="I305" s="137"/>
      <c r="J305" s="137"/>
      <c r="K305" s="137"/>
      <c r="L305" s="137"/>
      <c r="M305" s="137"/>
      <c r="N305" s="137"/>
      <c r="O305" s="137"/>
      <c r="P305" s="137"/>
      <c r="Q305" s="137"/>
      <c r="R305" s="137"/>
      <c r="S305" s="1"/>
      <c r="T305" s="1"/>
      <c r="U305" s="1"/>
      <c r="V305" s="1"/>
      <c r="W305" s="1"/>
      <c r="X305" s="1"/>
      <c r="Y305" s="1"/>
      <c r="Z305" s="1"/>
      <c r="AA305" s="1"/>
      <c r="AB305" s="1"/>
      <c r="AC305" s="1"/>
    </row>
    <row r="306" spans="1:29" ht="12.75">
      <c r="A306" s="1"/>
      <c r="B306" s="16"/>
      <c r="C306" s="3"/>
      <c r="D306" s="137"/>
      <c r="E306" s="137"/>
      <c r="F306" s="137"/>
      <c r="G306" s="137"/>
      <c r="H306" s="137"/>
      <c r="I306" s="137"/>
      <c r="J306" s="137"/>
      <c r="K306" s="137"/>
      <c r="L306" s="137"/>
      <c r="M306" s="137"/>
      <c r="N306" s="137"/>
      <c r="O306" s="137"/>
      <c r="P306" s="137"/>
      <c r="Q306" s="137"/>
      <c r="R306" s="137"/>
      <c r="S306" s="1"/>
      <c r="T306" s="1"/>
      <c r="U306" s="1"/>
      <c r="V306" s="1"/>
      <c r="W306" s="1"/>
      <c r="X306" s="1"/>
      <c r="Y306" s="1"/>
      <c r="Z306" s="1"/>
      <c r="AA306" s="1"/>
      <c r="AB306" s="1"/>
      <c r="AC306" s="1"/>
    </row>
    <row r="307" spans="1:29" ht="12.75">
      <c r="A307" s="1"/>
      <c r="B307" s="16"/>
      <c r="C307" s="3"/>
      <c r="D307" s="137"/>
      <c r="E307" s="137"/>
      <c r="F307" s="137"/>
      <c r="G307" s="137"/>
      <c r="H307" s="137"/>
      <c r="I307" s="137"/>
      <c r="J307" s="137"/>
      <c r="K307" s="137"/>
      <c r="L307" s="137"/>
      <c r="M307" s="137"/>
      <c r="N307" s="137"/>
      <c r="O307" s="137"/>
      <c r="P307" s="137"/>
      <c r="Q307" s="137"/>
      <c r="R307" s="137"/>
      <c r="S307" s="1"/>
      <c r="T307" s="1"/>
      <c r="U307" s="1"/>
      <c r="V307" s="1"/>
      <c r="W307" s="1"/>
      <c r="X307" s="1"/>
      <c r="Y307" s="1"/>
      <c r="Z307" s="1"/>
      <c r="AA307" s="1"/>
      <c r="AB307" s="1"/>
      <c r="AC307" s="1"/>
    </row>
    <row r="308" spans="1:29" ht="12.75">
      <c r="A308" s="1"/>
      <c r="B308" s="16"/>
      <c r="C308" s="3"/>
      <c r="D308" s="137"/>
      <c r="E308" s="137"/>
      <c r="F308" s="137"/>
      <c r="G308" s="137"/>
      <c r="H308" s="137"/>
      <c r="I308" s="137"/>
      <c r="J308" s="137"/>
      <c r="K308" s="137"/>
      <c r="L308" s="137"/>
      <c r="M308" s="137"/>
      <c r="N308" s="137"/>
      <c r="O308" s="137"/>
      <c r="P308" s="137"/>
      <c r="Q308" s="137"/>
      <c r="R308" s="137"/>
      <c r="S308" s="1"/>
      <c r="T308" s="1"/>
      <c r="U308" s="1"/>
      <c r="V308" s="1"/>
      <c r="W308" s="1"/>
      <c r="X308" s="1"/>
      <c r="Y308" s="1"/>
      <c r="Z308" s="1"/>
      <c r="AA308" s="1"/>
      <c r="AB308" s="1"/>
      <c r="AC308" s="1"/>
    </row>
    <row r="309" spans="1:29" ht="12.75">
      <c r="A309" s="1"/>
      <c r="B309" s="16"/>
      <c r="C309" s="3"/>
      <c r="D309" s="137"/>
      <c r="E309" s="137"/>
      <c r="F309" s="137"/>
      <c r="G309" s="137"/>
      <c r="H309" s="137"/>
      <c r="I309" s="137"/>
      <c r="J309" s="137"/>
      <c r="K309" s="137"/>
      <c r="L309" s="137"/>
      <c r="M309" s="137"/>
      <c r="N309" s="137"/>
      <c r="O309" s="137"/>
      <c r="P309" s="137"/>
      <c r="Q309" s="137"/>
      <c r="R309" s="137"/>
      <c r="S309" s="1"/>
      <c r="T309" s="1"/>
      <c r="U309" s="1"/>
      <c r="V309" s="1"/>
      <c r="W309" s="1"/>
      <c r="X309" s="1"/>
      <c r="Y309" s="1"/>
      <c r="Z309" s="1"/>
      <c r="AA309" s="1"/>
      <c r="AB309" s="1"/>
      <c r="AC309" s="1"/>
    </row>
    <row r="310" spans="1:29" ht="12.75">
      <c r="A310" s="1"/>
      <c r="B310" s="16"/>
      <c r="C310" s="3"/>
      <c r="D310" s="137"/>
      <c r="E310" s="137"/>
      <c r="F310" s="137"/>
      <c r="G310" s="137"/>
      <c r="H310" s="137"/>
      <c r="I310" s="137"/>
      <c r="J310" s="137"/>
      <c r="K310" s="137"/>
      <c r="L310" s="137"/>
      <c r="M310" s="137"/>
      <c r="N310" s="137"/>
      <c r="O310" s="137"/>
      <c r="P310" s="137"/>
      <c r="Q310" s="137"/>
      <c r="R310" s="137"/>
      <c r="S310" s="1"/>
      <c r="T310" s="1"/>
      <c r="U310" s="1"/>
      <c r="V310" s="1"/>
      <c r="W310" s="1"/>
      <c r="X310" s="1"/>
      <c r="Y310" s="1"/>
      <c r="Z310" s="1"/>
      <c r="AA310" s="1"/>
      <c r="AB310" s="1"/>
      <c r="AC310" s="1"/>
    </row>
    <row r="311" spans="1:29" ht="12.75">
      <c r="A311" s="1"/>
      <c r="B311" s="16"/>
      <c r="C311" s="3"/>
      <c r="D311" s="137"/>
      <c r="E311" s="137"/>
      <c r="F311" s="137"/>
      <c r="G311" s="137"/>
      <c r="H311" s="137"/>
      <c r="I311" s="137"/>
      <c r="J311" s="137"/>
      <c r="K311" s="137"/>
      <c r="L311" s="137"/>
      <c r="M311" s="137"/>
      <c r="N311" s="137"/>
      <c r="O311" s="137"/>
      <c r="P311" s="137"/>
      <c r="Q311" s="137"/>
      <c r="R311" s="137"/>
      <c r="S311" s="1"/>
      <c r="T311" s="1"/>
      <c r="U311" s="1"/>
      <c r="V311" s="1"/>
      <c r="W311" s="1"/>
      <c r="X311" s="1"/>
      <c r="Y311" s="1"/>
      <c r="Z311" s="1"/>
      <c r="AA311" s="1"/>
      <c r="AB311" s="1"/>
      <c r="AC311" s="1"/>
    </row>
    <row r="312" spans="1:29" ht="12.75">
      <c r="A312" s="1"/>
      <c r="B312" s="16"/>
      <c r="C312" s="3"/>
      <c r="D312" s="137"/>
      <c r="E312" s="137"/>
      <c r="F312" s="137"/>
      <c r="G312" s="137"/>
      <c r="H312" s="137"/>
      <c r="I312" s="137"/>
      <c r="J312" s="137"/>
      <c r="K312" s="137"/>
      <c r="L312" s="137"/>
      <c r="M312" s="137"/>
      <c r="N312" s="137"/>
      <c r="O312" s="137"/>
      <c r="P312" s="137"/>
      <c r="Q312" s="137"/>
      <c r="R312" s="137"/>
      <c r="S312" s="1"/>
      <c r="T312" s="1"/>
      <c r="U312" s="1"/>
      <c r="V312" s="1"/>
      <c r="W312" s="1"/>
      <c r="X312" s="1"/>
      <c r="Y312" s="1"/>
      <c r="Z312" s="1"/>
      <c r="AA312" s="1"/>
      <c r="AB312" s="1"/>
      <c r="AC312" s="1"/>
    </row>
    <row r="313" spans="1:29" ht="12.75">
      <c r="A313" s="1"/>
      <c r="B313" s="16"/>
      <c r="C313" s="3"/>
      <c r="D313" s="137"/>
      <c r="E313" s="137"/>
      <c r="F313" s="137"/>
      <c r="G313" s="137"/>
      <c r="H313" s="137"/>
      <c r="I313" s="137"/>
      <c r="J313" s="137"/>
      <c r="K313" s="137"/>
      <c r="L313" s="137"/>
      <c r="M313" s="137"/>
      <c r="N313" s="137"/>
      <c r="O313" s="137"/>
      <c r="P313" s="137"/>
      <c r="Q313" s="137"/>
      <c r="R313" s="137"/>
      <c r="S313" s="1"/>
      <c r="T313" s="1"/>
      <c r="U313" s="1"/>
      <c r="V313" s="1"/>
      <c r="W313" s="1"/>
      <c r="X313" s="1"/>
      <c r="Y313" s="1"/>
      <c r="Z313" s="1"/>
      <c r="AA313" s="1"/>
      <c r="AB313" s="1"/>
      <c r="AC313" s="1"/>
    </row>
    <row r="314" spans="1:29" ht="12.75">
      <c r="A314" s="1"/>
      <c r="B314" s="16"/>
      <c r="C314" s="3"/>
      <c r="D314" s="137"/>
      <c r="E314" s="137"/>
      <c r="F314" s="137"/>
      <c r="G314" s="137"/>
      <c r="H314" s="137"/>
      <c r="I314" s="137"/>
      <c r="J314" s="137"/>
      <c r="K314" s="137"/>
      <c r="L314" s="137"/>
      <c r="M314" s="137"/>
      <c r="N314" s="137"/>
      <c r="O314" s="137"/>
      <c r="P314" s="137"/>
      <c r="Q314" s="137"/>
      <c r="R314" s="137"/>
      <c r="S314" s="1"/>
      <c r="T314" s="1"/>
      <c r="U314" s="1"/>
      <c r="V314" s="1"/>
      <c r="W314" s="1"/>
      <c r="X314" s="1"/>
      <c r="Y314" s="1"/>
      <c r="Z314" s="1"/>
      <c r="AA314" s="1"/>
      <c r="AB314" s="1"/>
      <c r="AC314" s="1"/>
    </row>
    <row r="315" spans="1:29" ht="12.75">
      <c r="A315" s="1"/>
      <c r="B315" s="16"/>
      <c r="C315" s="3"/>
      <c r="D315" s="137"/>
      <c r="E315" s="137"/>
      <c r="F315" s="137"/>
      <c r="G315" s="137"/>
      <c r="H315" s="137"/>
      <c r="I315" s="137"/>
      <c r="J315" s="137"/>
      <c r="K315" s="137"/>
      <c r="L315" s="137"/>
      <c r="M315" s="137"/>
      <c r="N315" s="137"/>
      <c r="O315" s="137"/>
      <c r="P315" s="137"/>
      <c r="Q315" s="137"/>
      <c r="R315" s="137"/>
      <c r="S315" s="1"/>
      <c r="T315" s="1"/>
      <c r="U315" s="1"/>
      <c r="V315" s="1"/>
      <c r="W315" s="1"/>
      <c r="X315" s="1"/>
      <c r="Y315" s="1"/>
      <c r="Z315" s="1"/>
      <c r="AA315" s="1"/>
      <c r="AB315" s="1"/>
      <c r="AC315" s="1"/>
    </row>
    <row r="316" spans="1:29" ht="12.75">
      <c r="A316" s="1"/>
      <c r="B316" s="16"/>
      <c r="C316" s="3"/>
      <c r="D316" s="137"/>
      <c r="E316" s="137"/>
      <c r="F316" s="137"/>
      <c r="G316" s="137"/>
      <c r="H316" s="137"/>
      <c r="I316" s="137"/>
      <c r="J316" s="137"/>
      <c r="K316" s="137"/>
      <c r="L316" s="137"/>
      <c r="M316" s="137"/>
      <c r="N316" s="137"/>
      <c r="O316" s="137"/>
      <c r="P316" s="137"/>
      <c r="Q316" s="137"/>
      <c r="R316" s="137"/>
      <c r="S316" s="1"/>
      <c r="T316" s="1"/>
      <c r="U316" s="1"/>
      <c r="V316" s="1"/>
      <c r="W316" s="1"/>
      <c r="X316" s="1"/>
      <c r="Y316" s="1"/>
      <c r="Z316" s="1"/>
      <c r="AA316" s="1"/>
      <c r="AB316" s="1"/>
      <c r="AC316" s="1"/>
    </row>
    <row r="317" spans="1:29" ht="12.75">
      <c r="A317" s="1"/>
      <c r="B317" s="16"/>
      <c r="C317" s="3"/>
      <c r="D317" s="137"/>
      <c r="E317" s="137"/>
      <c r="F317" s="137"/>
      <c r="G317" s="137"/>
      <c r="H317" s="137"/>
      <c r="I317" s="137"/>
      <c r="J317" s="137"/>
      <c r="K317" s="137"/>
      <c r="L317" s="137"/>
      <c r="M317" s="137"/>
      <c r="N317" s="137"/>
      <c r="O317" s="137"/>
      <c r="P317" s="137"/>
      <c r="Q317" s="137"/>
      <c r="R317" s="137"/>
      <c r="S317" s="1"/>
      <c r="T317" s="1"/>
      <c r="U317" s="1"/>
      <c r="V317" s="1"/>
      <c r="W317" s="1"/>
      <c r="X317" s="1"/>
      <c r="Y317" s="1"/>
      <c r="Z317" s="1"/>
      <c r="AA317" s="1"/>
      <c r="AB317" s="1"/>
      <c r="AC317" s="1"/>
    </row>
    <row r="318" spans="1:29" ht="12.75">
      <c r="A318" s="1"/>
      <c r="B318" s="16"/>
      <c r="C318" s="3"/>
      <c r="D318" s="137"/>
      <c r="E318" s="137"/>
      <c r="F318" s="137"/>
      <c r="G318" s="137"/>
      <c r="H318" s="137"/>
      <c r="I318" s="137"/>
      <c r="J318" s="137"/>
      <c r="K318" s="137"/>
      <c r="L318" s="137"/>
      <c r="M318" s="137"/>
      <c r="N318" s="137"/>
      <c r="O318" s="137"/>
      <c r="P318" s="137"/>
      <c r="Q318" s="137"/>
      <c r="R318" s="137"/>
      <c r="S318" s="1"/>
      <c r="T318" s="1"/>
      <c r="U318" s="1"/>
      <c r="V318" s="1"/>
      <c r="W318" s="1"/>
      <c r="X318" s="1"/>
      <c r="Y318" s="1"/>
      <c r="Z318" s="1"/>
      <c r="AA318" s="1"/>
      <c r="AB318" s="1"/>
      <c r="AC318" s="1"/>
    </row>
    <row r="319" spans="1:29" ht="12.75">
      <c r="A319" s="1"/>
      <c r="B319" s="16"/>
      <c r="C319" s="3"/>
      <c r="D319" s="137"/>
      <c r="E319" s="137"/>
      <c r="F319" s="137"/>
      <c r="G319" s="137"/>
      <c r="H319" s="137"/>
      <c r="I319" s="137"/>
      <c r="J319" s="137"/>
      <c r="K319" s="137"/>
      <c r="L319" s="137"/>
      <c r="M319" s="137"/>
      <c r="N319" s="137"/>
      <c r="O319" s="137"/>
      <c r="P319" s="137"/>
      <c r="Q319" s="137"/>
      <c r="R319" s="137"/>
      <c r="S319" s="1"/>
      <c r="T319" s="1"/>
      <c r="U319" s="1"/>
      <c r="V319" s="1"/>
      <c r="W319" s="1"/>
      <c r="X319" s="1"/>
      <c r="Y319" s="1"/>
      <c r="Z319" s="1"/>
      <c r="AA319" s="1"/>
      <c r="AB319" s="1"/>
      <c r="AC319" s="1"/>
    </row>
    <row r="320" spans="1:29" ht="12.75">
      <c r="A320" s="1"/>
      <c r="B320" s="16"/>
      <c r="C320" s="3"/>
      <c r="D320" s="137"/>
      <c r="E320" s="137"/>
      <c r="F320" s="137"/>
      <c r="G320" s="137"/>
      <c r="H320" s="137"/>
      <c r="I320" s="137"/>
      <c r="J320" s="137"/>
      <c r="K320" s="137"/>
      <c r="L320" s="137"/>
      <c r="M320" s="137"/>
      <c r="N320" s="137"/>
      <c r="O320" s="137"/>
      <c r="P320" s="137"/>
      <c r="Q320" s="137"/>
      <c r="R320" s="137"/>
      <c r="S320" s="1"/>
      <c r="T320" s="1"/>
      <c r="U320" s="1"/>
      <c r="V320" s="1"/>
      <c r="W320" s="1"/>
      <c r="X320" s="1"/>
      <c r="Y320" s="1"/>
      <c r="Z320" s="1"/>
      <c r="AA320" s="1"/>
      <c r="AB320" s="1"/>
      <c r="AC320" s="1"/>
    </row>
    <row r="321" spans="1:29" ht="12.75">
      <c r="A321" s="1"/>
      <c r="B321" s="16"/>
      <c r="C321" s="3"/>
      <c r="D321" s="137"/>
      <c r="E321" s="137"/>
      <c r="F321" s="137"/>
      <c r="G321" s="137"/>
      <c r="H321" s="137"/>
      <c r="I321" s="137"/>
      <c r="J321" s="137"/>
      <c r="K321" s="137"/>
      <c r="L321" s="137"/>
      <c r="M321" s="137"/>
      <c r="N321" s="137"/>
      <c r="O321" s="137"/>
      <c r="P321" s="137"/>
      <c r="Q321" s="137"/>
      <c r="R321" s="137"/>
      <c r="S321" s="1"/>
      <c r="T321" s="1"/>
      <c r="U321" s="1"/>
      <c r="V321" s="1"/>
      <c r="W321" s="1"/>
      <c r="X321" s="1"/>
      <c r="Y321" s="1"/>
      <c r="Z321" s="1"/>
      <c r="AA321" s="1"/>
      <c r="AB321" s="1"/>
      <c r="AC321" s="1"/>
    </row>
    <row r="322" spans="1:29" ht="12.75">
      <c r="A322" s="1"/>
      <c r="B322" s="16"/>
      <c r="C322" s="3"/>
      <c r="D322" s="137"/>
      <c r="E322" s="137"/>
      <c r="F322" s="137"/>
      <c r="G322" s="137"/>
      <c r="H322" s="137"/>
      <c r="I322" s="137"/>
      <c r="J322" s="137"/>
      <c r="K322" s="137"/>
      <c r="L322" s="137"/>
      <c r="M322" s="137"/>
      <c r="N322" s="137"/>
      <c r="O322" s="137"/>
      <c r="P322" s="137"/>
      <c r="Q322" s="137"/>
      <c r="R322" s="137"/>
      <c r="S322" s="1"/>
      <c r="T322" s="1"/>
      <c r="U322" s="1"/>
      <c r="V322" s="1"/>
      <c r="W322" s="1"/>
      <c r="X322" s="1"/>
      <c r="Y322" s="1"/>
      <c r="Z322" s="1"/>
      <c r="AA322" s="1"/>
      <c r="AB322" s="1"/>
      <c r="AC322" s="1"/>
    </row>
    <row r="323" spans="1:29" ht="12.75">
      <c r="A323" s="1"/>
      <c r="B323" s="16"/>
      <c r="C323" s="3"/>
      <c r="D323" s="137"/>
      <c r="E323" s="137"/>
      <c r="F323" s="137"/>
      <c r="G323" s="137"/>
      <c r="H323" s="137"/>
      <c r="I323" s="137"/>
      <c r="J323" s="137"/>
      <c r="K323" s="137"/>
      <c r="L323" s="137"/>
      <c r="M323" s="137"/>
      <c r="N323" s="137"/>
      <c r="O323" s="137"/>
      <c r="P323" s="137"/>
      <c r="Q323" s="137"/>
      <c r="R323" s="137"/>
      <c r="S323" s="1"/>
      <c r="T323" s="1"/>
      <c r="U323" s="1"/>
      <c r="V323" s="1"/>
      <c r="W323" s="1"/>
      <c r="X323" s="1"/>
      <c r="Y323" s="1"/>
      <c r="Z323" s="1"/>
      <c r="AA323" s="1"/>
      <c r="AB323" s="1"/>
      <c r="AC323" s="1"/>
    </row>
    <row r="324" spans="1:29" ht="12.75">
      <c r="A324" s="1"/>
      <c r="B324" s="16"/>
      <c r="C324" s="3"/>
      <c r="D324" s="137"/>
      <c r="E324" s="137"/>
      <c r="F324" s="137"/>
      <c r="G324" s="137"/>
      <c r="H324" s="137"/>
      <c r="I324" s="137"/>
      <c r="J324" s="137"/>
      <c r="K324" s="137"/>
      <c r="L324" s="137"/>
      <c r="M324" s="137"/>
      <c r="N324" s="137"/>
      <c r="O324" s="137"/>
      <c r="P324" s="137"/>
      <c r="Q324" s="137"/>
      <c r="R324" s="137"/>
      <c r="S324" s="1"/>
      <c r="T324" s="1"/>
      <c r="U324" s="1"/>
      <c r="V324" s="1"/>
      <c r="W324" s="1"/>
      <c r="X324" s="1"/>
      <c r="Y324" s="1"/>
      <c r="Z324" s="1"/>
      <c r="AA324" s="1"/>
      <c r="AB324" s="1"/>
      <c r="AC324" s="1"/>
    </row>
    <row r="325" spans="1:29" ht="12.75">
      <c r="A325" s="1"/>
      <c r="B325" s="16"/>
      <c r="C325" s="3"/>
      <c r="D325" s="137"/>
      <c r="E325" s="137"/>
      <c r="F325" s="137"/>
      <c r="G325" s="137"/>
      <c r="H325" s="137"/>
      <c r="I325" s="137"/>
      <c r="J325" s="137"/>
      <c r="K325" s="137"/>
      <c r="L325" s="137"/>
      <c r="M325" s="137"/>
      <c r="N325" s="137"/>
      <c r="O325" s="137"/>
      <c r="P325" s="137"/>
      <c r="Q325" s="137"/>
      <c r="R325" s="137"/>
      <c r="S325" s="1"/>
      <c r="T325" s="1"/>
      <c r="U325" s="1"/>
      <c r="V325" s="1"/>
      <c r="W325" s="1"/>
      <c r="X325" s="1"/>
      <c r="Y325" s="1"/>
      <c r="Z325" s="1"/>
      <c r="AA325" s="1"/>
      <c r="AB325" s="1"/>
      <c r="AC325" s="1"/>
    </row>
    <row r="326" spans="1:29" ht="12.75">
      <c r="A326" s="1"/>
      <c r="B326" s="16"/>
      <c r="C326" s="3"/>
      <c r="D326" s="137"/>
      <c r="E326" s="137"/>
      <c r="F326" s="137"/>
      <c r="G326" s="137"/>
      <c r="H326" s="137"/>
      <c r="I326" s="137"/>
      <c r="J326" s="137"/>
      <c r="K326" s="137"/>
      <c r="L326" s="137"/>
      <c r="M326" s="137"/>
      <c r="N326" s="137"/>
      <c r="O326" s="137"/>
      <c r="P326" s="137"/>
      <c r="Q326" s="137"/>
      <c r="R326" s="137"/>
      <c r="S326" s="1"/>
      <c r="T326" s="1"/>
      <c r="U326" s="1"/>
      <c r="V326" s="1"/>
      <c r="W326" s="1"/>
      <c r="X326" s="1"/>
      <c r="Y326" s="1"/>
      <c r="Z326" s="1"/>
      <c r="AA326" s="1"/>
      <c r="AB326" s="1"/>
      <c r="AC326" s="1"/>
    </row>
    <row r="327" spans="1:29" ht="12.75">
      <c r="A327" s="1"/>
      <c r="B327" s="16"/>
      <c r="C327" s="3"/>
      <c r="D327" s="137"/>
      <c r="E327" s="137"/>
      <c r="F327" s="137"/>
      <c r="G327" s="137"/>
      <c r="H327" s="137"/>
      <c r="I327" s="137"/>
      <c r="J327" s="137"/>
      <c r="K327" s="137"/>
      <c r="L327" s="137"/>
      <c r="M327" s="137"/>
      <c r="N327" s="137"/>
      <c r="O327" s="137"/>
      <c r="P327" s="137"/>
      <c r="Q327" s="137"/>
      <c r="R327" s="137"/>
      <c r="S327" s="1"/>
      <c r="T327" s="1"/>
      <c r="U327" s="1"/>
      <c r="V327" s="1"/>
      <c r="W327" s="1"/>
      <c r="X327" s="1"/>
      <c r="Y327" s="1"/>
      <c r="Z327" s="1"/>
      <c r="AA327" s="1"/>
      <c r="AB327" s="1"/>
      <c r="AC327" s="1"/>
    </row>
    <row r="328" spans="1:29" ht="12.75">
      <c r="A328" s="1"/>
      <c r="B328" s="16"/>
      <c r="C328" s="3"/>
      <c r="D328" s="137"/>
      <c r="E328" s="137"/>
      <c r="F328" s="137"/>
      <c r="G328" s="137"/>
      <c r="H328" s="137"/>
      <c r="I328" s="137"/>
      <c r="J328" s="137"/>
      <c r="K328" s="137"/>
      <c r="L328" s="137"/>
      <c r="M328" s="137"/>
      <c r="N328" s="137"/>
      <c r="O328" s="137"/>
      <c r="P328" s="137"/>
      <c r="Q328" s="137"/>
      <c r="R328" s="137"/>
      <c r="S328" s="1"/>
      <c r="T328" s="1"/>
      <c r="U328" s="1"/>
      <c r="V328" s="1"/>
      <c r="W328" s="1"/>
      <c r="X328" s="1"/>
      <c r="Y328" s="1"/>
      <c r="Z328" s="1"/>
      <c r="AA328" s="1"/>
      <c r="AB328" s="1"/>
      <c r="AC328" s="1"/>
    </row>
    <row r="329" spans="1:29" ht="12.75">
      <c r="A329" s="1"/>
      <c r="B329" s="16"/>
      <c r="C329" s="3"/>
      <c r="D329" s="137"/>
      <c r="E329" s="137"/>
      <c r="F329" s="137"/>
      <c r="G329" s="137"/>
      <c r="H329" s="137"/>
      <c r="I329" s="137"/>
      <c r="J329" s="137"/>
      <c r="K329" s="137"/>
      <c r="L329" s="137"/>
      <c r="M329" s="137"/>
      <c r="N329" s="137"/>
      <c r="O329" s="137"/>
      <c r="P329" s="137"/>
      <c r="Q329" s="137"/>
      <c r="R329" s="137"/>
      <c r="S329" s="1"/>
      <c r="T329" s="1"/>
      <c r="U329" s="1"/>
      <c r="V329" s="1"/>
      <c r="W329" s="1"/>
      <c r="X329" s="1"/>
      <c r="Y329" s="1"/>
      <c r="Z329" s="1"/>
      <c r="AA329" s="1"/>
      <c r="AB329" s="1"/>
      <c r="AC329" s="1"/>
    </row>
    <row r="330" spans="1:29" ht="12.75">
      <c r="A330" s="1"/>
      <c r="B330" s="16"/>
      <c r="C330" s="3"/>
      <c r="D330" s="137"/>
      <c r="E330" s="137"/>
      <c r="F330" s="137"/>
      <c r="G330" s="137"/>
      <c r="H330" s="137"/>
      <c r="I330" s="137"/>
      <c r="J330" s="137"/>
      <c r="K330" s="137"/>
      <c r="L330" s="137"/>
      <c r="M330" s="137"/>
      <c r="N330" s="137"/>
      <c r="O330" s="137"/>
      <c r="P330" s="137"/>
      <c r="Q330" s="137"/>
      <c r="R330" s="137"/>
      <c r="S330" s="1"/>
      <c r="T330" s="1"/>
      <c r="U330" s="1"/>
      <c r="V330" s="1"/>
      <c r="W330" s="1"/>
      <c r="X330" s="1"/>
      <c r="Y330" s="1"/>
      <c r="Z330" s="1"/>
      <c r="AA330" s="1"/>
      <c r="AB330" s="1"/>
      <c r="AC330" s="1"/>
    </row>
    <row r="331" spans="1:29" ht="12.75">
      <c r="A331" s="1"/>
      <c r="B331" s="16"/>
      <c r="C331" s="3"/>
      <c r="D331" s="137"/>
      <c r="E331" s="137"/>
      <c r="F331" s="137"/>
      <c r="G331" s="137"/>
      <c r="H331" s="137"/>
      <c r="I331" s="137"/>
      <c r="J331" s="137"/>
      <c r="K331" s="137"/>
      <c r="L331" s="137"/>
      <c r="M331" s="137"/>
      <c r="N331" s="137"/>
      <c r="O331" s="137"/>
      <c r="P331" s="137"/>
      <c r="Q331" s="137"/>
      <c r="R331" s="137"/>
      <c r="S331" s="1"/>
      <c r="T331" s="1"/>
      <c r="U331" s="1"/>
      <c r="V331" s="1"/>
      <c r="W331" s="1"/>
      <c r="X331" s="1"/>
      <c r="Y331" s="1"/>
      <c r="Z331" s="1"/>
      <c r="AA331" s="1"/>
      <c r="AB331" s="1"/>
      <c r="AC331" s="1"/>
    </row>
    <row r="332" spans="1:29" ht="12.75">
      <c r="A332" s="1"/>
      <c r="B332" s="16"/>
      <c r="C332" s="3"/>
      <c r="D332" s="137"/>
      <c r="E332" s="137"/>
      <c r="F332" s="137"/>
      <c r="G332" s="137"/>
      <c r="H332" s="137"/>
      <c r="I332" s="137"/>
      <c r="J332" s="137"/>
      <c r="K332" s="137"/>
      <c r="L332" s="137"/>
      <c r="M332" s="137"/>
      <c r="N332" s="137"/>
      <c r="O332" s="137"/>
      <c r="P332" s="137"/>
      <c r="Q332" s="137"/>
      <c r="R332" s="137"/>
      <c r="S332" s="1"/>
      <c r="T332" s="1"/>
      <c r="U332" s="1"/>
      <c r="V332" s="1"/>
      <c r="W332" s="1"/>
      <c r="X332" s="1"/>
      <c r="Y332" s="1"/>
      <c r="Z332" s="1"/>
      <c r="AA332" s="1"/>
      <c r="AB332" s="1"/>
      <c r="AC332" s="1"/>
    </row>
    <row r="333" spans="1:29" ht="12.75">
      <c r="A333" s="1"/>
      <c r="B333" s="16"/>
      <c r="C333" s="3"/>
      <c r="D333" s="137"/>
      <c r="E333" s="137"/>
      <c r="F333" s="137"/>
      <c r="G333" s="137"/>
      <c r="H333" s="137"/>
      <c r="I333" s="137"/>
      <c r="J333" s="137"/>
      <c r="K333" s="137"/>
      <c r="L333" s="137"/>
      <c r="M333" s="137"/>
      <c r="N333" s="137"/>
      <c r="O333" s="137"/>
      <c r="P333" s="137"/>
      <c r="Q333" s="137"/>
      <c r="R333" s="137"/>
      <c r="S333" s="1"/>
      <c r="T333" s="1"/>
      <c r="U333" s="1"/>
      <c r="V333" s="1"/>
      <c r="W333" s="1"/>
      <c r="X333" s="1"/>
      <c r="Y333" s="1"/>
      <c r="Z333" s="1"/>
      <c r="AA333" s="1"/>
      <c r="AB333" s="1"/>
      <c r="AC333" s="1"/>
    </row>
    <row r="334" spans="1:29" ht="12.75">
      <c r="A334" s="1"/>
      <c r="B334" s="16"/>
      <c r="C334" s="3"/>
      <c r="D334" s="137"/>
      <c r="E334" s="137"/>
      <c r="F334" s="137"/>
      <c r="G334" s="137"/>
      <c r="H334" s="137"/>
      <c r="I334" s="137"/>
      <c r="J334" s="137"/>
      <c r="K334" s="137"/>
      <c r="L334" s="137"/>
      <c r="M334" s="137"/>
      <c r="N334" s="137"/>
      <c r="O334" s="137"/>
      <c r="P334" s="137"/>
      <c r="Q334" s="137"/>
      <c r="R334" s="137"/>
      <c r="S334" s="1"/>
      <c r="T334" s="1"/>
      <c r="U334" s="1"/>
      <c r="V334" s="1"/>
      <c r="W334" s="1"/>
      <c r="X334" s="1"/>
      <c r="Y334" s="1"/>
      <c r="Z334" s="1"/>
      <c r="AA334" s="1"/>
      <c r="AB334" s="1"/>
      <c r="AC334" s="1"/>
    </row>
    <row r="335" spans="1:29" ht="12.75">
      <c r="A335" s="1"/>
      <c r="B335" s="16"/>
      <c r="C335" s="3"/>
      <c r="D335" s="137"/>
      <c r="E335" s="137"/>
      <c r="F335" s="137"/>
      <c r="G335" s="137"/>
      <c r="H335" s="137"/>
      <c r="I335" s="137"/>
      <c r="J335" s="137"/>
      <c r="K335" s="137"/>
      <c r="L335" s="137"/>
      <c r="M335" s="137"/>
      <c r="N335" s="137"/>
      <c r="O335" s="137"/>
      <c r="P335" s="137"/>
      <c r="Q335" s="137"/>
      <c r="R335" s="137"/>
      <c r="S335" s="1"/>
      <c r="T335" s="1"/>
      <c r="U335" s="1"/>
      <c r="V335" s="1"/>
      <c r="W335" s="1"/>
      <c r="X335" s="1"/>
      <c r="Y335" s="1"/>
      <c r="Z335" s="1"/>
      <c r="AA335" s="1"/>
      <c r="AB335" s="1"/>
      <c r="AC335" s="1"/>
    </row>
    <row r="336" spans="1:29" ht="12.75">
      <c r="A336" s="1"/>
      <c r="B336" s="16"/>
      <c r="C336" s="3"/>
      <c r="D336" s="137"/>
      <c r="E336" s="137"/>
      <c r="F336" s="137"/>
      <c r="G336" s="137"/>
      <c r="H336" s="137"/>
      <c r="I336" s="137"/>
      <c r="J336" s="137"/>
      <c r="K336" s="137"/>
      <c r="L336" s="137"/>
      <c r="M336" s="137"/>
      <c r="N336" s="137"/>
      <c r="O336" s="137"/>
      <c r="P336" s="137"/>
      <c r="Q336" s="137"/>
      <c r="R336" s="137"/>
      <c r="S336" s="1"/>
      <c r="T336" s="1"/>
      <c r="U336" s="1"/>
      <c r="V336" s="1"/>
      <c r="W336" s="1"/>
      <c r="X336" s="1"/>
      <c r="Y336" s="1"/>
      <c r="Z336" s="1"/>
      <c r="AA336" s="1"/>
      <c r="AB336" s="1"/>
      <c r="AC336" s="1"/>
    </row>
    <row r="337" spans="1:29" ht="12.75">
      <c r="A337" s="1"/>
      <c r="B337" s="16"/>
      <c r="C337" s="3"/>
      <c r="D337" s="137"/>
      <c r="E337" s="137"/>
      <c r="F337" s="137"/>
      <c r="G337" s="137"/>
      <c r="H337" s="137"/>
      <c r="I337" s="137"/>
      <c r="J337" s="137"/>
      <c r="K337" s="137"/>
      <c r="L337" s="137"/>
      <c r="M337" s="137"/>
      <c r="N337" s="137"/>
      <c r="O337" s="137"/>
      <c r="P337" s="137"/>
      <c r="Q337" s="137"/>
      <c r="R337" s="137"/>
      <c r="S337" s="1"/>
      <c r="T337" s="1"/>
      <c r="U337" s="1"/>
      <c r="V337" s="1"/>
      <c r="W337" s="1"/>
      <c r="X337" s="1"/>
      <c r="Y337" s="1"/>
      <c r="Z337" s="1"/>
      <c r="AA337" s="1"/>
      <c r="AB337" s="1"/>
      <c r="AC337" s="1"/>
    </row>
    <row r="338" spans="1:29" ht="12.75">
      <c r="A338" s="1"/>
      <c r="B338" s="16"/>
      <c r="C338" s="3"/>
      <c r="D338" s="137"/>
      <c r="E338" s="137"/>
      <c r="F338" s="137"/>
      <c r="G338" s="137"/>
      <c r="H338" s="137"/>
      <c r="I338" s="137"/>
      <c r="J338" s="137"/>
      <c r="K338" s="137"/>
      <c r="L338" s="137"/>
      <c r="M338" s="137"/>
      <c r="N338" s="137"/>
      <c r="O338" s="137"/>
      <c r="P338" s="137"/>
      <c r="Q338" s="137"/>
      <c r="R338" s="137"/>
      <c r="S338" s="1"/>
      <c r="T338" s="1"/>
      <c r="U338" s="1"/>
      <c r="V338" s="1"/>
      <c r="W338" s="1"/>
      <c r="X338" s="1"/>
      <c r="Y338" s="1"/>
      <c r="Z338" s="1"/>
      <c r="AA338" s="1"/>
      <c r="AB338" s="1"/>
      <c r="AC338" s="1"/>
    </row>
    <row r="339" spans="1:29" ht="12.75">
      <c r="A339" s="1"/>
      <c r="B339" s="16"/>
      <c r="C339" s="3"/>
      <c r="D339" s="137"/>
      <c r="E339" s="137"/>
      <c r="F339" s="137"/>
      <c r="G339" s="137"/>
      <c r="H339" s="137"/>
      <c r="I339" s="137"/>
      <c r="J339" s="137"/>
      <c r="K339" s="137"/>
      <c r="L339" s="137"/>
      <c r="M339" s="137"/>
      <c r="N339" s="137"/>
      <c r="O339" s="137"/>
      <c r="P339" s="137"/>
      <c r="Q339" s="137"/>
      <c r="R339" s="137"/>
      <c r="S339" s="1"/>
      <c r="T339" s="1"/>
      <c r="U339" s="1"/>
      <c r="V339" s="1"/>
      <c r="W339" s="1"/>
      <c r="X339" s="1"/>
      <c r="Y339" s="1"/>
      <c r="Z339" s="1"/>
      <c r="AA339" s="1"/>
      <c r="AB339" s="1"/>
      <c r="AC339" s="1"/>
    </row>
    <row r="340" spans="1:29" ht="12.75">
      <c r="A340" s="1"/>
      <c r="B340" s="16"/>
      <c r="C340" s="3"/>
      <c r="D340" s="137"/>
      <c r="E340" s="137"/>
      <c r="F340" s="137"/>
      <c r="G340" s="137"/>
      <c r="H340" s="137"/>
      <c r="I340" s="137"/>
      <c r="J340" s="137"/>
      <c r="K340" s="137"/>
      <c r="L340" s="137"/>
      <c r="M340" s="137"/>
      <c r="N340" s="137"/>
      <c r="O340" s="137"/>
      <c r="P340" s="137"/>
      <c r="Q340" s="137"/>
      <c r="R340" s="137"/>
      <c r="S340" s="1"/>
      <c r="T340" s="1"/>
      <c r="U340" s="1"/>
      <c r="V340" s="1"/>
      <c r="W340" s="1"/>
      <c r="X340" s="1"/>
      <c r="Y340" s="1"/>
      <c r="Z340" s="1"/>
      <c r="AA340" s="1"/>
      <c r="AB340" s="1"/>
      <c r="AC340" s="1"/>
    </row>
    <row r="341" spans="1:29" ht="12.75">
      <c r="A341" s="1"/>
      <c r="B341" s="16"/>
      <c r="C341" s="3"/>
      <c r="D341" s="137"/>
      <c r="E341" s="137"/>
      <c r="F341" s="137"/>
      <c r="G341" s="137"/>
      <c r="H341" s="137"/>
      <c r="I341" s="137"/>
      <c r="J341" s="137"/>
      <c r="K341" s="137"/>
      <c r="L341" s="137"/>
      <c r="M341" s="137"/>
      <c r="N341" s="137"/>
      <c r="O341" s="137"/>
      <c r="P341" s="137"/>
      <c r="Q341" s="137"/>
      <c r="R341" s="137"/>
      <c r="S341" s="1"/>
      <c r="T341" s="1"/>
      <c r="U341" s="1"/>
      <c r="V341" s="1"/>
      <c r="W341" s="1"/>
      <c r="X341" s="1"/>
      <c r="Y341" s="1"/>
      <c r="Z341" s="1"/>
      <c r="AA341" s="1"/>
      <c r="AB341" s="1"/>
      <c r="AC341" s="1"/>
    </row>
    <row r="342" spans="1:29" ht="12.75">
      <c r="A342" s="1"/>
      <c r="B342" s="16"/>
      <c r="C342" s="3"/>
      <c r="D342" s="137"/>
      <c r="E342" s="137"/>
      <c r="F342" s="137"/>
      <c r="G342" s="137"/>
      <c r="H342" s="137"/>
      <c r="I342" s="137"/>
      <c r="J342" s="137"/>
      <c r="K342" s="137"/>
      <c r="L342" s="137"/>
      <c r="M342" s="137"/>
      <c r="N342" s="137"/>
      <c r="O342" s="137"/>
      <c r="P342" s="137"/>
      <c r="Q342" s="137"/>
      <c r="R342" s="137"/>
      <c r="S342" s="1"/>
      <c r="T342" s="1"/>
      <c r="U342" s="1"/>
      <c r="V342" s="1"/>
      <c r="W342" s="1"/>
      <c r="X342" s="1"/>
      <c r="Y342" s="1"/>
      <c r="Z342" s="1"/>
      <c r="AA342" s="1"/>
      <c r="AB342" s="1"/>
      <c r="AC342" s="1"/>
    </row>
  </sheetData>
  <mergeCells count="557">
    <mergeCell ref="T136:T139"/>
    <mergeCell ref="U136:U139"/>
    <mergeCell ref="V136:V139"/>
    <mergeCell ref="T140:T143"/>
    <mergeCell ref="U140:U143"/>
    <mergeCell ref="V140:V143"/>
    <mergeCell ref="T144:T147"/>
    <mergeCell ref="U144:U147"/>
    <mergeCell ref="V144:V147"/>
    <mergeCell ref="T124:T127"/>
    <mergeCell ref="U124:U127"/>
    <mergeCell ref="V124:V127"/>
    <mergeCell ref="T128:T131"/>
    <mergeCell ref="U128:U131"/>
    <mergeCell ref="V128:V131"/>
    <mergeCell ref="T132:T135"/>
    <mergeCell ref="U132:U135"/>
    <mergeCell ref="V132:V135"/>
    <mergeCell ref="T112:T115"/>
    <mergeCell ref="U112:U115"/>
    <mergeCell ref="V112:V115"/>
    <mergeCell ref="T116:T119"/>
    <mergeCell ref="U116:U119"/>
    <mergeCell ref="V116:V119"/>
    <mergeCell ref="T120:T123"/>
    <mergeCell ref="U120:U123"/>
    <mergeCell ref="V120:V123"/>
    <mergeCell ref="T100:T103"/>
    <mergeCell ref="U100:U103"/>
    <mergeCell ref="V100:V103"/>
    <mergeCell ref="T104:T107"/>
    <mergeCell ref="U104:U107"/>
    <mergeCell ref="V104:V107"/>
    <mergeCell ref="T108:T111"/>
    <mergeCell ref="U108:U111"/>
    <mergeCell ref="V108:V111"/>
    <mergeCell ref="T88:T91"/>
    <mergeCell ref="U88:U91"/>
    <mergeCell ref="V88:V91"/>
    <mergeCell ref="T92:T95"/>
    <mergeCell ref="U92:U95"/>
    <mergeCell ref="V92:V95"/>
    <mergeCell ref="T96:T99"/>
    <mergeCell ref="U96:U99"/>
    <mergeCell ref="V96:V99"/>
    <mergeCell ref="T76:T79"/>
    <mergeCell ref="U76:U79"/>
    <mergeCell ref="V76:V79"/>
    <mergeCell ref="T80:T83"/>
    <mergeCell ref="U80:U83"/>
    <mergeCell ref="V80:V83"/>
    <mergeCell ref="T84:T87"/>
    <mergeCell ref="U84:U87"/>
    <mergeCell ref="V84:V87"/>
    <mergeCell ref="S64:S75"/>
    <mergeCell ref="T64:T67"/>
    <mergeCell ref="U64:U67"/>
    <mergeCell ref="V64:V67"/>
    <mergeCell ref="T68:T71"/>
    <mergeCell ref="U68:U71"/>
    <mergeCell ref="V68:V71"/>
    <mergeCell ref="T72:T75"/>
    <mergeCell ref="U72:U75"/>
    <mergeCell ref="V72:V75"/>
    <mergeCell ref="S52:S63"/>
    <mergeCell ref="T52:T55"/>
    <mergeCell ref="U52:U55"/>
    <mergeCell ref="V52:V55"/>
    <mergeCell ref="T56:T59"/>
    <mergeCell ref="U56:U59"/>
    <mergeCell ref="V56:V59"/>
    <mergeCell ref="T60:T63"/>
    <mergeCell ref="U60:U63"/>
    <mergeCell ref="V60:V63"/>
    <mergeCell ref="T40:T43"/>
    <mergeCell ref="U40:U43"/>
    <mergeCell ref="V40:V43"/>
    <mergeCell ref="T44:T47"/>
    <mergeCell ref="U44:U47"/>
    <mergeCell ref="V44:V47"/>
    <mergeCell ref="T48:T51"/>
    <mergeCell ref="U48:U51"/>
    <mergeCell ref="V48:V51"/>
    <mergeCell ref="S28:S39"/>
    <mergeCell ref="T28:T31"/>
    <mergeCell ref="U28:U31"/>
    <mergeCell ref="V28:V31"/>
    <mergeCell ref="T32:T35"/>
    <mergeCell ref="U32:U35"/>
    <mergeCell ref="V32:V35"/>
    <mergeCell ref="T36:T39"/>
    <mergeCell ref="U36:U39"/>
    <mergeCell ref="V36:V39"/>
    <mergeCell ref="S16:S27"/>
    <mergeCell ref="T16:T19"/>
    <mergeCell ref="U16:U19"/>
    <mergeCell ref="V16:V19"/>
    <mergeCell ref="T20:T23"/>
    <mergeCell ref="U20:U23"/>
    <mergeCell ref="V20:V23"/>
    <mergeCell ref="T24:T27"/>
    <mergeCell ref="U24:U27"/>
    <mergeCell ref="V24:V27"/>
    <mergeCell ref="S4:S15"/>
    <mergeCell ref="T4:T7"/>
    <mergeCell ref="U4:U7"/>
    <mergeCell ref="V4:V7"/>
    <mergeCell ref="T8:T11"/>
    <mergeCell ref="U8:U11"/>
    <mergeCell ref="V8:V11"/>
    <mergeCell ref="T12:T15"/>
    <mergeCell ref="U12:U15"/>
    <mergeCell ref="V12:V15"/>
    <mergeCell ref="C4:C15"/>
    <mergeCell ref="C16:C27"/>
    <mergeCell ref="B4:B51"/>
    <mergeCell ref="C40:C51"/>
    <mergeCell ref="C28:C39"/>
    <mergeCell ref="O76:O79"/>
    <mergeCell ref="P76:P87"/>
    <mergeCell ref="Q76:Q79"/>
    <mergeCell ref="R76:R79"/>
    <mergeCell ref="B52:B87"/>
    <mergeCell ref="D64:D75"/>
    <mergeCell ref="D4:D15"/>
    <mergeCell ref="D16:D27"/>
    <mergeCell ref="D28:D39"/>
    <mergeCell ref="D40:D51"/>
    <mergeCell ref="R44:R47"/>
    <mergeCell ref="C76:C87"/>
    <mergeCell ref="C52:C63"/>
    <mergeCell ref="C64:C75"/>
    <mergeCell ref="N4:N7"/>
    <mergeCell ref="O4:O7"/>
    <mergeCell ref="P4:P15"/>
    <mergeCell ref="Q4:Q7"/>
    <mergeCell ref="R4:R7"/>
    <mergeCell ref="D76:D87"/>
    <mergeCell ref="Q84:Q87"/>
    <mergeCell ref="R84:R87"/>
    <mergeCell ref="N76:N79"/>
    <mergeCell ref="N28:N31"/>
    <mergeCell ref="O28:O31"/>
    <mergeCell ref="N88:N91"/>
    <mergeCell ref="L96:L99"/>
    <mergeCell ref="N96:N99"/>
    <mergeCell ref="D52:D63"/>
    <mergeCell ref="E28:E31"/>
    <mergeCell ref="F28:F31"/>
    <mergeCell ref="G28:G39"/>
    <mergeCell ref="H28:H31"/>
    <mergeCell ref="I28:I31"/>
    <mergeCell ref="J28:J39"/>
    <mergeCell ref="K28:K31"/>
    <mergeCell ref="L28:L31"/>
    <mergeCell ref="M28:M39"/>
    <mergeCell ref="L36:L39"/>
    <mergeCell ref="I32:I35"/>
    <mergeCell ref="K32:K35"/>
    <mergeCell ref="L32:L35"/>
    <mergeCell ref="R32:R35"/>
    <mergeCell ref="E104:E107"/>
    <mergeCell ref="F104:F107"/>
    <mergeCell ref="H104:H107"/>
    <mergeCell ref="I104:I107"/>
    <mergeCell ref="E108:E111"/>
    <mergeCell ref="F108:F111"/>
    <mergeCell ref="H108:H111"/>
    <mergeCell ref="I108:I111"/>
    <mergeCell ref="E100:E103"/>
    <mergeCell ref="F100:F103"/>
    <mergeCell ref="G100:G111"/>
    <mergeCell ref="H100:H103"/>
    <mergeCell ref="I100:I103"/>
    <mergeCell ref="G4:G15"/>
    <mergeCell ref="H4:H7"/>
    <mergeCell ref="I4:I7"/>
    <mergeCell ref="J4:J15"/>
    <mergeCell ref="K4:K7"/>
    <mergeCell ref="J100:J111"/>
    <mergeCell ref="B88:B123"/>
    <mergeCell ref="B124:B147"/>
    <mergeCell ref="C136:C147"/>
    <mergeCell ref="D136:D147"/>
    <mergeCell ref="D112:D123"/>
    <mergeCell ref="D124:D135"/>
    <mergeCell ref="C112:C123"/>
    <mergeCell ref="C124:C135"/>
    <mergeCell ref="C100:C111"/>
    <mergeCell ref="D100:D111"/>
    <mergeCell ref="C88:C99"/>
    <mergeCell ref="D88:D99"/>
    <mergeCell ref="E124:E127"/>
    <mergeCell ref="F124:F127"/>
    <mergeCell ref="G124:G135"/>
    <mergeCell ref="H124:H127"/>
    <mergeCell ref="I124:I127"/>
    <mergeCell ref="J124:J135"/>
    <mergeCell ref="L4:L7"/>
    <mergeCell ref="M4:M15"/>
    <mergeCell ref="L8:L11"/>
    <mergeCell ref="N8:N11"/>
    <mergeCell ref="O8:O11"/>
    <mergeCell ref="Q8:Q11"/>
    <mergeCell ref="R8:R11"/>
    <mergeCell ref="E12:E15"/>
    <mergeCell ref="F12:F15"/>
    <mergeCell ref="H12:H15"/>
    <mergeCell ref="I12:I15"/>
    <mergeCell ref="K12:K15"/>
    <mergeCell ref="L12:L15"/>
    <mergeCell ref="N12:N15"/>
    <mergeCell ref="O12:O15"/>
    <mergeCell ref="Q12:Q15"/>
    <mergeCell ref="R12:R15"/>
    <mergeCell ref="E8:E11"/>
    <mergeCell ref="F8:F11"/>
    <mergeCell ref="H8:H11"/>
    <mergeCell ref="I8:I11"/>
    <mergeCell ref="K8:K11"/>
    <mergeCell ref="E4:E7"/>
    <mergeCell ref="F4:F7"/>
    <mergeCell ref="E16:E19"/>
    <mergeCell ref="F16:F19"/>
    <mergeCell ref="G16:G27"/>
    <mergeCell ref="H16:H19"/>
    <mergeCell ref="I16:I19"/>
    <mergeCell ref="J16:J27"/>
    <mergeCell ref="K16:K19"/>
    <mergeCell ref="L16:L19"/>
    <mergeCell ref="M16:M27"/>
    <mergeCell ref="E20:E23"/>
    <mergeCell ref="F20:F23"/>
    <mergeCell ref="H20:H23"/>
    <mergeCell ref="I20:I23"/>
    <mergeCell ref="K20:K23"/>
    <mergeCell ref="L20:L23"/>
    <mergeCell ref="E24:E27"/>
    <mergeCell ref="F24:F27"/>
    <mergeCell ref="H24:H27"/>
    <mergeCell ref="I24:I27"/>
    <mergeCell ref="K24:K27"/>
    <mergeCell ref="L24:L27"/>
    <mergeCell ref="N16:N19"/>
    <mergeCell ref="O16:O19"/>
    <mergeCell ref="P16:P27"/>
    <mergeCell ref="Q16:Q19"/>
    <mergeCell ref="R16:R19"/>
    <mergeCell ref="N20:N23"/>
    <mergeCell ref="O20:O23"/>
    <mergeCell ref="Q20:Q23"/>
    <mergeCell ref="R20:R23"/>
    <mergeCell ref="N24:N27"/>
    <mergeCell ref="O24:O27"/>
    <mergeCell ref="Q24:Q27"/>
    <mergeCell ref="R24:R27"/>
    <mergeCell ref="E36:E39"/>
    <mergeCell ref="F36:F39"/>
    <mergeCell ref="H36:H39"/>
    <mergeCell ref="I36:I39"/>
    <mergeCell ref="K36:K39"/>
    <mergeCell ref="N36:N39"/>
    <mergeCell ref="O36:O39"/>
    <mergeCell ref="Q36:Q39"/>
    <mergeCell ref="R36:R39"/>
    <mergeCell ref="N40:N43"/>
    <mergeCell ref="O40:O43"/>
    <mergeCell ref="P40:P51"/>
    <mergeCell ref="Q40:Q43"/>
    <mergeCell ref="R40:R43"/>
    <mergeCell ref="P28:P39"/>
    <mergeCell ref="Q28:Q31"/>
    <mergeCell ref="R28:R31"/>
    <mergeCell ref="E32:E35"/>
    <mergeCell ref="F32:F35"/>
    <mergeCell ref="H32:H35"/>
    <mergeCell ref="R48:R51"/>
    <mergeCell ref="E40:E43"/>
    <mergeCell ref="F40:F43"/>
    <mergeCell ref="G40:G51"/>
    <mergeCell ref="H40:H43"/>
    <mergeCell ref="I40:I43"/>
    <mergeCell ref="J40:J51"/>
    <mergeCell ref="K40:K43"/>
    <mergeCell ref="L40:L43"/>
    <mergeCell ref="M40:M51"/>
    <mergeCell ref="N32:N35"/>
    <mergeCell ref="O32:O35"/>
    <mergeCell ref="Q32:Q35"/>
    <mergeCell ref="E44:E47"/>
    <mergeCell ref="F44:F47"/>
    <mergeCell ref="H44:H47"/>
    <mergeCell ref="I44:I47"/>
    <mergeCell ref="K44:K47"/>
    <mergeCell ref="L44:L47"/>
    <mergeCell ref="N44:N47"/>
    <mergeCell ref="O44:O47"/>
    <mergeCell ref="Q44:Q47"/>
    <mergeCell ref="E48:E51"/>
    <mergeCell ref="F48:F51"/>
    <mergeCell ref="H48:H51"/>
    <mergeCell ref="I48:I51"/>
    <mergeCell ref="K48:K51"/>
    <mergeCell ref="L48:L51"/>
    <mergeCell ref="N48:N51"/>
    <mergeCell ref="O48:O51"/>
    <mergeCell ref="Q48:Q51"/>
    <mergeCell ref="S40:S51"/>
    <mergeCell ref="E52:E55"/>
    <mergeCell ref="F52:F55"/>
    <mergeCell ref="G52:G63"/>
    <mergeCell ref="H52:H55"/>
    <mergeCell ref="I52:I55"/>
    <mergeCell ref="J52:J63"/>
    <mergeCell ref="K52:K55"/>
    <mergeCell ref="L52:L55"/>
    <mergeCell ref="M52:M63"/>
    <mergeCell ref="E56:E59"/>
    <mergeCell ref="F56:F59"/>
    <mergeCell ref="H56:H59"/>
    <mergeCell ref="I56:I59"/>
    <mergeCell ref="K56:K59"/>
    <mergeCell ref="L56:L59"/>
    <mergeCell ref="E60:E63"/>
    <mergeCell ref="F60:F63"/>
    <mergeCell ref="H60:H63"/>
    <mergeCell ref="I60:I63"/>
    <mergeCell ref="K60:K63"/>
    <mergeCell ref="L60:L63"/>
    <mergeCell ref="N52:N55"/>
    <mergeCell ref="O52:O55"/>
    <mergeCell ref="P52:P63"/>
    <mergeCell ref="Q52:Q55"/>
    <mergeCell ref="R52:R55"/>
    <mergeCell ref="N56:N59"/>
    <mergeCell ref="O56:O59"/>
    <mergeCell ref="Q56:Q59"/>
    <mergeCell ref="R56:R59"/>
    <mergeCell ref="N60:N63"/>
    <mergeCell ref="O60:O63"/>
    <mergeCell ref="Q60:Q63"/>
    <mergeCell ref="R60:R63"/>
    <mergeCell ref="E64:E67"/>
    <mergeCell ref="F64:F67"/>
    <mergeCell ref="G64:G75"/>
    <mergeCell ref="H64:H67"/>
    <mergeCell ref="I64:I67"/>
    <mergeCell ref="J64:J75"/>
    <mergeCell ref="K64:K67"/>
    <mergeCell ref="L64:L67"/>
    <mergeCell ref="M64:M75"/>
    <mergeCell ref="E68:E71"/>
    <mergeCell ref="F68:F71"/>
    <mergeCell ref="H68:H71"/>
    <mergeCell ref="I68:I71"/>
    <mergeCell ref="K68:K71"/>
    <mergeCell ref="L68:L71"/>
    <mergeCell ref="E72:E75"/>
    <mergeCell ref="F72:F75"/>
    <mergeCell ref="H72:H75"/>
    <mergeCell ref="I72:I75"/>
    <mergeCell ref="K72:K75"/>
    <mergeCell ref="L72:L75"/>
    <mergeCell ref="N64:N67"/>
    <mergeCell ref="O64:O67"/>
    <mergeCell ref="P64:P75"/>
    <mergeCell ref="Q64:Q67"/>
    <mergeCell ref="R64:R67"/>
    <mergeCell ref="N68:N71"/>
    <mergeCell ref="O68:O71"/>
    <mergeCell ref="Q68:Q71"/>
    <mergeCell ref="R68:R71"/>
    <mergeCell ref="N72:N75"/>
    <mergeCell ref="O72:O75"/>
    <mergeCell ref="Q72:Q75"/>
    <mergeCell ref="R72:R75"/>
    <mergeCell ref="E76:E79"/>
    <mergeCell ref="F76:F79"/>
    <mergeCell ref="G76:G87"/>
    <mergeCell ref="H76:H79"/>
    <mergeCell ref="I76:I79"/>
    <mergeCell ref="J76:J87"/>
    <mergeCell ref="K76:K79"/>
    <mergeCell ref="L76:L79"/>
    <mergeCell ref="M76:M87"/>
    <mergeCell ref="R80:R83"/>
    <mergeCell ref="E84:E87"/>
    <mergeCell ref="F84:F87"/>
    <mergeCell ref="H84:H87"/>
    <mergeCell ref="I84:I87"/>
    <mergeCell ref="K84:K87"/>
    <mergeCell ref="L84:L87"/>
    <mergeCell ref="N84:N87"/>
    <mergeCell ref="O84:O87"/>
    <mergeCell ref="E80:E83"/>
    <mergeCell ref="F80:F83"/>
    <mergeCell ref="H80:H83"/>
    <mergeCell ref="I80:I83"/>
    <mergeCell ref="K80:K83"/>
    <mergeCell ref="L80:L83"/>
    <mergeCell ref="N80:N83"/>
    <mergeCell ref="O80:O83"/>
    <mergeCell ref="Q80:Q83"/>
    <mergeCell ref="O88:O91"/>
    <mergeCell ref="P88:P99"/>
    <mergeCell ref="Q88:Q91"/>
    <mergeCell ref="R88:R91"/>
    <mergeCell ref="E92:E95"/>
    <mergeCell ref="F92:F95"/>
    <mergeCell ref="H92:H95"/>
    <mergeCell ref="I92:I95"/>
    <mergeCell ref="E88:E91"/>
    <mergeCell ref="F88:F91"/>
    <mergeCell ref="G88:G99"/>
    <mergeCell ref="H88:H91"/>
    <mergeCell ref="I88:I91"/>
    <mergeCell ref="J88:J99"/>
    <mergeCell ref="K88:K91"/>
    <mergeCell ref="L88:L91"/>
    <mergeCell ref="M88:M99"/>
    <mergeCell ref="Q92:Q95"/>
    <mergeCell ref="R92:R95"/>
    <mergeCell ref="E96:E99"/>
    <mergeCell ref="F96:F99"/>
    <mergeCell ref="H96:H99"/>
    <mergeCell ref="I96:I99"/>
    <mergeCell ref="K96:K99"/>
    <mergeCell ref="O96:O99"/>
    <mergeCell ref="Q96:Q99"/>
    <mergeCell ref="R96:R99"/>
    <mergeCell ref="K100:K103"/>
    <mergeCell ref="L100:L103"/>
    <mergeCell ref="M100:M111"/>
    <mergeCell ref="K108:K111"/>
    <mergeCell ref="L108:L111"/>
    <mergeCell ref="K92:K95"/>
    <mergeCell ref="L92:L95"/>
    <mergeCell ref="N92:N95"/>
    <mergeCell ref="O92:O95"/>
    <mergeCell ref="O100:O103"/>
    <mergeCell ref="P100:P111"/>
    <mergeCell ref="Q100:Q103"/>
    <mergeCell ref="R100:R103"/>
    <mergeCell ref="K104:K107"/>
    <mergeCell ref="L104:L107"/>
    <mergeCell ref="N104:N107"/>
    <mergeCell ref="O104:O107"/>
    <mergeCell ref="Q104:Q107"/>
    <mergeCell ref="R104:R107"/>
    <mergeCell ref="R108:R111"/>
    <mergeCell ref="N100:N103"/>
    <mergeCell ref="O108:O111"/>
    <mergeCell ref="Q108:Q111"/>
    <mergeCell ref="N108:N111"/>
    <mergeCell ref="E112:E115"/>
    <mergeCell ref="F112:F115"/>
    <mergeCell ref="G112:G123"/>
    <mergeCell ref="H112:H115"/>
    <mergeCell ref="I112:I115"/>
    <mergeCell ref="J112:J123"/>
    <mergeCell ref="K112:K115"/>
    <mergeCell ref="L112:L115"/>
    <mergeCell ref="M112:M123"/>
    <mergeCell ref="N112:N115"/>
    <mergeCell ref="O112:O115"/>
    <mergeCell ref="P112:P123"/>
    <mergeCell ref="Q112:Q115"/>
    <mergeCell ref="R112:R115"/>
    <mergeCell ref="E116:E119"/>
    <mergeCell ref="R120:R123"/>
    <mergeCell ref="F116:F119"/>
    <mergeCell ref="H116:H119"/>
    <mergeCell ref="I116:I119"/>
    <mergeCell ref="K116:K119"/>
    <mergeCell ref="L116:L119"/>
    <mergeCell ref="N116:N119"/>
    <mergeCell ref="O116:O119"/>
    <mergeCell ref="Q116:Q119"/>
    <mergeCell ref="R116:R119"/>
    <mergeCell ref="E120:E123"/>
    <mergeCell ref="F120:F123"/>
    <mergeCell ref="H120:H123"/>
    <mergeCell ref="I120:I123"/>
    <mergeCell ref="K120:K123"/>
    <mergeCell ref="L120:L123"/>
    <mergeCell ref="N120:N123"/>
    <mergeCell ref="O120:O123"/>
    <mergeCell ref="Q120:Q123"/>
    <mergeCell ref="E128:E131"/>
    <mergeCell ref="F128:F131"/>
    <mergeCell ref="H128:H131"/>
    <mergeCell ref="I128:I131"/>
    <mergeCell ref="K128:K131"/>
    <mergeCell ref="L128:L131"/>
    <mergeCell ref="E132:E135"/>
    <mergeCell ref="F132:F135"/>
    <mergeCell ref="H132:H135"/>
    <mergeCell ref="I132:I135"/>
    <mergeCell ref="K132:K135"/>
    <mergeCell ref="L132:L135"/>
    <mergeCell ref="O140:O143"/>
    <mergeCell ref="Q140:Q143"/>
    <mergeCell ref="R140:R143"/>
    <mergeCell ref="N144:N147"/>
    <mergeCell ref="O144:O147"/>
    <mergeCell ref="Q144:Q147"/>
    <mergeCell ref="R144:R147"/>
    <mergeCell ref="K124:K127"/>
    <mergeCell ref="L124:L127"/>
    <mergeCell ref="M124:M135"/>
    <mergeCell ref="N124:N127"/>
    <mergeCell ref="O124:O127"/>
    <mergeCell ref="P124:P135"/>
    <mergeCell ref="Q124:Q127"/>
    <mergeCell ref="R124:R127"/>
    <mergeCell ref="N128:N131"/>
    <mergeCell ref="O128:O131"/>
    <mergeCell ref="Q128:Q131"/>
    <mergeCell ref="R128:R131"/>
    <mergeCell ref="N132:N135"/>
    <mergeCell ref="O132:O135"/>
    <mergeCell ref="Q132:Q135"/>
    <mergeCell ref="R132:R135"/>
    <mergeCell ref="L140:L143"/>
    <mergeCell ref="E144:E147"/>
    <mergeCell ref="F144:F147"/>
    <mergeCell ref="K144:K147"/>
    <mergeCell ref="L144:L147"/>
    <mergeCell ref="H144:H147"/>
    <mergeCell ref="I144:I147"/>
    <mergeCell ref="E136:E139"/>
    <mergeCell ref="F136:F139"/>
    <mergeCell ref="G136:G147"/>
    <mergeCell ref="S76:S87"/>
    <mergeCell ref="S88:S99"/>
    <mergeCell ref="S100:S111"/>
    <mergeCell ref="S112:S123"/>
    <mergeCell ref="S124:S135"/>
    <mergeCell ref="S136:S147"/>
    <mergeCell ref="B2:C2"/>
    <mergeCell ref="N136:N139"/>
    <mergeCell ref="O136:O139"/>
    <mergeCell ref="P136:P147"/>
    <mergeCell ref="Q136:Q139"/>
    <mergeCell ref="R136:R139"/>
    <mergeCell ref="N140:N143"/>
    <mergeCell ref="H136:H139"/>
    <mergeCell ref="I136:I139"/>
    <mergeCell ref="J136:J147"/>
    <mergeCell ref="K136:K139"/>
    <mergeCell ref="L136:L139"/>
    <mergeCell ref="M136:M147"/>
    <mergeCell ref="E140:E143"/>
    <mergeCell ref="F140:F143"/>
    <mergeCell ref="H140:H143"/>
    <mergeCell ref="I140:I143"/>
    <mergeCell ref="K140:K143"/>
  </mergeCells>
  <dataValidations count="2">
    <dataValidation type="custom" allowBlank="1" showInputMessage="1" showErrorMessage="1" sqref="G4:G147 J4:J147 M4:M147 P4:P147 S4:S147">
      <formula1>""</formula1>
    </dataValidation>
    <dataValidation type="custom" allowBlank="1" showInputMessage="1" showErrorMessage="1" sqref="D4:D147">
      <formula1>" "</formula1>
    </dataValidation>
  </dataValidations>
  <hyperlinks>
    <hyperlink ref="V4" r:id="rId1" display="www.google.com"/>
  </hyperlinks>
  <pageMargins left="0.75" right="0.75" top="1" bottom="1" header="0.5" footer="0.5"/>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C342"/>
  <sheetViews>
    <sheetView zoomScaleNormal="100" zoomScalePageLayoutView="160" workbookViewId="0">
      <pane xSplit="3" ySplit="2" topLeftCell="N3" activePane="bottomRight" state="frozen"/>
      <selection pane="topRight" activeCell="D1" sqref="D1"/>
      <selection pane="bottomLeft" activeCell="A3" sqref="A3"/>
      <selection pane="bottomRight" activeCell="U4" sqref="U4:U7"/>
    </sheetView>
  </sheetViews>
  <sheetFormatPr defaultColWidth="14.42578125" defaultRowHeight="15.75" customHeight="1"/>
  <cols>
    <col min="1" max="1" width="1.7109375" style="136" customWidth="1"/>
    <col min="2" max="2" width="11.7109375" style="136" customWidth="1"/>
    <col min="3" max="3" width="16.42578125" style="136" customWidth="1"/>
    <col min="4" max="4" width="33.85546875" style="136" customWidth="1"/>
    <col min="5" max="5" width="6.85546875" style="136" customWidth="1"/>
    <col min="6" max="7" width="33.85546875" style="136" customWidth="1"/>
    <col min="8" max="8" width="5.85546875" style="136" customWidth="1"/>
    <col min="9" max="10" width="33.85546875" style="136" customWidth="1"/>
    <col min="11" max="11" width="6.140625" style="136" customWidth="1"/>
    <col min="12" max="13" width="33.85546875" style="136" customWidth="1"/>
    <col min="14" max="14" width="6" style="136" customWidth="1"/>
    <col min="15" max="16" width="33.85546875" style="136" customWidth="1"/>
    <col min="17" max="17" width="6.5703125" style="136" customWidth="1"/>
    <col min="18" max="18" width="33.85546875" style="136" customWidth="1"/>
    <col min="19" max="19" width="51.5703125" style="136" customWidth="1"/>
    <col min="20" max="20" width="14.42578125" style="136"/>
    <col min="21" max="21" width="40.5703125" style="136" customWidth="1"/>
    <col min="22" max="16384" width="14.42578125" style="136"/>
  </cols>
  <sheetData>
    <row r="1" spans="1:29" ht="6" customHeight="1">
      <c r="A1" s="1"/>
      <c r="B1" s="16"/>
      <c r="C1" s="3"/>
      <c r="D1" s="137"/>
      <c r="E1" s="137"/>
      <c r="F1" s="137"/>
      <c r="G1" s="137"/>
      <c r="H1" s="137"/>
      <c r="I1" s="137"/>
      <c r="J1" s="137"/>
      <c r="K1" s="137"/>
      <c r="L1" s="137"/>
      <c r="M1" s="137"/>
      <c r="N1" s="137"/>
      <c r="O1" s="137"/>
      <c r="P1" s="137"/>
      <c r="Q1" s="137"/>
      <c r="R1" s="137"/>
      <c r="S1" s="1"/>
      <c r="T1" s="1"/>
      <c r="U1" s="1"/>
      <c r="V1" s="1"/>
      <c r="W1" s="1"/>
      <c r="X1" s="1"/>
      <c r="Y1" s="1"/>
      <c r="Z1" s="1"/>
      <c r="AA1" s="1"/>
      <c r="AB1" s="1"/>
      <c r="AC1" s="1"/>
    </row>
    <row r="2" spans="1:29" ht="18">
      <c r="A2" s="5"/>
      <c r="B2" s="296" t="str">
        <f>Refs!A13</f>
        <v>Drama</v>
      </c>
      <c r="C2" s="293"/>
      <c r="D2" s="178"/>
      <c r="E2" s="139"/>
      <c r="F2" s="139"/>
      <c r="G2" s="139"/>
      <c r="H2" s="139"/>
      <c r="I2" s="139"/>
      <c r="J2" s="139"/>
      <c r="K2" s="139"/>
      <c r="L2" s="139"/>
      <c r="M2" s="139"/>
      <c r="N2" s="139"/>
      <c r="O2" s="139"/>
      <c r="P2" s="139"/>
      <c r="Q2" s="139"/>
      <c r="R2" s="139"/>
      <c r="S2" s="1"/>
      <c r="T2" s="1"/>
      <c r="U2" s="1"/>
      <c r="V2" s="1"/>
      <c r="W2" s="1"/>
      <c r="X2" s="1"/>
      <c r="Y2" s="1"/>
      <c r="Z2" s="1"/>
      <c r="AA2" s="1"/>
      <c r="AB2" s="1"/>
      <c r="AC2" s="1"/>
    </row>
    <row r="3" spans="1:29" ht="14.25" customHeight="1">
      <c r="A3" s="1"/>
      <c r="B3" s="16"/>
      <c r="C3" s="3"/>
      <c r="D3" s="160" t="str">
        <f>IF(Refs!$B$29=1,"Datganiadau Blwyddyn 6", "Year 6 Descriptors")</f>
        <v>Year 6 Descriptors</v>
      </c>
      <c r="E3" s="160" t="str">
        <f>IF(Refs!$B$29=1,"Tymor", "Term")</f>
        <v>Term</v>
      </c>
      <c r="F3" s="176"/>
      <c r="G3" s="160" t="str">
        <f>IF(Refs!$B$29=1,"Blwyddyn 7", "Year 7")</f>
        <v>Year 7</v>
      </c>
      <c r="H3" s="160" t="str">
        <f>IF(Refs!$B$29=1,"Tymor", "Term")</f>
        <v>Term</v>
      </c>
      <c r="I3" s="176"/>
      <c r="J3" s="160" t="str">
        <f>IF(Refs!$B$29=1,"Blwyddyn 8", "Year 8")</f>
        <v>Year 8</v>
      </c>
      <c r="K3" s="160" t="str">
        <f>IF(Refs!$B$29=1,"Tymor", "Term")</f>
        <v>Term</v>
      </c>
      <c r="L3" s="176"/>
      <c r="M3" s="160" t="str">
        <f>IF(Refs!$B$29=1,"Blwyddyn 9", "Year 9")</f>
        <v>Year 9</v>
      </c>
      <c r="N3" s="160" t="str">
        <f>IF(Refs!$B$29=1,"Tymor", "Term")</f>
        <v>Term</v>
      </c>
      <c r="O3" s="176"/>
      <c r="P3" s="160" t="str">
        <f>IF(Refs!$B$29=1,"Blwyddyn 10", "Year 10")</f>
        <v>Year 10</v>
      </c>
      <c r="Q3" s="160" t="str">
        <f>IF(Refs!$B$29=1,"Tymor", "Term")</f>
        <v>Term</v>
      </c>
      <c r="R3" s="176"/>
      <c r="S3" s="160" t="str">
        <f>IF(Refs!$B$29=1,"Blwyddyn 11", "Year 11")</f>
        <v>Year 11</v>
      </c>
      <c r="T3" s="160" t="str">
        <f>IF(Refs!$B$29=1,"Tymor", "Term")</f>
        <v>Term</v>
      </c>
      <c r="U3" s="176"/>
      <c r="V3" s="177" t="s">
        <v>708</v>
      </c>
      <c r="W3" s="1"/>
      <c r="X3" s="1"/>
      <c r="Y3" s="1"/>
      <c r="Z3" s="1"/>
      <c r="AA3" s="1"/>
      <c r="AB3" s="1"/>
      <c r="AC3" s="1"/>
    </row>
    <row r="4" spans="1:29" ht="15" customHeight="1">
      <c r="A4" s="8"/>
      <c r="B4" s="288" t="str">
        <f ca="1">OFFSET(INDIRECT($B200),3,0)</f>
        <v>1. Citizenship</v>
      </c>
      <c r="C4" s="278" t="str">
        <f ca="1">OFFSET(INDIRECT($B200),4,2)</f>
        <v>Identity, image and reputation</v>
      </c>
      <c r="D4" s="289" t="str">
        <f ca="1">OFFSET(INDIRECT($B200),4,14)</f>
        <v xml:space="preserve">explain what metadata of a photograph can include, e.g. date, time and location
identify benefits and risks of mobile devices broadcasting the location of the user/device, e.g. apps accessing location 
identify secure sites by looking for privacy seals of approval, e.g. https, padlock icon
identify the benefits and risks of giving personal information and device access to different software
understand how and why people use their information and online presence to create a virtual image of themselves as a user.    
</v>
      </c>
      <c r="E4" s="241">
        <v>1</v>
      </c>
      <c r="F4" s="237"/>
      <c r="G4" s="268" t="str">
        <f ca="1">OFFSET(INDIRECT($B200),4,15)</f>
        <v>explain how their digital usage is tracked, e.g. know basic data protection laws and how organisations are responsible for the security of collected data
use strategies for guarding against identity theft and scams that try to access their private information online, e.g. safely manage browser history and cookies.</v>
      </c>
      <c r="H4" s="241">
        <v>1</v>
      </c>
      <c r="I4" s="237"/>
      <c r="J4" s="268" t="str">
        <f ca="1">OFFSET(INDIRECT($B200),4,16)</f>
        <v xml:space="preserve">discuss the benefits and risks of presenting themselves in different ways online, e.g. professionally and personally. 
</v>
      </c>
      <c r="K4" s="241">
        <v>1</v>
      </c>
      <c r="L4" s="237"/>
      <c r="M4" s="270" t="str">
        <f ca="1">OFFSET(INDIRECT($B200),4,17)</f>
        <v xml:space="preserve">understand that they have a digital footprint and that this information can be searched, copied and passed on, e.g. know how to check the security configurations of their devices and/or the software they use. 
</v>
      </c>
      <c r="N4" s="241">
        <v>1</v>
      </c>
      <c r="O4" s="267"/>
      <c r="P4" s="273" t="str">
        <f ca="1">OFFSET(INDIRECT($B200),4,18)</f>
        <v xml:space="preserve">build a positive reputation in the context of their employment prospects, e.g. use social media responsibly
understand the ways websites and companies collect data online and utilise it to personalise content for their users, e.g. personal data being shared
recognise the risks and the uses of data/services on personal devices within the terms and conditions of a range of software and web services.
</v>
      </c>
      <c r="Q4" s="241">
        <v>1</v>
      </c>
      <c r="R4" s="267"/>
      <c r="S4" s="276" t="str">
        <f ca="1">OFFSET(INDIRECT($B200),4,19)</f>
        <v xml:space="preserve">explain the ethical issues of corporate encryption, e.g building in a bypass system
identify and describe the data protection policies of a variety of organisations located in different countries, and how this affects the way that they work
identify how organisations become data compliant when using multi-national products.
</v>
      </c>
      <c r="T4" s="241">
        <v>1</v>
      </c>
      <c r="U4" s="267"/>
      <c r="V4" s="237"/>
      <c r="W4" s="1"/>
      <c r="X4" s="1"/>
      <c r="Y4" s="1"/>
      <c r="Z4" s="1"/>
      <c r="AA4" s="1"/>
      <c r="AB4" s="1"/>
      <c r="AC4" s="1"/>
    </row>
    <row r="5" spans="1:29" ht="15" customHeight="1">
      <c r="A5" s="8"/>
      <c r="B5" s="282"/>
      <c r="C5" s="222"/>
      <c r="D5" s="290"/>
      <c r="E5" s="242"/>
      <c r="F5" s="247"/>
      <c r="G5" s="269"/>
      <c r="H5" s="242"/>
      <c r="I5" s="247"/>
      <c r="J5" s="269"/>
      <c r="K5" s="242"/>
      <c r="L5" s="247"/>
      <c r="M5" s="271"/>
      <c r="N5" s="242"/>
      <c r="O5" s="240"/>
      <c r="P5" s="274"/>
      <c r="Q5" s="242"/>
      <c r="R5" s="240"/>
      <c r="S5" s="277"/>
      <c r="T5" s="242"/>
      <c r="U5" s="240"/>
      <c r="V5" s="238"/>
      <c r="W5" s="1"/>
      <c r="X5" s="1"/>
      <c r="Y5" s="1"/>
      <c r="Z5" s="1"/>
      <c r="AA5" s="1"/>
      <c r="AB5" s="1"/>
      <c r="AC5" s="1"/>
    </row>
    <row r="6" spans="1:29" ht="15" customHeight="1">
      <c r="A6" s="8"/>
      <c r="B6" s="282"/>
      <c r="C6" s="222"/>
      <c r="D6" s="290"/>
      <c r="E6" s="242"/>
      <c r="F6" s="247"/>
      <c r="G6" s="269"/>
      <c r="H6" s="242"/>
      <c r="I6" s="247"/>
      <c r="J6" s="269"/>
      <c r="K6" s="242"/>
      <c r="L6" s="247"/>
      <c r="M6" s="271"/>
      <c r="N6" s="242"/>
      <c r="O6" s="240"/>
      <c r="P6" s="274"/>
      <c r="Q6" s="242"/>
      <c r="R6" s="240"/>
      <c r="S6" s="277"/>
      <c r="T6" s="242"/>
      <c r="U6" s="240"/>
      <c r="V6" s="238"/>
      <c r="W6" s="1"/>
      <c r="X6" s="1"/>
      <c r="Y6" s="1"/>
      <c r="Z6" s="1"/>
      <c r="AA6" s="1"/>
      <c r="AB6" s="1"/>
      <c r="AC6" s="1"/>
    </row>
    <row r="7" spans="1:29" ht="15" customHeight="1">
      <c r="A7" s="8"/>
      <c r="B7" s="282"/>
      <c r="C7" s="222"/>
      <c r="D7" s="290"/>
      <c r="E7" s="243"/>
      <c r="F7" s="247"/>
      <c r="G7" s="269"/>
      <c r="H7" s="243"/>
      <c r="I7" s="247"/>
      <c r="J7" s="269"/>
      <c r="K7" s="243"/>
      <c r="L7" s="247"/>
      <c r="M7" s="271"/>
      <c r="N7" s="243"/>
      <c r="O7" s="240"/>
      <c r="P7" s="274"/>
      <c r="Q7" s="243"/>
      <c r="R7" s="240"/>
      <c r="S7" s="277"/>
      <c r="T7" s="243"/>
      <c r="U7" s="240"/>
      <c r="V7" s="238"/>
      <c r="W7" s="1"/>
      <c r="X7" s="1"/>
      <c r="Y7" s="1"/>
      <c r="Z7" s="1"/>
      <c r="AA7" s="1"/>
      <c r="AB7" s="1"/>
      <c r="AC7" s="1"/>
    </row>
    <row r="8" spans="1:29" ht="15" customHeight="1">
      <c r="A8" s="8"/>
      <c r="B8" s="282"/>
      <c r="C8" s="222"/>
      <c r="D8" s="290"/>
      <c r="E8" s="241">
        <v>2</v>
      </c>
      <c r="F8" s="266"/>
      <c r="G8" s="269"/>
      <c r="H8" s="241">
        <v>2</v>
      </c>
      <c r="I8" s="266"/>
      <c r="J8" s="269"/>
      <c r="K8" s="241">
        <v>2</v>
      </c>
      <c r="L8" s="247"/>
      <c r="M8" s="271"/>
      <c r="N8" s="241">
        <v>2</v>
      </c>
      <c r="O8" s="240"/>
      <c r="P8" s="274"/>
      <c r="Q8" s="241">
        <v>2</v>
      </c>
      <c r="R8" s="240"/>
      <c r="S8" s="277"/>
      <c r="T8" s="241">
        <v>2</v>
      </c>
      <c r="U8" s="240"/>
      <c r="V8" s="237"/>
      <c r="W8" s="1"/>
      <c r="X8" s="1"/>
      <c r="Y8" s="1"/>
      <c r="Z8" s="1"/>
      <c r="AA8" s="1"/>
      <c r="AB8" s="1"/>
      <c r="AC8" s="1"/>
    </row>
    <row r="9" spans="1:29" ht="15" customHeight="1">
      <c r="A9" s="8"/>
      <c r="B9" s="282"/>
      <c r="C9" s="222"/>
      <c r="D9" s="290"/>
      <c r="E9" s="242"/>
      <c r="F9" s="247"/>
      <c r="G9" s="269"/>
      <c r="H9" s="242"/>
      <c r="I9" s="247"/>
      <c r="J9" s="269"/>
      <c r="K9" s="242"/>
      <c r="L9" s="247"/>
      <c r="M9" s="271"/>
      <c r="N9" s="242"/>
      <c r="O9" s="240"/>
      <c r="P9" s="274"/>
      <c r="Q9" s="242"/>
      <c r="R9" s="240"/>
      <c r="S9" s="277"/>
      <c r="T9" s="242"/>
      <c r="U9" s="240"/>
      <c r="V9" s="238"/>
      <c r="W9" s="1"/>
      <c r="X9" s="1"/>
      <c r="Y9" s="1"/>
      <c r="Z9" s="1"/>
      <c r="AA9" s="1"/>
      <c r="AB9" s="1"/>
      <c r="AC9" s="1"/>
    </row>
    <row r="10" spans="1:29" ht="15" customHeight="1">
      <c r="A10" s="8"/>
      <c r="B10" s="282"/>
      <c r="C10" s="222"/>
      <c r="D10" s="290"/>
      <c r="E10" s="242"/>
      <c r="F10" s="247"/>
      <c r="G10" s="269"/>
      <c r="H10" s="242"/>
      <c r="I10" s="247"/>
      <c r="J10" s="269"/>
      <c r="K10" s="242"/>
      <c r="L10" s="247"/>
      <c r="M10" s="271"/>
      <c r="N10" s="242"/>
      <c r="O10" s="240"/>
      <c r="P10" s="274"/>
      <c r="Q10" s="242"/>
      <c r="R10" s="240"/>
      <c r="S10" s="277"/>
      <c r="T10" s="242"/>
      <c r="U10" s="240"/>
      <c r="V10" s="238"/>
      <c r="W10" s="1"/>
      <c r="X10" s="1"/>
      <c r="Y10" s="1"/>
      <c r="Z10" s="1"/>
      <c r="AA10" s="1"/>
      <c r="AB10" s="1"/>
      <c r="AC10" s="1"/>
    </row>
    <row r="11" spans="1:29" ht="15" customHeight="1">
      <c r="A11" s="8"/>
      <c r="B11" s="282"/>
      <c r="C11" s="222"/>
      <c r="D11" s="290"/>
      <c r="E11" s="243"/>
      <c r="F11" s="247"/>
      <c r="G11" s="269"/>
      <c r="H11" s="243"/>
      <c r="I11" s="247"/>
      <c r="J11" s="269"/>
      <c r="K11" s="243"/>
      <c r="L11" s="247"/>
      <c r="M11" s="271"/>
      <c r="N11" s="243"/>
      <c r="O11" s="240"/>
      <c r="P11" s="274"/>
      <c r="Q11" s="243"/>
      <c r="R11" s="240"/>
      <c r="S11" s="277"/>
      <c r="T11" s="243"/>
      <c r="U11" s="240"/>
      <c r="V11" s="238"/>
      <c r="W11" s="1"/>
      <c r="X11" s="1"/>
      <c r="Y11" s="1"/>
      <c r="Z11" s="1"/>
      <c r="AA11" s="1"/>
      <c r="AB11" s="1"/>
      <c r="AC11" s="1"/>
    </row>
    <row r="12" spans="1:29" ht="15" customHeight="1">
      <c r="A12" s="8"/>
      <c r="B12" s="282"/>
      <c r="C12" s="222"/>
      <c r="D12" s="290"/>
      <c r="E12" s="241">
        <v>3</v>
      </c>
      <c r="F12" s="266"/>
      <c r="G12" s="269"/>
      <c r="H12" s="241">
        <v>3</v>
      </c>
      <c r="I12" s="266"/>
      <c r="J12" s="269"/>
      <c r="K12" s="241">
        <v>3</v>
      </c>
      <c r="L12" s="247"/>
      <c r="M12" s="271"/>
      <c r="N12" s="241">
        <v>3</v>
      </c>
      <c r="O12" s="240"/>
      <c r="P12" s="274"/>
      <c r="Q12" s="241">
        <v>3</v>
      </c>
      <c r="R12" s="240"/>
      <c r="S12" s="277"/>
      <c r="T12" s="241">
        <v>3</v>
      </c>
      <c r="U12" s="240"/>
      <c r="V12" s="237"/>
      <c r="W12" s="1"/>
      <c r="X12" s="1"/>
      <c r="Y12" s="1"/>
      <c r="Z12" s="1"/>
      <c r="AA12" s="1"/>
      <c r="AB12" s="1"/>
      <c r="AC12" s="1"/>
    </row>
    <row r="13" spans="1:29" ht="15" customHeight="1">
      <c r="A13" s="8"/>
      <c r="B13" s="282"/>
      <c r="C13" s="222"/>
      <c r="D13" s="290"/>
      <c r="E13" s="242"/>
      <c r="F13" s="247"/>
      <c r="G13" s="269"/>
      <c r="H13" s="242"/>
      <c r="I13" s="247"/>
      <c r="J13" s="269"/>
      <c r="K13" s="242"/>
      <c r="L13" s="247"/>
      <c r="M13" s="271"/>
      <c r="N13" s="242"/>
      <c r="O13" s="240"/>
      <c r="P13" s="274"/>
      <c r="Q13" s="242"/>
      <c r="R13" s="240"/>
      <c r="S13" s="277"/>
      <c r="T13" s="242"/>
      <c r="U13" s="240"/>
      <c r="V13" s="238"/>
      <c r="W13" s="1"/>
      <c r="X13" s="1"/>
      <c r="Y13" s="1"/>
      <c r="Z13" s="1"/>
      <c r="AA13" s="1"/>
      <c r="AB13" s="1"/>
      <c r="AC13" s="1"/>
    </row>
    <row r="14" spans="1:29" ht="15" customHeight="1">
      <c r="A14" s="8"/>
      <c r="B14" s="282"/>
      <c r="C14" s="222"/>
      <c r="D14" s="290"/>
      <c r="E14" s="242"/>
      <c r="F14" s="247"/>
      <c r="G14" s="269"/>
      <c r="H14" s="242"/>
      <c r="I14" s="247"/>
      <c r="J14" s="269"/>
      <c r="K14" s="242"/>
      <c r="L14" s="247"/>
      <c r="M14" s="271"/>
      <c r="N14" s="242"/>
      <c r="O14" s="240"/>
      <c r="P14" s="274"/>
      <c r="Q14" s="242"/>
      <c r="R14" s="240"/>
      <c r="S14" s="277"/>
      <c r="T14" s="242"/>
      <c r="U14" s="240"/>
      <c r="V14" s="238"/>
      <c r="W14" s="1"/>
      <c r="X14" s="1"/>
      <c r="Y14" s="1"/>
      <c r="Z14" s="1"/>
      <c r="AA14" s="1"/>
      <c r="AB14" s="1"/>
      <c r="AC14" s="1"/>
    </row>
    <row r="15" spans="1:29" ht="15" customHeight="1">
      <c r="A15" s="8"/>
      <c r="B15" s="282"/>
      <c r="C15" s="220"/>
      <c r="D15" s="290"/>
      <c r="E15" s="243"/>
      <c r="F15" s="247"/>
      <c r="G15" s="269"/>
      <c r="H15" s="243"/>
      <c r="I15" s="247"/>
      <c r="J15" s="269"/>
      <c r="K15" s="243"/>
      <c r="L15" s="247"/>
      <c r="M15" s="272"/>
      <c r="N15" s="243"/>
      <c r="O15" s="240"/>
      <c r="P15" s="275"/>
      <c r="Q15" s="243"/>
      <c r="R15" s="240"/>
      <c r="S15" s="277"/>
      <c r="T15" s="243"/>
      <c r="U15" s="240"/>
      <c r="V15" s="238"/>
      <c r="W15" s="1"/>
      <c r="X15" s="1"/>
      <c r="Y15" s="1"/>
      <c r="Z15" s="1"/>
      <c r="AA15" s="1"/>
      <c r="AB15" s="1"/>
      <c r="AC15" s="1"/>
    </row>
    <row r="16" spans="1:29" ht="15" customHeight="1">
      <c r="A16" s="8"/>
      <c r="B16" s="282"/>
      <c r="C16" s="278" t="str">
        <f ca="1">OFFSET(INDIRECT($B200),6,2)</f>
        <v>Health and well-being</v>
      </c>
      <c r="D16" s="268" t="str">
        <f ca="1">OFFSET(INDIRECT($B200),6,14)</f>
        <v>understand the importance of balancing game and screen time with other parts of their lives, e.g. explore the reasons why they may be tempted to spend more time playing games or find it difficult to stop playing and the effect this has on their health.</v>
      </c>
      <c r="E16" s="241">
        <v>1</v>
      </c>
      <c r="F16" s="237"/>
      <c r="G16" s="244" t="str">
        <f ca="1">OFFSET(INDIRECT($B200),6,15)</f>
        <v>reflect on the role of digital media in their lives and their media habits, e.g. explore how the media can play a powerful role in shaping our ideas about stereotypes.</v>
      </c>
      <c r="H16" s="241">
        <v>1</v>
      </c>
      <c r="I16" s="246"/>
      <c r="J16" s="263" t="str">
        <f ca="1">OFFSET(INDIRECT($B200),6,16)</f>
        <v>demonstrate healthy online behaviours (physical and psychological) and identify unacceptable behaviour, e.g. in relation to cyberstalking, harassment, abuse of trust and radicalisation.</v>
      </c>
      <c r="K16" s="241">
        <v>1</v>
      </c>
      <c r="L16" s="246"/>
      <c r="M16" s="260" t="str">
        <f ca="1">OFFSET(INDIRECT($B200),6,17)</f>
        <v>identify stereotypes and their impact in a range of media forms, e.g. critically reflect upon stereotypes in mass media, social media and gaming.</v>
      </c>
      <c r="N16" s="241">
        <v>1</v>
      </c>
      <c r="O16" s="244"/>
      <c r="P16" s="244" t="str">
        <f ca="1">OFFSET(INDIRECT($B200),6,18)</f>
        <v>think critically about the different purposes and contexts of digital image editing, e.g. explore the benefits and negative points of photograph manipulation; evaluate digitally edited images in terms of context and purpose
take reasonable steps to avoid health problems (physical and psychological) caused by the use of technology
understand the legal responsibilities for disposal of technology and the environmental impact of doing so.</v>
      </c>
      <c r="Q16" s="241">
        <v>1</v>
      </c>
      <c r="R16" s="244"/>
      <c r="S16" s="244" t="str">
        <f ca="1">OFFSET(INDIRECT($B200),6,19)</f>
        <v>think critically about the different purposes and contexts of digital image editing
take reasonable steps to avoid health problems caused by the use of technology and suggest strategies to prevent or reduce the problems (physical and psychological) 
explain how to access support from professionals and organisations
understand the legal responsibilities for disposal of technology and the environmental impact of doing so.</v>
      </c>
      <c r="T16" s="241">
        <v>1</v>
      </c>
      <c r="U16" s="244"/>
      <c r="V16" s="237"/>
      <c r="W16" s="1"/>
      <c r="X16" s="1"/>
      <c r="Y16" s="1"/>
      <c r="Z16" s="1"/>
      <c r="AA16" s="1"/>
      <c r="AB16" s="1"/>
      <c r="AC16" s="1"/>
    </row>
    <row r="17" spans="1:29" ht="15" customHeight="1">
      <c r="A17" s="8"/>
      <c r="B17" s="282"/>
      <c r="C17" s="222"/>
      <c r="D17" s="291"/>
      <c r="E17" s="242"/>
      <c r="F17" s="247"/>
      <c r="G17" s="239"/>
      <c r="H17" s="242"/>
      <c r="I17" s="247"/>
      <c r="J17" s="264"/>
      <c r="K17" s="242"/>
      <c r="L17" s="247"/>
      <c r="M17" s="261"/>
      <c r="N17" s="242"/>
      <c r="O17" s="240"/>
      <c r="P17" s="240"/>
      <c r="Q17" s="242"/>
      <c r="R17" s="240"/>
      <c r="S17" s="240"/>
      <c r="T17" s="242"/>
      <c r="U17" s="240"/>
      <c r="V17" s="238"/>
      <c r="W17" s="1"/>
      <c r="X17" s="1"/>
      <c r="Y17" s="1"/>
      <c r="Z17" s="1"/>
      <c r="AA17" s="1"/>
      <c r="AB17" s="1"/>
      <c r="AC17" s="1"/>
    </row>
    <row r="18" spans="1:29" ht="15" customHeight="1">
      <c r="A18" s="8"/>
      <c r="B18" s="282"/>
      <c r="C18" s="222"/>
      <c r="D18" s="291"/>
      <c r="E18" s="242"/>
      <c r="F18" s="247"/>
      <c r="G18" s="239"/>
      <c r="H18" s="242"/>
      <c r="I18" s="247"/>
      <c r="J18" s="264"/>
      <c r="K18" s="242"/>
      <c r="L18" s="247"/>
      <c r="M18" s="261"/>
      <c r="N18" s="242"/>
      <c r="O18" s="240"/>
      <c r="P18" s="240"/>
      <c r="Q18" s="242"/>
      <c r="R18" s="240"/>
      <c r="S18" s="240"/>
      <c r="T18" s="242"/>
      <c r="U18" s="240"/>
      <c r="V18" s="238"/>
      <c r="W18" s="1"/>
      <c r="X18" s="1"/>
      <c r="Y18" s="1"/>
      <c r="Z18" s="1"/>
      <c r="AA18" s="1"/>
      <c r="AB18" s="1"/>
      <c r="AC18" s="1"/>
    </row>
    <row r="19" spans="1:29" ht="15" customHeight="1">
      <c r="A19" s="8"/>
      <c r="B19" s="282"/>
      <c r="C19" s="222"/>
      <c r="D19" s="291"/>
      <c r="E19" s="243"/>
      <c r="F19" s="247"/>
      <c r="G19" s="239"/>
      <c r="H19" s="243"/>
      <c r="I19" s="247"/>
      <c r="J19" s="264"/>
      <c r="K19" s="243"/>
      <c r="L19" s="247"/>
      <c r="M19" s="261"/>
      <c r="N19" s="243"/>
      <c r="O19" s="240"/>
      <c r="P19" s="240"/>
      <c r="Q19" s="243"/>
      <c r="R19" s="240"/>
      <c r="S19" s="240"/>
      <c r="T19" s="243"/>
      <c r="U19" s="240"/>
      <c r="V19" s="238"/>
      <c r="W19" s="1"/>
      <c r="X19" s="1"/>
      <c r="Y19" s="1"/>
      <c r="Z19" s="1"/>
      <c r="AA19" s="1"/>
      <c r="AB19" s="1"/>
      <c r="AC19" s="1"/>
    </row>
    <row r="20" spans="1:29" ht="15" customHeight="1">
      <c r="A20" s="8"/>
      <c r="B20" s="282"/>
      <c r="C20" s="222"/>
      <c r="D20" s="291"/>
      <c r="E20" s="241">
        <v>2</v>
      </c>
      <c r="F20" s="266"/>
      <c r="G20" s="239"/>
      <c r="H20" s="241">
        <v>2</v>
      </c>
      <c r="I20" s="248"/>
      <c r="J20" s="264"/>
      <c r="K20" s="241">
        <v>2</v>
      </c>
      <c r="L20" s="248"/>
      <c r="M20" s="261"/>
      <c r="N20" s="241">
        <v>2</v>
      </c>
      <c r="O20" s="239"/>
      <c r="P20" s="240"/>
      <c r="Q20" s="241">
        <v>2</v>
      </c>
      <c r="R20" s="239"/>
      <c r="S20" s="240"/>
      <c r="T20" s="241">
        <v>2</v>
      </c>
      <c r="U20" s="239"/>
      <c r="V20" s="237"/>
      <c r="W20" s="1"/>
      <c r="X20" s="1"/>
      <c r="Y20" s="1"/>
      <c r="Z20" s="1"/>
      <c r="AA20" s="1"/>
      <c r="AB20" s="1"/>
      <c r="AC20" s="1"/>
    </row>
    <row r="21" spans="1:29" ht="15" customHeight="1">
      <c r="A21" s="8"/>
      <c r="B21" s="282"/>
      <c r="C21" s="222"/>
      <c r="D21" s="291"/>
      <c r="E21" s="242"/>
      <c r="F21" s="247"/>
      <c r="G21" s="239"/>
      <c r="H21" s="242"/>
      <c r="I21" s="247"/>
      <c r="J21" s="264"/>
      <c r="K21" s="242"/>
      <c r="L21" s="247"/>
      <c r="M21" s="261"/>
      <c r="N21" s="242"/>
      <c r="O21" s="240"/>
      <c r="P21" s="240"/>
      <c r="Q21" s="242"/>
      <c r="R21" s="240"/>
      <c r="S21" s="240"/>
      <c r="T21" s="242"/>
      <c r="U21" s="240"/>
      <c r="V21" s="238"/>
      <c r="W21" s="1"/>
      <c r="X21" s="1"/>
      <c r="Y21" s="1"/>
      <c r="Z21" s="1"/>
      <c r="AA21" s="1"/>
      <c r="AB21" s="1"/>
      <c r="AC21" s="1"/>
    </row>
    <row r="22" spans="1:29" ht="15" customHeight="1">
      <c r="A22" s="8"/>
      <c r="B22" s="282"/>
      <c r="C22" s="222"/>
      <c r="D22" s="291"/>
      <c r="E22" s="242"/>
      <c r="F22" s="247"/>
      <c r="G22" s="239"/>
      <c r="H22" s="242"/>
      <c r="I22" s="247"/>
      <c r="J22" s="264"/>
      <c r="K22" s="242"/>
      <c r="L22" s="247"/>
      <c r="M22" s="261"/>
      <c r="N22" s="242"/>
      <c r="O22" s="240"/>
      <c r="P22" s="240"/>
      <c r="Q22" s="242"/>
      <c r="R22" s="240"/>
      <c r="S22" s="240"/>
      <c r="T22" s="242"/>
      <c r="U22" s="240"/>
      <c r="V22" s="238"/>
      <c r="W22" s="1"/>
      <c r="X22" s="1"/>
      <c r="Y22" s="1"/>
      <c r="Z22" s="1"/>
      <c r="AA22" s="1"/>
      <c r="AB22" s="1"/>
      <c r="AC22" s="1"/>
    </row>
    <row r="23" spans="1:29" ht="15" customHeight="1">
      <c r="A23" s="8"/>
      <c r="B23" s="282"/>
      <c r="C23" s="222"/>
      <c r="D23" s="291"/>
      <c r="E23" s="243"/>
      <c r="F23" s="247"/>
      <c r="G23" s="239"/>
      <c r="H23" s="243"/>
      <c r="I23" s="247"/>
      <c r="J23" s="264"/>
      <c r="K23" s="243"/>
      <c r="L23" s="247"/>
      <c r="M23" s="261"/>
      <c r="N23" s="243"/>
      <c r="O23" s="240"/>
      <c r="P23" s="240"/>
      <c r="Q23" s="243"/>
      <c r="R23" s="240"/>
      <c r="S23" s="240"/>
      <c r="T23" s="243"/>
      <c r="U23" s="240"/>
      <c r="V23" s="238"/>
      <c r="W23" s="1"/>
      <c r="X23" s="1"/>
      <c r="Y23" s="1"/>
      <c r="Z23" s="1"/>
      <c r="AA23" s="1"/>
      <c r="AB23" s="1"/>
      <c r="AC23" s="1"/>
    </row>
    <row r="24" spans="1:29" ht="15" customHeight="1">
      <c r="A24" s="8"/>
      <c r="B24" s="282"/>
      <c r="C24" s="222"/>
      <c r="D24" s="291"/>
      <c r="E24" s="241">
        <v>3</v>
      </c>
      <c r="F24" s="266"/>
      <c r="G24" s="239"/>
      <c r="H24" s="241">
        <v>3</v>
      </c>
      <c r="I24" s="248"/>
      <c r="J24" s="264"/>
      <c r="K24" s="241">
        <v>3</v>
      </c>
      <c r="L24" s="248"/>
      <c r="M24" s="261"/>
      <c r="N24" s="241">
        <v>3</v>
      </c>
      <c r="O24" s="239"/>
      <c r="P24" s="240"/>
      <c r="Q24" s="241">
        <v>3</v>
      </c>
      <c r="R24" s="239"/>
      <c r="S24" s="240"/>
      <c r="T24" s="241">
        <v>3</v>
      </c>
      <c r="U24" s="239"/>
      <c r="V24" s="237"/>
      <c r="W24" s="1"/>
      <c r="X24" s="1"/>
      <c r="Y24" s="1"/>
      <c r="Z24" s="1"/>
      <c r="AA24" s="1"/>
      <c r="AB24" s="1"/>
      <c r="AC24" s="1"/>
    </row>
    <row r="25" spans="1:29" ht="15" customHeight="1">
      <c r="A25" s="8"/>
      <c r="B25" s="282"/>
      <c r="C25" s="222"/>
      <c r="D25" s="291"/>
      <c r="E25" s="242"/>
      <c r="F25" s="247"/>
      <c r="G25" s="239"/>
      <c r="H25" s="242"/>
      <c r="I25" s="247"/>
      <c r="J25" s="264"/>
      <c r="K25" s="242"/>
      <c r="L25" s="247"/>
      <c r="M25" s="261"/>
      <c r="N25" s="242"/>
      <c r="O25" s="240"/>
      <c r="P25" s="240"/>
      <c r="Q25" s="242"/>
      <c r="R25" s="240"/>
      <c r="S25" s="240"/>
      <c r="T25" s="242"/>
      <c r="U25" s="240"/>
      <c r="V25" s="238"/>
      <c r="W25" s="1"/>
      <c r="X25" s="1"/>
      <c r="Y25" s="1"/>
      <c r="Z25" s="1"/>
      <c r="AA25" s="1"/>
      <c r="AB25" s="1"/>
      <c r="AC25" s="1"/>
    </row>
    <row r="26" spans="1:29" ht="15" customHeight="1">
      <c r="A26" s="8"/>
      <c r="B26" s="282"/>
      <c r="C26" s="222"/>
      <c r="D26" s="291"/>
      <c r="E26" s="242"/>
      <c r="F26" s="247"/>
      <c r="G26" s="239"/>
      <c r="H26" s="242"/>
      <c r="I26" s="247"/>
      <c r="J26" s="264"/>
      <c r="K26" s="242"/>
      <c r="L26" s="247"/>
      <c r="M26" s="261"/>
      <c r="N26" s="242"/>
      <c r="O26" s="240"/>
      <c r="P26" s="240"/>
      <c r="Q26" s="242"/>
      <c r="R26" s="240"/>
      <c r="S26" s="240"/>
      <c r="T26" s="242"/>
      <c r="U26" s="240"/>
      <c r="V26" s="238"/>
      <c r="W26" s="1"/>
      <c r="X26" s="1"/>
      <c r="Y26" s="1"/>
      <c r="Z26" s="1"/>
      <c r="AA26" s="1"/>
      <c r="AB26" s="1"/>
      <c r="AC26" s="1"/>
    </row>
    <row r="27" spans="1:29" ht="15" customHeight="1">
      <c r="A27" s="8"/>
      <c r="B27" s="282"/>
      <c r="C27" s="220"/>
      <c r="D27" s="291"/>
      <c r="E27" s="243"/>
      <c r="F27" s="247"/>
      <c r="G27" s="239"/>
      <c r="H27" s="243"/>
      <c r="I27" s="247"/>
      <c r="J27" s="265"/>
      <c r="K27" s="243"/>
      <c r="L27" s="247"/>
      <c r="M27" s="262"/>
      <c r="N27" s="243"/>
      <c r="O27" s="240"/>
      <c r="P27" s="240"/>
      <c r="Q27" s="243"/>
      <c r="R27" s="240"/>
      <c r="S27" s="240"/>
      <c r="T27" s="243"/>
      <c r="U27" s="240"/>
      <c r="V27" s="238"/>
      <c r="W27" s="1"/>
      <c r="X27" s="1"/>
      <c r="Y27" s="1"/>
      <c r="Z27" s="1"/>
      <c r="AA27" s="1"/>
      <c r="AB27" s="1"/>
      <c r="AC27" s="1"/>
    </row>
    <row r="28" spans="1:29" ht="15" customHeight="1">
      <c r="A28" s="8"/>
      <c r="B28" s="282"/>
      <c r="C28" s="233" t="str">
        <f ca="1">OFFSET(INDIRECT($B200),8,2)</f>
        <v>Digital rights, licensing and ownership</v>
      </c>
      <c r="D28" s="268" t="str">
        <f ca="1">OFFSET(INDIRECT($B200),8,14)</f>
        <v>cite all sources when researching and explain the importance of this, e.g. create simple lists for the referencing of digital and offline sources; discuss the rights and permissions associated with this
understand that photographs can be edited digitally and discuss rights and permissions associated with this.</v>
      </c>
      <c r="E28" s="241">
        <v>1</v>
      </c>
      <c r="F28" s="237"/>
      <c r="G28" s="257" t="str">
        <f ca="1">OFFSET(INDIRECT($B200),8,15)</f>
        <v xml:space="preserve">understand copyright, licensing, fair use, and the rights they have as creators, e.g. consider different ways people license their copyrighted work
explain basic copyright laws, e.g. learn that copyright is a legal system that protects their rights to creative work.
</v>
      </c>
      <c r="H28" s="241">
        <v>1</v>
      </c>
      <c r="I28" s="246"/>
      <c r="J28" s="249" t="str">
        <f ca="1">OFFSET(INDIRECT($B200),8,16)</f>
        <v>understand copyright, licensing, fair use, and the rights they have as creators
explain basic copyright laws, e.g. explore the ethical and legal ramifications of piracy and plagiarism, and know that they are irresponsible and disrespectful
act responsibly as creators and users of creative work, e.g. explore decisions that creators make when exercising their creative rights and responsibilities, giving consideration to ethical, real-life issues.  </v>
      </c>
      <c r="K28" s="241">
        <v>1</v>
      </c>
      <c r="L28" s="246"/>
      <c r="M28" s="245" t="str">
        <f ca="1">OFFSET(INDIRECT($B200),8,17)</f>
        <v xml:space="preserve">explain the legal and ethical dimensions of respecting creative work, e.g. explore the ethical and legal ramifications of piracy and plagiarism, and know that they are irresponsible and disrespectful; apply understanding of the rules to different scenarios.
</v>
      </c>
      <c r="N28" s="241">
        <v>1</v>
      </c>
      <c r="O28" s="244"/>
      <c r="P28" s="257" t="str">
        <f ca="1">OFFSET(INDIRECT($B200),8,18)</f>
        <v>identify the key points required for creative work to be considered fair use and comply with data protection laws, e.g. explore the legal and ethical considerations involved in using the creative work of others; understand individuals' rights and responsibilities as creators and consumers of content; think critically and make ethical decisions about the use of creative works in relation to fair use; reference using formal citation conventions, such as Harvard and Oxford.</v>
      </c>
      <c r="Q28" s="241">
        <v>1</v>
      </c>
      <c r="R28" s="244"/>
      <c r="S28" s="257" t="str">
        <f ca="1">OFFSET(INDIRECT($B200),8,19)</f>
        <v>understand and reflect on the differences between taking inspiration from the creative work of others and appropriating that work without permission, e.g. appreciate the key concepts of inspiration, appropriation, copyright and fair use, and examine how they apply to creative work; understand the legal and ethical debates that surround using other people’s creative work; consider the points of view of the original creator, potential audiences, and the broader community when using materials belonging to others.</v>
      </c>
      <c r="T28" s="241">
        <v>1</v>
      </c>
      <c r="U28" s="244"/>
      <c r="V28" s="237"/>
      <c r="W28" s="1"/>
      <c r="X28" s="1"/>
      <c r="Y28" s="1"/>
      <c r="Z28" s="1"/>
      <c r="AA28" s="1"/>
      <c r="AB28" s="1"/>
      <c r="AC28" s="1"/>
    </row>
    <row r="29" spans="1:29" ht="15" customHeight="1">
      <c r="A29" s="8"/>
      <c r="B29" s="282"/>
      <c r="C29" s="224"/>
      <c r="D29" s="291"/>
      <c r="E29" s="242"/>
      <c r="F29" s="247"/>
      <c r="G29" s="224"/>
      <c r="H29" s="242"/>
      <c r="I29" s="247"/>
      <c r="J29" s="250"/>
      <c r="K29" s="242"/>
      <c r="L29" s="247"/>
      <c r="M29" s="224"/>
      <c r="N29" s="242"/>
      <c r="O29" s="240"/>
      <c r="P29" s="224"/>
      <c r="Q29" s="242"/>
      <c r="R29" s="240"/>
      <c r="S29" s="258"/>
      <c r="T29" s="242"/>
      <c r="U29" s="240"/>
      <c r="V29" s="238"/>
      <c r="W29" s="1"/>
      <c r="X29" s="1"/>
      <c r="Y29" s="1"/>
      <c r="Z29" s="1"/>
      <c r="AA29" s="1"/>
      <c r="AB29" s="1"/>
      <c r="AC29" s="1"/>
    </row>
    <row r="30" spans="1:29" ht="15" customHeight="1">
      <c r="A30" s="8"/>
      <c r="B30" s="282"/>
      <c r="C30" s="224"/>
      <c r="D30" s="291"/>
      <c r="E30" s="242"/>
      <c r="F30" s="247"/>
      <c r="G30" s="224"/>
      <c r="H30" s="242"/>
      <c r="I30" s="247"/>
      <c r="J30" s="250"/>
      <c r="K30" s="242"/>
      <c r="L30" s="247"/>
      <c r="M30" s="224"/>
      <c r="N30" s="242"/>
      <c r="O30" s="240"/>
      <c r="P30" s="224"/>
      <c r="Q30" s="242"/>
      <c r="R30" s="240"/>
      <c r="S30" s="258"/>
      <c r="T30" s="242"/>
      <c r="U30" s="240"/>
      <c r="V30" s="238"/>
      <c r="W30" s="1"/>
      <c r="X30" s="1"/>
      <c r="Y30" s="1"/>
      <c r="Z30" s="1"/>
      <c r="AA30" s="1"/>
      <c r="AB30" s="1"/>
      <c r="AC30" s="1"/>
    </row>
    <row r="31" spans="1:29" ht="15" customHeight="1">
      <c r="A31" s="8"/>
      <c r="B31" s="282"/>
      <c r="C31" s="224"/>
      <c r="D31" s="291"/>
      <c r="E31" s="243"/>
      <c r="F31" s="247"/>
      <c r="G31" s="224"/>
      <c r="H31" s="243"/>
      <c r="I31" s="247"/>
      <c r="J31" s="250"/>
      <c r="K31" s="243"/>
      <c r="L31" s="247"/>
      <c r="M31" s="224"/>
      <c r="N31" s="243"/>
      <c r="O31" s="240"/>
      <c r="P31" s="224"/>
      <c r="Q31" s="243"/>
      <c r="R31" s="240"/>
      <c r="S31" s="258"/>
      <c r="T31" s="243"/>
      <c r="U31" s="240"/>
      <c r="V31" s="238"/>
      <c r="W31" s="1"/>
      <c r="X31" s="1"/>
      <c r="Y31" s="1"/>
      <c r="Z31" s="1"/>
      <c r="AA31" s="1"/>
      <c r="AB31" s="1"/>
      <c r="AC31" s="1"/>
    </row>
    <row r="32" spans="1:29" ht="15" customHeight="1">
      <c r="A32" s="8"/>
      <c r="B32" s="282"/>
      <c r="C32" s="224"/>
      <c r="D32" s="291"/>
      <c r="E32" s="241">
        <v>2</v>
      </c>
      <c r="F32" s="266"/>
      <c r="G32" s="224"/>
      <c r="H32" s="241">
        <v>2</v>
      </c>
      <c r="I32" s="248"/>
      <c r="J32" s="250"/>
      <c r="K32" s="241">
        <v>2</v>
      </c>
      <c r="L32" s="248"/>
      <c r="M32" s="224"/>
      <c r="N32" s="241">
        <v>2</v>
      </c>
      <c r="O32" s="239"/>
      <c r="P32" s="224"/>
      <c r="Q32" s="241">
        <v>2</v>
      </c>
      <c r="R32" s="239"/>
      <c r="S32" s="258"/>
      <c r="T32" s="241">
        <v>2</v>
      </c>
      <c r="U32" s="239"/>
      <c r="V32" s="237"/>
      <c r="W32" s="1"/>
      <c r="X32" s="1"/>
      <c r="Y32" s="1"/>
      <c r="Z32" s="1"/>
      <c r="AA32" s="1"/>
      <c r="AB32" s="1"/>
      <c r="AC32" s="1"/>
    </row>
    <row r="33" spans="1:29" ht="15" customHeight="1">
      <c r="A33" s="8"/>
      <c r="B33" s="282"/>
      <c r="C33" s="224"/>
      <c r="D33" s="291"/>
      <c r="E33" s="242"/>
      <c r="F33" s="247"/>
      <c r="G33" s="224"/>
      <c r="H33" s="242"/>
      <c r="I33" s="247"/>
      <c r="J33" s="250"/>
      <c r="K33" s="242"/>
      <c r="L33" s="247"/>
      <c r="M33" s="224"/>
      <c r="N33" s="242"/>
      <c r="O33" s="240"/>
      <c r="P33" s="224"/>
      <c r="Q33" s="242"/>
      <c r="R33" s="240"/>
      <c r="S33" s="258"/>
      <c r="T33" s="242"/>
      <c r="U33" s="240"/>
      <c r="V33" s="238"/>
      <c r="W33" s="1"/>
      <c r="X33" s="1"/>
      <c r="Y33" s="1"/>
      <c r="Z33" s="1"/>
      <c r="AA33" s="1"/>
      <c r="AB33" s="1"/>
      <c r="AC33" s="1"/>
    </row>
    <row r="34" spans="1:29" ht="15" customHeight="1">
      <c r="A34" s="8"/>
      <c r="B34" s="282"/>
      <c r="C34" s="224"/>
      <c r="D34" s="291"/>
      <c r="E34" s="242"/>
      <c r="F34" s="247"/>
      <c r="G34" s="224"/>
      <c r="H34" s="242"/>
      <c r="I34" s="247"/>
      <c r="J34" s="250"/>
      <c r="K34" s="242"/>
      <c r="L34" s="247"/>
      <c r="M34" s="224"/>
      <c r="N34" s="242"/>
      <c r="O34" s="240"/>
      <c r="P34" s="224"/>
      <c r="Q34" s="242"/>
      <c r="R34" s="240"/>
      <c r="S34" s="258"/>
      <c r="T34" s="242"/>
      <c r="U34" s="240"/>
      <c r="V34" s="238"/>
      <c r="W34" s="1"/>
      <c r="X34" s="1"/>
      <c r="Y34" s="1"/>
      <c r="Z34" s="1"/>
      <c r="AA34" s="1"/>
      <c r="AB34" s="1"/>
      <c r="AC34" s="1"/>
    </row>
    <row r="35" spans="1:29" ht="15" customHeight="1">
      <c r="A35" s="8"/>
      <c r="B35" s="282"/>
      <c r="C35" s="224"/>
      <c r="D35" s="291"/>
      <c r="E35" s="243"/>
      <c r="F35" s="247"/>
      <c r="G35" s="224"/>
      <c r="H35" s="243"/>
      <c r="I35" s="247"/>
      <c r="J35" s="250"/>
      <c r="K35" s="243"/>
      <c r="L35" s="247"/>
      <c r="M35" s="224"/>
      <c r="N35" s="243"/>
      <c r="O35" s="240"/>
      <c r="P35" s="224"/>
      <c r="Q35" s="243"/>
      <c r="R35" s="240"/>
      <c r="S35" s="258"/>
      <c r="T35" s="243"/>
      <c r="U35" s="240"/>
      <c r="V35" s="238"/>
      <c r="W35" s="1"/>
      <c r="X35" s="1"/>
      <c r="Y35" s="1"/>
      <c r="Z35" s="1"/>
      <c r="AA35" s="1"/>
      <c r="AB35" s="1"/>
      <c r="AC35" s="1"/>
    </row>
    <row r="36" spans="1:29" ht="15" customHeight="1">
      <c r="A36" s="8"/>
      <c r="B36" s="282"/>
      <c r="C36" s="224"/>
      <c r="D36" s="291"/>
      <c r="E36" s="241">
        <v>3</v>
      </c>
      <c r="F36" s="266"/>
      <c r="G36" s="224"/>
      <c r="H36" s="241">
        <v>3</v>
      </c>
      <c r="I36" s="248"/>
      <c r="J36" s="250"/>
      <c r="K36" s="241">
        <v>3</v>
      </c>
      <c r="L36" s="248"/>
      <c r="M36" s="224"/>
      <c r="N36" s="241">
        <v>3</v>
      </c>
      <c r="O36" s="239"/>
      <c r="P36" s="224"/>
      <c r="Q36" s="241">
        <v>3</v>
      </c>
      <c r="R36" s="239"/>
      <c r="S36" s="258"/>
      <c r="T36" s="241">
        <v>3</v>
      </c>
      <c r="U36" s="239"/>
      <c r="V36" s="237"/>
      <c r="W36" s="1"/>
      <c r="X36" s="1"/>
      <c r="Y36" s="1"/>
      <c r="Z36" s="1"/>
      <c r="AA36" s="1"/>
      <c r="AB36" s="1"/>
      <c r="AC36" s="1"/>
    </row>
    <row r="37" spans="1:29" ht="15" customHeight="1">
      <c r="A37" s="8"/>
      <c r="B37" s="282"/>
      <c r="C37" s="224"/>
      <c r="D37" s="291"/>
      <c r="E37" s="242"/>
      <c r="F37" s="247"/>
      <c r="G37" s="224"/>
      <c r="H37" s="242"/>
      <c r="I37" s="247"/>
      <c r="J37" s="250"/>
      <c r="K37" s="242"/>
      <c r="L37" s="247"/>
      <c r="M37" s="224"/>
      <c r="N37" s="242"/>
      <c r="O37" s="240"/>
      <c r="P37" s="224"/>
      <c r="Q37" s="242"/>
      <c r="R37" s="240"/>
      <c r="S37" s="258"/>
      <c r="T37" s="242"/>
      <c r="U37" s="240"/>
      <c r="V37" s="238"/>
      <c r="W37" s="1"/>
      <c r="X37" s="1"/>
      <c r="Y37" s="1"/>
      <c r="Z37" s="1"/>
      <c r="AA37" s="1"/>
      <c r="AB37" s="1"/>
      <c r="AC37" s="1"/>
    </row>
    <row r="38" spans="1:29" ht="15" customHeight="1">
      <c r="A38" s="8"/>
      <c r="B38" s="282"/>
      <c r="C38" s="224"/>
      <c r="D38" s="291"/>
      <c r="E38" s="242"/>
      <c r="F38" s="247"/>
      <c r="G38" s="224"/>
      <c r="H38" s="242"/>
      <c r="I38" s="247"/>
      <c r="J38" s="250"/>
      <c r="K38" s="242"/>
      <c r="L38" s="247"/>
      <c r="M38" s="224"/>
      <c r="N38" s="242"/>
      <c r="O38" s="240"/>
      <c r="P38" s="224"/>
      <c r="Q38" s="242"/>
      <c r="R38" s="240"/>
      <c r="S38" s="258"/>
      <c r="T38" s="242"/>
      <c r="U38" s="240"/>
      <c r="V38" s="238"/>
      <c r="W38" s="1"/>
      <c r="X38" s="1"/>
      <c r="Y38" s="1"/>
      <c r="Z38" s="1"/>
      <c r="AA38" s="1"/>
      <c r="AB38" s="1"/>
      <c r="AC38" s="1"/>
    </row>
    <row r="39" spans="1:29" ht="15" customHeight="1">
      <c r="A39" s="8"/>
      <c r="B39" s="282"/>
      <c r="C39" s="225"/>
      <c r="D39" s="291"/>
      <c r="E39" s="243"/>
      <c r="F39" s="247"/>
      <c r="G39" s="225"/>
      <c r="H39" s="243"/>
      <c r="I39" s="247"/>
      <c r="J39" s="251"/>
      <c r="K39" s="243"/>
      <c r="L39" s="247"/>
      <c r="M39" s="225"/>
      <c r="N39" s="243"/>
      <c r="O39" s="240"/>
      <c r="P39" s="225"/>
      <c r="Q39" s="243"/>
      <c r="R39" s="240"/>
      <c r="S39" s="259"/>
      <c r="T39" s="243"/>
      <c r="U39" s="240"/>
      <c r="V39" s="238"/>
      <c r="W39" s="1"/>
      <c r="X39" s="1"/>
      <c r="Y39" s="1"/>
      <c r="Z39" s="1"/>
      <c r="AA39" s="1"/>
      <c r="AB39" s="1"/>
      <c r="AC39" s="1"/>
    </row>
    <row r="40" spans="1:29" ht="15" customHeight="1">
      <c r="A40" s="8"/>
      <c r="B40" s="282"/>
      <c r="C40" s="233" t="str">
        <f ca="1">OFFSET(INDIRECT($B200),10,2)</f>
        <v>Online behaviour and cyberbullying</v>
      </c>
      <c r="D40" s="268" t="str">
        <f ca="1">OFFSET(INDIRECT($B200),10,14)</f>
        <v xml:space="preserve">demonstrate appropriate online behaviour and apply a range of strategies to protect themselves and others from possible online dangers, bullying and inappropriate behaviour, e.g. turn off comments on digital media, block users; identify the risks and legal consequences of sending intimate images and content/sexting; recognise language that could be deemed to be offensive (including racist, sexist, homophobic, transphobic) in online activities.  
</v>
      </c>
      <c r="E40" s="241">
        <v>1</v>
      </c>
      <c r="F40" s="237"/>
      <c r="G40" s="255" t="str">
        <f ca="1">OFFSET(INDIRECT($B200),10,15)</f>
        <v>refine strategies to protect themselves and others from possible online dangers, e.g. when communicating online show an active ability to deal with inappropriate behaviour/misuse while actively minimising risks
filter the communication received, e.g. sorting out e-mails, deciding whom to follow on social media, etc.; responsibly use digital tools to interact with others using more advanced features
demonstrate a basic knowledge of the legal aspects linked to online behaviour, e.g. cyberbullying, harassment, false statements and publishing inappropriate content/images without consent.</v>
      </c>
      <c r="H40" s="241">
        <v>1</v>
      </c>
      <c r="I40" s="246"/>
      <c r="J40" s="256" t="str">
        <f ca="1">OFFSET(INDIRECT($B200),10,16)</f>
        <v>identify high-risk situations and active strategies to avoid them, e.g. critically evaluate behaviour to limit exposure to high-risk situations         
define and identify advanced forms of cyberbullying, how to avoid it and the consequences of such actions  
critically evaluate the behaviours of others online and identify how they could be beneficial or damaging.</v>
      </c>
      <c r="K40" s="241">
        <v>1</v>
      </c>
      <c r="L40" s="246"/>
      <c r="M40" s="255" t="str">
        <f ca="1">OFFSET(INDIRECT($B200),10,17)</f>
        <v xml:space="preserve">adapt online behaviour and interactions for different audiences, considering global cultural values, e.g. critically evaluate behaviour and interactions taking into account global cultural values; consider how behaviour is perceived by others. </v>
      </c>
      <c r="N40" s="241">
        <v>1</v>
      </c>
      <c r="O40" s="244"/>
      <c r="P40" s="255" t="str">
        <f ca="1">OFFSET(INDIRECT($B200),10,18)</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Q40" s="241">
        <v>1</v>
      </c>
      <c r="R40" s="244"/>
      <c r="S40" s="255" t="str">
        <f ca="1">OFFSET(INDIRECT($B200),10,19)</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T40" s="241">
        <v>1</v>
      </c>
      <c r="U40" s="244"/>
      <c r="V40" s="237"/>
      <c r="W40" s="1"/>
      <c r="X40" s="1"/>
      <c r="Y40" s="1"/>
      <c r="Z40" s="1"/>
      <c r="AA40" s="1"/>
      <c r="AB40" s="1"/>
      <c r="AC40" s="1"/>
    </row>
    <row r="41" spans="1:29" ht="15" customHeight="1">
      <c r="A41" s="8"/>
      <c r="B41" s="282"/>
      <c r="C41" s="224"/>
      <c r="D41" s="291"/>
      <c r="E41" s="242"/>
      <c r="F41" s="247"/>
      <c r="G41" s="224"/>
      <c r="H41" s="242"/>
      <c r="I41" s="247"/>
      <c r="J41" s="250"/>
      <c r="K41" s="242"/>
      <c r="L41" s="247"/>
      <c r="M41" s="224"/>
      <c r="N41" s="242"/>
      <c r="O41" s="240"/>
      <c r="P41" s="224"/>
      <c r="Q41" s="242"/>
      <c r="R41" s="240"/>
      <c r="S41" s="224"/>
      <c r="T41" s="242"/>
      <c r="U41" s="240"/>
      <c r="V41" s="238"/>
      <c r="W41" s="1"/>
      <c r="X41" s="1"/>
      <c r="Y41" s="1"/>
      <c r="Z41" s="1"/>
      <c r="AA41" s="1"/>
      <c r="AB41" s="1"/>
      <c r="AC41" s="1"/>
    </row>
    <row r="42" spans="1:29" ht="15" customHeight="1">
      <c r="A42" s="8"/>
      <c r="B42" s="282"/>
      <c r="C42" s="224"/>
      <c r="D42" s="291"/>
      <c r="E42" s="242"/>
      <c r="F42" s="247"/>
      <c r="G42" s="224"/>
      <c r="H42" s="242"/>
      <c r="I42" s="247"/>
      <c r="J42" s="250"/>
      <c r="K42" s="242"/>
      <c r="L42" s="247"/>
      <c r="M42" s="224"/>
      <c r="N42" s="242"/>
      <c r="O42" s="240"/>
      <c r="P42" s="224"/>
      <c r="Q42" s="242"/>
      <c r="R42" s="240"/>
      <c r="S42" s="224"/>
      <c r="T42" s="242"/>
      <c r="U42" s="240"/>
      <c r="V42" s="238"/>
      <c r="W42" s="1"/>
      <c r="X42" s="1"/>
      <c r="Y42" s="1"/>
      <c r="Z42" s="1"/>
      <c r="AA42" s="1"/>
      <c r="AB42" s="1"/>
      <c r="AC42" s="1"/>
    </row>
    <row r="43" spans="1:29" ht="15" customHeight="1">
      <c r="A43" s="8"/>
      <c r="B43" s="282"/>
      <c r="C43" s="224"/>
      <c r="D43" s="291"/>
      <c r="E43" s="243"/>
      <c r="F43" s="247"/>
      <c r="G43" s="224"/>
      <c r="H43" s="243"/>
      <c r="I43" s="247"/>
      <c r="J43" s="250"/>
      <c r="K43" s="243"/>
      <c r="L43" s="247"/>
      <c r="M43" s="224"/>
      <c r="N43" s="243"/>
      <c r="O43" s="240"/>
      <c r="P43" s="224"/>
      <c r="Q43" s="243"/>
      <c r="R43" s="240"/>
      <c r="S43" s="224"/>
      <c r="T43" s="243"/>
      <c r="U43" s="240"/>
      <c r="V43" s="238"/>
      <c r="W43" s="1"/>
      <c r="X43" s="1"/>
      <c r="Y43" s="1"/>
      <c r="Z43" s="1"/>
      <c r="AA43" s="1"/>
      <c r="AB43" s="1"/>
      <c r="AC43" s="1"/>
    </row>
    <row r="44" spans="1:29" ht="15" customHeight="1">
      <c r="A44" s="8"/>
      <c r="B44" s="282"/>
      <c r="C44" s="224"/>
      <c r="D44" s="291"/>
      <c r="E44" s="241">
        <v>2</v>
      </c>
      <c r="F44" s="266"/>
      <c r="G44" s="224"/>
      <c r="H44" s="241">
        <v>2</v>
      </c>
      <c r="I44" s="248"/>
      <c r="J44" s="250"/>
      <c r="K44" s="241">
        <v>2</v>
      </c>
      <c r="L44" s="248"/>
      <c r="M44" s="224"/>
      <c r="N44" s="241">
        <v>2</v>
      </c>
      <c r="O44" s="239"/>
      <c r="P44" s="224"/>
      <c r="Q44" s="241">
        <v>2</v>
      </c>
      <c r="R44" s="239"/>
      <c r="S44" s="224"/>
      <c r="T44" s="241">
        <v>2</v>
      </c>
      <c r="U44" s="239"/>
      <c r="V44" s="237"/>
      <c r="W44" s="1"/>
      <c r="X44" s="1"/>
      <c r="Y44" s="1"/>
      <c r="Z44" s="1"/>
      <c r="AA44" s="1"/>
      <c r="AB44" s="1"/>
      <c r="AC44" s="1"/>
    </row>
    <row r="45" spans="1:29" ht="15" customHeight="1">
      <c r="A45" s="8"/>
      <c r="B45" s="282"/>
      <c r="C45" s="224"/>
      <c r="D45" s="291"/>
      <c r="E45" s="242"/>
      <c r="F45" s="247"/>
      <c r="G45" s="224"/>
      <c r="H45" s="242"/>
      <c r="I45" s="247"/>
      <c r="J45" s="250"/>
      <c r="K45" s="242"/>
      <c r="L45" s="247"/>
      <c r="M45" s="224"/>
      <c r="N45" s="242"/>
      <c r="O45" s="240"/>
      <c r="P45" s="224"/>
      <c r="Q45" s="242"/>
      <c r="R45" s="240"/>
      <c r="S45" s="224"/>
      <c r="T45" s="242"/>
      <c r="U45" s="240"/>
      <c r="V45" s="238"/>
      <c r="W45" s="1"/>
      <c r="X45" s="1"/>
      <c r="Y45" s="1"/>
      <c r="Z45" s="1"/>
      <c r="AA45" s="1"/>
      <c r="AB45" s="1"/>
      <c r="AC45" s="1"/>
    </row>
    <row r="46" spans="1:29" ht="15" customHeight="1">
      <c r="A46" s="8"/>
      <c r="B46" s="282"/>
      <c r="C46" s="224"/>
      <c r="D46" s="291"/>
      <c r="E46" s="242"/>
      <c r="F46" s="247"/>
      <c r="G46" s="224"/>
      <c r="H46" s="242"/>
      <c r="I46" s="247"/>
      <c r="J46" s="250"/>
      <c r="K46" s="242"/>
      <c r="L46" s="247"/>
      <c r="M46" s="224"/>
      <c r="N46" s="242"/>
      <c r="O46" s="240"/>
      <c r="P46" s="224"/>
      <c r="Q46" s="242"/>
      <c r="R46" s="240"/>
      <c r="S46" s="224"/>
      <c r="T46" s="242"/>
      <c r="U46" s="240"/>
      <c r="V46" s="238"/>
      <c r="W46" s="1"/>
      <c r="X46" s="1"/>
      <c r="Y46" s="1"/>
      <c r="Z46" s="1"/>
      <c r="AA46" s="1"/>
      <c r="AB46" s="1"/>
      <c r="AC46" s="1"/>
    </row>
    <row r="47" spans="1:29" ht="15" customHeight="1">
      <c r="A47" s="8"/>
      <c r="B47" s="282"/>
      <c r="C47" s="224"/>
      <c r="D47" s="291"/>
      <c r="E47" s="243"/>
      <c r="F47" s="247"/>
      <c r="G47" s="224"/>
      <c r="H47" s="243"/>
      <c r="I47" s="247"/>
      <c r="J47" s="250"/>
      <c r="K47" s="243"/>
      <c r="L47" s="247"/>
      <c r="M47" s="224"/>
      <c r="N47" s="243"/>
      <c r="O47" s="240"/>
      <c r="P47" s="224"/>
      <c r="Q47" s="243"/>
      <c r="R47" s="240"/>
      <c r="S47" s="224"/>
      <c r="T47" s="243"/>
      <c r="U47" s="240"/>
      <c r="V47" s="238"/>
      <c r="W47" s="1"/>
      <c r="X47" s="1"/>
      <c r="Y47" s="1"/>
      <c r="Z47" s="1"/>
      <c r="AA47" s="1"/>
      <c r="AB47" s="1"/>
      <c r="AC47" s="1"/>
    </row>
    <row r="48" spans="1:29" ht="15" customHeight="1">
      <c r="A48" s="8"/>
      <c r="B48" s="282"/>
      <c r="C48" s="224"/>
      <c r="D48" s="291"/>
      <c r="E48" s="241">
        <v>3</v>
      </c>
      <c r="F48" s="266"/>
      <c r="G48" s="224"/>
      <c r="H48" s="241">
        <v>3</v>
      </c>
      <c r="I48" s="248"/>
      <c r="J48" s="250"/>
      <c r="K48" s="241">
        <v>3</v>
      </c>
      <c r="L48" s="248"/>
      <c r="M48" s="224"/>
      <c r="N48" s="241">
        <v>3</v>
      </c>
      <c r="O48" s="239"/>
      <c r="P48" s="224"/>
      <c r="Q48" s="241">
        <v>3</v>
      </c>
      <c r="R48" s="239"/>
      <c r="S48" s="224"/>
      <c r="T48" s="241">
        <v>3</v>
      </c>
      <c r="U48" s="239"/>
      <c r="V48" s="237"/>
      <c r="W48" s="1"/>
      <c r="X48" s="1"/>
      <c r="Y48" s="1"/>
      <c r="Z48" s="1"/>
      <c r="AA48" s="1"/>
      <c r="AB48" s="1"/>
      <c r="AC48" s="1"/>
    </row>
    <row r="49" spans="1:29" ht="15" customHeight="1">
      <c r="A49" s="8"/>
      <c r="B49" s="282"/>
      <c r="C49" s="224"/>
      <c r="D49" s="291"/>
      <c r="E49" s="242"/>
      <c r="F49" s="247"/>
      <c r="G49" s="224"/>
      <c r="H49" s="242"/>
      <c r="I49" s="247"/>
      <c r="J49" s="250"/>
      <c r="K49" s="242"/>
      <c r="L49" s="247"/>
      <c r="M49" s="224"/>
      <c r="N49" s="242"/>
      <c r="O49" s="240"/>
      <c r="P49" s="224"/>
      <c r="Q49" s="242"/>
      <c r="R49" s="240"/>
      <c r="S49" s="224"/>
      <c r="T49" s="242"/>
      <c r="U49" s="240"/>
      <c r="V49" s="238"/>
      <c r="W49" s="1"/>
      <c r="X49" s="1"/>
      <c r="Y49" s="1"/>
      <c r="Z49" s="1"/>
      <c r="AA49" s="1"/>
      <c r="AB49" s="1"/>
      <c r="AC49" s="1"/>
    </row>
    <row r="50" spans="1:29" ht="15" customHeight="1">
      <c r="A50" s="8"/>
      <c r="B50" s="282"/>
      <c r="C50" s="224"/>
      <c r="D50" s="291"/>
      <c r="E50" s="242"/>
      <c r="F50" s="247"/>
      <c r="G50" s="224"/>
      <c r="H50" s="242"/>
      <c r="I50" s="247"/>
      <c r="J50" s="250"/>
      <c r="K50" s="242"/>
      <c r="L50" s="247"/>
      <c r="M50" s="224"/>
      <c r="N50" s="242"/>
      <c r="O50" s="240"/>
      <c r="P50" s="224"/>
      <c r="Q50" s="242"/>
      <c r="R50" s="240"/>
      <c r="S50" s="224"/>
      <c r="T50" s="242"/>
      <c r="U50" s="240"/>
      <c r="V50" s="238"/>
      <c r="W50" s="1"/>
      <c r="X50" s="1"/>
      <c r="Y50" s="1"/>
      <c r="Z50" s="1"/>
      <c r="AA50" s="1"/>
      <c r="AB50" s="1"/>
      <c r="AC50" s="1"/>
    </row>
    <row r="51" spans="1:29" ht="38.25" customHeight="1">
      <c r="A51" s="8"/>
      <c r="B51" s="283"/>
      <c r="C51" s="225"/>
      <c r="D51" s="291"/>
      <c r="E51" s="243"/>
      <c r="F51" s="247"/>
      <c r="G51" s="225"/>
      <c r="H51" s="243"/>
      <c r="I51" s="247"/>
      <c r="J51" s="251"/>
      <c r="K51" s="243"/>
      <c r="L51" s="247"/>
      <c r="M51" s="225"/>
      <c r="N51" s="243"/>
      <c r="O51" s="240"/>
      <c r="P51" s="225"/>
      <c r="Q51" s="243"/>
      <c r="R51" s="240"/>
      <c r="S51" s="225"/>
      <c r="T51" s="243"/>
      <c r="U51" s="240"/>
      <c r="V51" s="238"/>
      <c r="W51" s="1"/>
      <c r="X51" s="1"/>
      <c r="Y51" s="1"/>
      <c r="Z51" s="1"/>
      <c r="AA51" s="1"/>
      <c r="AB51" s="1"/>
      <c r="AC51" s="1"/>
    </row>
    <row r="52" spans="1:29" ht="15" customHeight="1">
      <c r="A52" s="8"/>
      <c r="B52" s="281" t="str">
        <f ca="1">OFFSET(INDIRECT($B200),11,0)</f>
        <v>2. Interacting and collaborating</v>
      </c>
      <c r="C52" s="229" t="str">
        <f ca="1">OFFSET(INDIRECT($B200),13,2)</f>
        <v>Communication</v>
      </c>
      <c r="D52" s="268" t="str">
        <f ca="1">OFFSET(INDIRECT($B200),13,14)</f>
        <v>exchange online communication, making use of a growing range of available features, e.g. manage folders within e-mail including using reporting features to filter spam and make use of webcams to facilitate video calls 
show an understanding of the advantages and disadvantages of different forms of communication and when it is appropriate to use each, e.g. explain when video conferencing may be more appropriate than e-mail, and vice versa; explain the pros and cons of using instant messaging in social contexts; talk about purpose and audience.</v>
      </c>
      <c r="E52" s="241">
        <v>1</v>
      </c>
      <c r="F52" s="237"/>
      <c r="G52" s="245" t="str">
        <f ca="1">OFFSET(INDIRECT($B200),13,15)</f>
        <v>manage and use a growing range of online communication accounts and the features offered within each, e.g. e-mail accounts, messaging accounts, etc.</v>
      </c>
      <c r="H52" s="241">
        <v>1</v>
      </c>
      <c r="I52" s="246"/>
      <c r="J52" s="249" t="str">
        <f ca="1">OFFSET(INDIRECT($B200),13,16)</f>
        <v>select and use different online communication tools for specific purposes with higher levels of competence, e.g. set up and manage an address book and organise contacts on appropriate mailing lists; independently carry out a video call for a specific purpose including screen sharing where appropriate.</v>
      </c>
      <c r="K52" s="241">
        <v>1</v>
      </c>
      <c r="L52" s="246"/>
      <c r="M52" s="245" t="str">
        <f ca="1">OFFSET(INDIRECT($B200),13,17)</f>
        <v>select and use different online communication tools for specific purposes with higher levels of competence, e.g. set up relevant mail merge using word processing and spreadsheet software; use advanced features of e-mail provider (signature, auto-reply, read receipt, widgets).</v>
      </c>
      <c r="N52" s="241">
        <v>1</v>
      </c>
      <c r="O52" s="244"/>
      <c r="P52" s="245" t="str">
        <f ca="1">OFFSET(INDIRECT($B200),13,18)</f>
        <v>make use of available online communication services for specific purposes, justifying selections made based on their appropriateness for delivery of information.</v>
      </c>
      <c r="Q52" s="241">
        <v>1</v>
      </c>
      <c r="R52" s="244"/>
      <c r="S52" s="245" t="str">
        <f ca="1">OFFSET(INDIRECT($B200),13,19)</f>
        <v>reflect on choices of online communication solution and comment on how this could be improved to meet aims of tasks.</v>
      </c>
      <c r="T52" s="241">
        <v>1</v>
      </c>
      <c r="U52" s="244"/>
      <c r="V52" s="237"/>
      <c r="W52" s="1"/>
      <c r="X52" s="1"/>
      <c r="Y52" s="1"/>
      <c r="Z52" s="1"/>
      <c r="AA52" s="1"/>
      <c r="AB52" s="1"/>
      <c r="AC52" s="1"/>
    </row>
    <row r="53" spans="1:29" ht="15" customHeight="1">
      <c r="A53" s="8"/>
      <c r="B53" s="282"/>
      <c r="C53" s="224"/>
      <c r="D53" s="291"/>
      <c r="E53" s="242"/>
      <c r="F53" s="247"/>
      <c r="G53" s="224"/>
      <c r="H53" s="242"/>
      <c r="I53" s="247"/>
      <c r="J53" s="250"/>
      <c r="K53" s="242"/>
      <c r="L53" s="247"/>
      <c r="M53" s="224"/>
      <c r="N53" s="242"/>
      <c r="O53" s="240"/>
      <c r="P53" s="224"/>
      <c r="Q53" s="242"/>
      <c r="R53" s="240"/>
      <c r="S53" s="224"/>
      <c r="T53" s="242"/>
      <c r="U53" s="240"/>
      <c r="V53" s="238"/>
      <c r="W53" s="1"/>
      <c r="X53" s="1"/>
      <c r="Y53" s="1"/>
      <c r="Z53" s="1"/>
      <c r="AA53" s="1"/>
      <c r="AB53" s="1"/>
      <c r="AC53" s="1"/>
    </row>
    <row r="54" spans="1:29" ht="15" customHeight="1">
      <c r="A54" s="8"/>
      <c r="B54" s="282"/>
      <c r="C54" s="224"/>
      <c r="D54" s="291"/>
      <c r="E54" s="242"/>
      <c r="F54" s="247"/>
      <c r="G54" s="224"/>
      <c r="H54" s="242"/>
      <c r="I54" s="247"/>
      <c r="J54" s="250"/>
      <c r="K54" s="242"/>
      <c r="L54" s="247"/>
      <c r="M54" s="224"/>
      <c r="N54" s="242"/>
      <c r="O54" s="240"/>
      <c r="P54" s="224"/>
      <c r="Q54" s="242"/>
      <c r="R54" s="240"/>
      <c r="S54" s="224"/>
      <c r="T54" s="242"/>
      <c r="U54" s="240"/>
      <c r="V54" s="238"/>
      <c r="W54" s="1"/>
      <c r="X54" s="1"/>
      <c r="Y54" s="1"/>
      <c r="Z54" s="1"/>
      <c r="AA54" s="1"/>
      <c r="AB54" s="1"/>
      <c r="AC54" s="1"/>
    </row>
    <row r="55" spans="1:29" ht="15" customHeight="1">
      <c r="A55" s="8"/>
      <c r="B55" s="282"/>
      <c r="C55" s="224"/>
      <c r="D55" s="291"/>
      <c r="E55" s="243"/>
      <c r="F55" s="247"/>
      <c r="G55" s="224"/>
      <c r="H55" s="243"/>
      <c r="I55" s="247"/>
      <c r="J55" s="250"/>
      <c r="K55" s="243"/>
      <c r="L55" s="247"/>
      <c r="M55" s="224"/>
      <c r="N55" s="243"/>
      <c r="O55" s="240"/>
      <c r="P55" s="224"/>
      <c r="Q55" s="243"/>
      <c r="R55" s="240"/>
      <c r="S55" s="224"/>
      <c r="T55" s="243"/>
      <c r="U55" s="240"/>
      <c r="V55" s="238"/>
      <c r="W55" s="1"/>
      <c r="X55" s="1"/>
      <c r="Y55" s="1"/>
      <c r="Z55" s="1"/>
      <c r="AA55" s="1"/>
      <c r="AB55" s="1"/>
      <c r="AC55" s="1"/>
    </row>
    <row r="56" spans="1:29" ht="15" customHeight="1">
      <c r="A56" s="8"/>
      <c r="B56" s="282"/>
      <c r="C56" s="224"/>
      <c r="D56" s="291"/>
      <c r="E56" s="241">
        <v>2</v>
      </c>
      <c r="F56" s="266"/>
      <c r="G56" s="224"/>
      <c r="H56" s="241">
        <v>2</v>
      </c>
      <c r="I56" s="248"/>
      <c r="J56" s="250"/>
      <c r="K56" s="241">
        <v>2</v>
      </c>
      <c r="L56" s="248"/>
      <c r="M56" s="224"/>
      <c r="N56" s="241">
        <v>2</v>
      </c>
      <c r="O56" s="239"/>
      <c r="P56" s="224"/>
      <c r="Q56" s="241">
        <v>2</v>
      </c>
      <c r="R56" s="239"/>
      <c r="S56" s="224"/>
      <c r="T56" s="241">
        <v>2</v>
      </c>
      <c r="U56" s="239"/>
      <c r="V56" s="237"/>
      <c r="W56" s="1"/>
      <c r="X56" s="1"/>
      <c r="Y56" s="1"/>
      <c r="Z56" s="1"/>
      <c r="AA56" s="1"/>
      <c r="AB56" s="1"/>
      <c r="AC56" s="1"/>
    </row>
    <row r="57" spans="1:29" ht="15" customHeight="1">
      <c r="A57" s="8"/>
      <c r="B57" s="282"/>
      <c r="C57" s="224"/>
      <c r="D57" s="291"/>
      <c r="E57" s="242"/>
      <c r="F57" s="247"/>
      <c r="G57" s="224"/>
      <c r="H57" s="242"/>
      <c r="I57" s="247"/>
      <c r="J57" s="250"/>
      <c r="K57" s="242"/>
      <c r="L57" s="247"/>
      <c r="M57" s="224"/>
      <c r="N57" s="242"/>
      <c r="O57" s="240"/>
      <c r="P57" s="224"/>
      <c r="Q57" s="242"/>
      <c r="R57" s="240"/>
      <c r="S57" s="224"/>
      <c r="T57" s="242"/>
      <c r="U57" s="240"/>
      <c r="V57" s="238"/>
      <c r="W57" s="1"/>
      <c r="X57" s="1"/>
      <c r="Y57" s="1"/>
      <c r="Z57" s="1"/>
      <c r="AA57" s="1"/>
      <c r="AB57" s="1"/>
      <c r="AC57" s="1"/>
    </row>
    <row r="58" spans="1:29" ht="15" customHeight="1">
      <c r="A58" s="8"/>
      <c r="B58" s="282"/>
      <c r="C58" s="224"/>
      <c r="D58" s="291"/>
      <c r="E58" s="242"/>
      <c r="F58" s="247"/>
      <c r="G58" s="224"/>
      <c r="H58" s="242"/>
      <c r="I58" s="247"/>
      <c r="J58" s="250"/>
      <c r="K58" s="242"/>
      <c r="L58" s="247"/>
      <c r="M58" s="224"/>
      <c r="N58" s="242"/>
      <c r="O58" s="240"/>
      <c r="P58" s="224"/>
      <c r="Q58" s="242"/>
      <c r="R58" s="240"/>
      <c r="S58" s="224"/>
      <c r="T58" s="242"/>
      <c r="U58" s="240"/>
      <c r="V58" s="238"/>
      <c r="W58" s="1"/>
      <c r="X58" s="1"/>
      <c r="Y58" s="1"/>
      <c r="Z58" s="1"/>
      <c r="AA58" s="1"/>
      <c r="AB58" s="1"/>
      <c r="AC58" s="1"/>
    </row>
    <row r="59" spans="1:29" ht="15" customHeight="1">
      <c r="A59" s="8"/>
      <c r="B59" s="282"/>
      <c r="C59" s="224"/>
      <c r="D59" s="291"/>
      <c r="E59" s="243"/>
      <c r="F59" s="247"/>
      <c r="G59" s="224"/>
      <c r="H59" s="243"/>
      <c r="I59" s="247"/>
      <c r="J59" s="250"/>
      <c r="K59" s="243"/>
      <c r="L59" s="247"/>
      <c r="M59" s="224"/>
      <c r="N59" s="243"/>
      <c r="O59" s="240"/>
      <c r="P59" s="224"/>
      <c r="Q59" s="243"/>
      <c r="R59" s="240"/>
      <c r="S59" s="224"/>
      <c r="T59" s="243"/>
      <c r="U59" s="240"/>
      <c r="V59" s="238"/>
      <c r="W59" s="1"/>
      <c r="X59" s="1"/>
      <c r="Y59" s="1"/>
      <c r="Z59" s="1"/>
      <c r="AA59" s="1"/>
      <c r="AB59" s="1"/>
      <c r="AC59" s="1"/>
    </row>
    <row r="60" spans="1:29" ht="15" customHeight="1">
      <c r="A60" s="8"/>
      <c r="B60" s="282"/>
      <c r="C60" s="224"/>
      <c r="D60" s="291"/>
      <c r="E60" s="241">
        <v>3</v>
      </c>
      <c r="F60" s="266"/>
      <c r="G60" s="224"/>
      <c r="H60" s="241">
        <v>3</v>
      </c>
      <c r="I60" s="248"/>
      <c r="J60" s="250"/>
      <c r="K60" s="241">
        <v>3</v>
      </c>
      <c r="L60" s="248"/>
      <c r="M60" s="224"/>
      <c r="N60" s="241">
        <v>3</v>
      </c>
      <c r="O60" s="239"/>
      <c r="P60" s="224"/>
      <c r="Q60" s="241">
        <v>3</v>
      </c>
      <c r="R60" s="239"/>
      <c r="S60" s="224"/>
      <c r="T60" s="241">
        <v>3</v>
      </c>
      <c r="U60" s="239"/>
      <c r="V60" s="237"/>
      <c r="W60" s="1"/>
      <c r="X60" s="1"/>
      <c r="Y60" s="1"/>
      <c r="Z60" s="1"/>
      <c r="AA60" s="1"/>
      <c r="AB60" s="1"/>
      <c r="AC60" s="1"/>
    </row>
    <row r="61" spans="1:29" ht="15" customHeight="1">
      <c r="A61" s="8"/>
      <c r="B61" s="282"/>
      <c r="C61" s="224"/>
      <c r="D61" s="291"/>
      <c r="E61" s="242"/>
      <c r="F61" s="247"/>
      <c r="G61" s="224"/>
      <c r="H61" s="242"/>
      <c r="I61" s="247"/>
      <c r="J61" s="250"/>
      <c r="K61" s="242"/>
      <c r="L61" s="247"/>
      <c r="M61" s="224"/>
      <c r="N61" s="242"/>
      <c r="O61" s="240"/>
      <c r="P61" s="224"/>
      <c r="Q61" s="242"/>
      <c r="R61" s="240"/>
      <c r="S61" s="224"/>
      <c r="T61" s="242"/>
      <c r="U61" s="240"/>
      <c r="V61" s="238"/>
      <c r="W61" s="1"/>
      <c r="X61" s="1"/>
      <c r="Y61" s="1"/>
      <c r="Z61" s="1"/>
      <c r="AA61" s="1"/>
      <c r="AB61" s="1"/>
      <c r="AC61" s="1"/>
    </row>
    <row r="62" spans="1:29" ht="15" customHeight="1">
      <c r="A62" s="8"/>
      <c r="B62" s="282"/>
      <c r="C62" s="224"/>
      <c r="D62" s="291"/>
      <c r="E62" s="242"/>
      <c r="F62" s="247"/>
      <c r="G62" s="224"/>
      <c r="H62" s="242"/>
      <c r="I62" s="247"/>
      <c r="J62" s="250"/>
      <c r="K62" s="242"/>
      <c r="L62" s="247"/>
      <c r="M62" s="224"/>
      <c r="N62" s="242"/>
      <c r="O62" s="240"/>
      <c r="P62" s="224"/>
      <c r="Q62" s="242"/>
      <c r="R62" s="240"/>
      <c r="S62" s="224"/>
      <c r="T62" s="242"/>
      <c r="U62" s="240"/>
      <c r="V62" s="238"/>
      <c r="W62" s="1"/>
      <c r="X62" s="1"/>
      <c r="Y62" s="1"/>
      <c r="Z62" s="1"/>
      <c r="AA62" s="1"/>
      <c r="AB62" s="1"/>
      <c r="AC62" s="1"/>
    </row>
    <row r="63" spans="1:29" ht="15" customHeight="1">
      <c r="A63" s="8"/>
      <c r="B63" s="282"/>
      <c r="C63" s="225"/>
      <c r="D63" s="291"/>
      <c r="E63" s="243"/>
      <c r="F63" s="247"/>
      <c r="G63" s="225"/>
      <c r="H63" s="243"/>
      <c r="I63" s="247"/>
      <c r="J63" s="251"/>
      <c r="K63" s="243"/>
      <c r="L63" s="247"/>
      <c r="M63" s="225"/>
      <c r="N63" s="243"/>
      <c r="O63" s="240"/>
      <c r="P63" s="225"/>
      <c r="Q63" s="243"/>
      <c r="R63" s="240"/>
      <c r="S63" s="225"/>
      <c r="T63" s="243"/>
      <c r="U63" s="240"/>
      <c r="V63" s="238"/>
      <c r="W63" s="1"/>
      <c r="X63" s="1"/>
      <c r="Y63" s="1"/>
      <c r="Z63" s="1"/>
      <c r="AA63" s="1"/>
      <c r="AB63" s="1"/>
      <c r="AC63" s="1"/>
    </row>
    <row r="64" spans="1:29" ht="15" customHeight="1">
      <c r="A64" s="8"/>
      <c r="B64" s="282"/>
      <c r="C64" s="229" t="str">
        <f ca="1">OFFSET(INDIRECT($B200),15,2)</f>
        <v>Collaboration</v>
      </c>
      <c r="D64" s="268" t="str">
        <f ca="1">OFFSET(INDIRECT($B200),15,14)</f>
        <v xml:space="preserve">work with others to create an online collaborative project for a specific purpose, sharing and appropriately setting permissions for other group members, e.g. editing, commenting, viewing.
</v>
      </c>
      <c r="E64" s="241">
        <v>1</v>
      </c>
      <c r="F64" s="237"/>
      <c r="G64" s="255" t="str">
        <f ca="1">OFFSET(INDIRECT($B200),15,15)</f>
        <v>take account of chronological changes made to a file and choose appropriate restore points if needed.</v>
      </c>
      <c r="H64" s="241">
        <v>1</v>
      </c>
      <c r="I64" s="246"/>
      <c r="J64" s="256" t="str">
        <f ca="1">OFFSET(INDIRECT($B200),15,16)</f>
        <v>independently select and use online collaboration tools to create a project with others.</v>
      </c>
      <c r="K64" s="241">
        <v>1</v>
      </c>
      <c r="L64" s="246"/>
      <c r="M64" s="255" t="str">
        <f ca="1">OFFSET(INDIRECT($B200),15,17)</f>
        <v xml:space="preserve">independently select and use a range of online collaboration tools to create a project with others, e.g. make use of online technology to share and present ideas to others.
</v>
      </c>
      <c r="N64" s="241">
        <v>1</v>
      </c>
      <c r="O64" s="244"/>
      <c r="P64" s="255" t="str">
        <f ca="1">OFFSET(INDIRECT($B200),15,18)</f>
        <v>reflect on choices of collaboration solutions and comment on how this could be improved to meet aims of tasks.</v>
      </c>
      <c r="Q64" s="241">
        <v>1</v>
      </c>
      <c r="R64" s="244"/>
      <c r="S64" s="255" t="str">
        <f ca="1">OFFSET(INDIRECT($B200),15,19)</f>
        <v xml:space="preserve">reflect on choices of collaboration solutions and comment on how this could be improved to meet aims of tasks.
</v>
      </c>
      <c r="T64" s="241">
        <v>1</v>
      </c>
      <c r="U64" s="244"/>
      <c r="V64" s="237"/>
      <c r="W64" s="1"/>
      <c r="X64" s="1"/>
      <c r="Y64" s="1"/>
      <c r="Z64" s="1"/>
      <c r="AA64" s="1"/>
      <c r="AB64" s="1"/>
      <c r="AC64" s="1"/>
    </row>
    <row r="65" spans="1:29" ht="15" customHeight="1">
      <c r="A65" s="8"/>
      <c r="B65" s="282"/>
      <c r="C65" s="224"/>
      <c r="D65" s="291"/>
      <c r="E65" s="242"/>
      <c r="F65" s="247"/>
      <c r="G65" s="224"/>
      <c r="H65" s="242"/>
      <c r="I65" s="247"/>
      <c r="J65" s="250"/>
      <c r="K65" s="242"/>
      <c r="L65" s="247"/>
      <c r="M65" s="224"/>
      <c r="N65" s="242"/>
      <c r="O65" s="240"/>
      <c r="P65" s="224"/>
      <c r="Q65" s="242"/>
      <c r="R65" s="240"/>
      <c r="S65" s="224"/>
      <c r="T65" s="242"/>
      <c r="U65" s="240"/>
      <c r="V65" s="238"/>
      <c r="W65" s="1"/>
      <c r="X65" s="1"/>
      <c r="Y65" s="1"/>
      <c r="Z65" s="1"/>
      <c r="AA65" s="1"/>
      <c r="AB65" s="1"/>
      <c r="AC65" s="1"/>
    </row>
    <row r="66" spans="1:29" ht="15" customHeight="1">
      <c r="A66" s="8"/>
      <c r="B66" s="282"/>
      <c r="C66" s="224"/>
      <c r="D66" s="291"/>
      <c r="E66" s="242"/>
      <c r="F66" s="247"/>
      <c r="G66" s="224"/>
      <c r="H66" s="242"/>
      <c r="I66" s="247"/>
      <c r="J66" s="250"/>
      <c r="K66" s="242"/>
      <c r="L66" s="247"/>
      <c r="M66" s="224"/>
      <c r="N66" s="242"/>
      <c r="O66" s="240"/>
      <c r="P66" s="224"/>
      <c r="Q66" s="242"/>
      <c r="R66" s="240"/>
      <c r="S66" s="224"/>
      <c r="T66" s="242"/>
      <c r="U66" s="240"/>
      <c r="V66" s="238"/>
      <c r="W66" s="1"/>
      <c r="X66" s="1"/>
      <c r="Y66" s="1"/>
      <c r="Z66" s="1"/>
      <c r="AA66" s="1"/>
      <c r="AB66" s="1"/>
      <c r="AC66" s="1"/>
    </row>
    <row r="67" spans="1:29" ht="15" customHeight="1">
      <c r="A67" s="8"/>
      <c r="B67" s="282"/>
      <c r="C67" s="224"/>
      <c r="D67" s="291"/>
      <c r="E67" s="243"/>
      <c r="F67" s="247"/>
      <c r="G67" s="224"/>
      <c r="H67" s="243"/>
      <c r="I67" s="247"/>
      <c r="J67" s="250"/>
      <c r="K67" s="243"/>
      <c r="L67" s="247"/>
      <c r="M67" s="224"/>
      <c r="N67" s="243"/>
      <c r="O67" s="240"/>
      <c r="P67" s="224"/>
      <c r="Q67" s="243"/>
      <c r="R67" s="240"/>
      <c r="S67" s="224"/>
      <c r="T67" s="243"/>
      <c r="U67" s="240"/>
      <c r="V67" s="238"/>
      <c r="W67" s="1"/>
      <c r="X67" s="1"/>
      <c r="Y67" s="1"/>
      <c r="Z67" s="1"/>
      <c r="AA67" s="1"/>
      <c r="AB67" s="1"/>
      <c r="AC67" s="1"/>
    </row>
    <row r="68" spans="1:29" ht="15" customHeight="1">
      <c r="A68" s="8"/>
      <c r="B68" s="282"/>
      <c r="C68" s="224"/>
      <c r="D68" s="291"/>
      <c r="E68" s="241">
        <v>2</v>
      </c>
      <c r="F68" s="266"/>
      <c r="G68" s="224"/>
      <c r="H68" s="241">
        <v>2</v>
      </c>
      <c r="I68" s="248"/>
      <c r="J68" s="250"/>
      <c r="K68" s="241">
        <v>2</v>
      </c>
      <c r="L68" s="248"/>
      <c r="M68" s="224"/>
      <c r="N68" s="241">
        <v>2</v>
      </c>
      <c r="O68" s="239"/>
      <c r="P68" s="224"/>
      <c r="Q68" s="241">
        <v>2</v>
      </c>
      <c r="R68" s="239"/>
      <c r="S68" s="224"/>
      <c r="T68" s="241">
        <v>2</v>
      </c>
      <c r="U68" s="239"/>
      <c r="V68" s="237"/>
      <c r="W68" s="1"/>
      <c r="X68" s="1"/>
      <c r="Y68" s="1"/>
      <c r="Z68" s="1"/>
      <c r="AA68" s="1"/>
      <c r="AB68" s="1"/>
      <c r="AC68" s="1"/>
    </row>
    <row r="69" spans="1:29" ht="15" customHeight="1">
      <c r="A69" s="8"/>
      <c r="B69" s="282"/>
      <c r="C69" s="224"/>
      <c r="D69" s="291"/>
      <c r="E69" s="242"/>
      <c r="F69" s="247"/>
      <c r="G69" s="224"/>
      <c r="H69" s="242"/>
      <c r="I69" s="247"/>
      <c r="J69" s="250"/>
      <c r="K69" s="242"/>
      <c r="L69" s="247"/>
      <c r="M69" s="224"/>
      <c r="N69" s="242"/>
      <c r="O69" s="240"/>
      <c r="P69" s="224"/>
      <c r="Q69" s="242"/>
      <c r="R69" s="240"/>
      <c r="S69" s="224"/>
      <c r="T69" s="242"/>
      <c r="U69" s="240"/>
      <c r="V69" s="238"/>
      <c r="W69" s="1"/>
      <c r="X69" s="1"/>
      <c r="Y69" s="1"/>
      <c r="Z69" s="1"/>
      <c r="AA69" s="1"/>
      <c r="AB69" s="1"/>
      <c r="AC69" s="1"/>
    </row>
    <row r="70" spans="1:29" ht="15" customHeight="1">
      <c r="A70" s="8"/>
      <c r="B70" s="282"/>
      <c r="C70" s="224"/>
      <c r="D70" s="291"/>
      <c r="E70" s="242"/>
      <c r="F70" s="247"/>
      <c r="G70" s="224"/>
      <c r="H70" s="242"/>
      <c r="I70" s="247"/>
      <c r="J70" s="250"/>
      <c r="K70" s="242"/>
      <c r="L70" s="247"/>
      <c r="M70" s="224"/>
      <c r="N70" s="242"/>
      <c r="O70" s="240"/>
      <c r="P70" s="224"/>
      <c r="Q70" s="242"/>
      <c r="R70" s="240"/>
      <c r="S70" s="224"/>
      <c r="T70" s="242"/>
      <c r="U70" s="240"/>
      <c r="V70" s="238"/>
      <c r="W70" s="1"/>
      <c r="X70" s="1"/>
      <c r="Y70" s="1"/>
      <c r="Z70" s="1"/>
      <c r="AA70" s="1"/>
      <c r="AB70" s="1"/>
      <c r="AC70" s="1"/>
    </row>
    <row r="71" spans="1:29" ht="15" customHeight="1">
      <c r="A71" s="8"/>
      <c r="B71" s="282"/>
      <c r="C71" s="224"/>
      <c r="D71" s="291"/>
      <c r="E71" s="243"/>
      <c r="F71" s="247"/>
      <c r="G71" s="224"/>
      <c r="H71" s="243"/>
      <c r="I71" s="247"/>
      <c r="J71" s="250"/>
      <c r="K71" s="243"/>
      <c r="L71" s="247"/>
      <c r="M71" s="224"/>
      <c r="N71" s="243"/>
      <c r="O71" s="240"/>
      <c r="P71" s="224"/>
      <c r="Q71" s="243"/>
      <c r="R71" s="240"/>
      <c r="S71" s="224"/>
      <c r="T71" s="243"/>
      <c r="U71" s="240"/>
      <c r="V71" s="238"/>
      <c r="W71" s="1"/>
      <c r="X71" s="1"/>
      <c r="Y71" s="1"/>
      <c r="Z71" s="1"/>
      <c r="AA71" s="1"/>
      <c r="AB71" s="1"/>
      <c r="AC71" s="1"/>
    </row>
    <row r="72" spans="1:29" ht="15" customHeight="1">
      <c r="A72" s="8"/>
      <c r="B72" s="282"/>
      <c r="C72" s="224"/>
      <c r="D72" s="291"/>
      <c r="E72" s="241">
        <v>3</v>
      </c>
      <c r="F72" s="266"/>
      <c r="G72" s="224"/>
      <c r="H72" s="241">
        <v>3</v>
      </c>
      <c r="I72" s="248"/>
      <c r="J72" s="250"/>
      <c r="K72" s="241">
        <v>3</v>
      </c>
      <c r="L72" s="248"/>
      <c r="M72" s="224"/>
      <c r="N72" s="241">
        <v>3</v>
      </c>
      <c r="O72" s="239"/>
      <c r="P72" s="224"/>
      <c r="Q72" s="241">
        <v>3</v>
      </c>
      <c r="R72" s="239"/>
      <c r="S72" s="224"/>
      <c r="T72" s="241">
        <v>3</v>
      </c>
      <c r="U72" s="239"/>
      <c r="V72" s="237"/>
      <c r="W72" s="1"/>
      <c r="X72" s="1"/>
      <c r="Y72" s="1"/>
      <c r="Z72" s="1"/>
      <c r="AA72" s="1"/>
      <c r="AB72" s="1"/>
      <c r="AC72" s="1"/>
    </row>
    <row r="73" spans="1:29" ht="15" customHeight="1">
      <c r="A73" s="8"/>
      <c r="B73" s="282"/>
      <c r="C73" s="224"/>
      <c r="D73" s="291"/>
      <c r="E73" s="242"/>
      <c r="F73" s="247"/>
      <c r="G73" s="224"/>
      <c r="H73" s="242"/>
      <c r="I73" s="247"/>
      <c r="J73" s="250"/>
      <c r="K73" s="242"/>
      <c r="L73" s="247"/>
      <c r="M73" s="224"/>
      <c r="N73" s="242"/>
      <c r="O73" s="240"/>
      <c r="P73" s="224"/>
      <c r="Q73" s="242"/>
      <c r="R73" s="240"/>
      <c r="S73" s="224"/>
      <c r="T73" s="242"/>
      <c r="U73" s="240"/>
      <c r="V73" s="238"/>
      <c r="W73" s="1"/>
      <c r="X73" s="1"/>
      <c r="Y73" s="1"/>
      <c r="Z73" s="1"/>
      <c r="AA73" s="1"/>
      <c r="AB73" s="1"/>
      <c r="AC73" s="1"/>
    </row>
    <row r="74" spans="1:29" ht="15" customHeight="1">
      <c r="A74" s="8"/>
      <c r="B74" s="282"/>
      <c r="C74" s="224"/>
      <c r="D74" s="291"/>
      <c r="E74" s="242"/>
      <c r="F74" s="247"/>
      <c r="G74" s="224"/>
      <c r="H74" s="242"/>
      <c r="I74" s="247"/>
      <c r="J74" s="250"/>
      <c r="K74" s="242"/>
      <c r="L74" s="247"/>
      <c r="M74" s="224"/>
      <c r="N74" s="242"/>
      <c r="O74" s="240"/>
      <c r="P74" s="224"/>
      <c r="Q74" s="242"/>
      <c r="R74" s="240"/>
      <c r="S74" s="224"/>
      <c r="T74" s="242"/>
      <c r="U74" s="240"/>
      <c r="V74" s="238"/>
      <c r="W74" s="1"/>
      <c r="X74" s="1"/>
      <c r="Y74" s="1"/>
      <c r="Z74" s="1"/>
      <c r="AA74" s="1"/>
      <c r="AB74" s="1"/>
      <c r="AC74" s="1"/>
    </row>
    <row r="75" spans="1:29" ht="15" customHeight="1">
      <c r="A75" s="8"/>
      <c r="B75" s="282"/>
      <c r="C75" s="225"/>
      <c r="D75" s="291"/>
      <c r="E75" s="243"/>
      <c r="F75" s="247"/>
      <c r="G75" s="225"/>
      <c r="H75" s="243"/>
      <c r="I75" s="247"/>
      <c r="J75" s="251"/>
      <c r="K75" s="243"/>
      <c r="L75" s="247"/>
      <c r="M75" s="225"/>
      <c r="N75" s="243"/>
      <c r="O75" s="240"/>
      <c r="P75" s="225"/>
      <c r="Q75" s="243"/>
      <c r="R75" s="240"/>
      <c r="S75" s="225"/>
      <c r="T75" s="243"/>
      <c r="U75" s="240"/>
      <c r="V75" s="238"/>
      <c r="W75" s="1"/>
      <c r="X75" s="1"/>
      <c r="Y75" s="1"/>
      <c r="Z75" s="1"/>
      <c r="AA75" s="1"/>
      <c r="AB75" s="1"/>
      <c r="AC75" s="1"/>
    </row>
    <row r="76" spans="1:29" ht="15" customHeight="1">
      <c r="A76" s="8"/>
      <c r="B76" s="282"/>
      <c r="C76" s="229" t="str">
        <f ca="1">OFFSET(INDIRECT($B200),17,2)</f>
        <v>Storing and sharing</v>
      </c>
      <c r="D76" s="268" t="str">
        <f ca="1">OFFSET(INDIRECT($B$200),17,14)</f>
        <v>create and share hyperlinks to local, network and online files
password-protect a file.</v>
      </c>
      <c r="E76" s="241">
        <v>1</v>
      </c>
      <c r="F76" s="237"/>
      <c r="G76" s="255" t="str">
        <f ca="1">OFFSET(INDIRECT($B200),17,15)</f>
        <v xml:space="preserve">track the changes of a document/view the revision history and restore a previous version where appropriate
take account of file size and type, and understand that storage drives may have a limited storage space.
</v>
      </c>
      <c r="H76" s="241">
        <v>1</v>
      </c>
      <c r="I76" s="246"/>
      <c r="J76" s="256" t="str">
        <f ca="1">OFFSET(INDIRECT($B200),17,16)</f>
        <v>use appropriate advanced file-management techniques, e.g. tagging, compression.</v>
      </c>
      <c r="K76" s="241">
        <v>1</v>
      </c>
      <c r="L76" s="246"/>
      <c r="M76" s="255" t="str">
        <f ca="1">OFFSET(INDIRECT($B200),17,17)</f>
        <v>understand simple encryption and the purpose of encryption, e.g. to send sensitive data more securely
use relevant hyperlinks and account for the appropriate file management technique, e.g. some file storage systems will utilise dynamic hyperlinks so that if a file location is changed, the link remains intact, whereas changing file location in other systems could result in a broken hyperlink.</v>
      </c>
      <c r="N76" s="241">
        <v>1</v>
      </c>
      <c r="O76" s="244"/>
      <c r="P76" s="245" t="str">
        <f ca="1">OFFSET(INDIRECT($B200),17,18)</f>
        <v>use online services to share appropriate content with a global audience, e.g. uploading content to public websites to share with specific audiences.</v>
      </c>
      <c r="Q76" s="241">
        <v>1</v>
      </c>
      <c r="R76" s="244"/>
      <c r="S76" s="255" t="str">
        <f ca="1">OFFSET(INDIRECT($B200),17,19)</f>
        <v>use online services to share appropriate content with a global audience, e.g. uploading content to public websites to share with specific audiences.</v>
      </c>
      <c r="T76" s="241">
        <v>1</v>
      </c>
      <c r="U76" s="244"/>
      <c r="V76" s="237"/>
      <c r="W76" s="1"/>
      <c r="X76" s="1"/>
      <c r="Y76" s="1"/>
      <c r="Z76" s="1"/>
      <c r="AA76" s="1"/>
      <c r="AB76" s="1"/>
      <c r="AC76" s="1"/>
    </row>
    <row r="77" spans="1:29" ht="15" customHeight="1">
      <c r="A77" s="8"/>
      <c r="B77" s="282"/>
      <c r="C77" s="224"/>
      <c r="D77" s="291"/>
      <c r="E77" s="242"/>
      <c r="F77" s="247"/>
      <c r="G77" s="224"/>
      <c r="H77" s="242"/>
      <c r="I77" s="247"/>
      <c r="J77" s="250"/>
      <c r="K77" s="242"/>
      <c r="L77" s="247"/>
      <c r="M77" s="224"/>
      <c r="N77" s="242"/>
      <c r="O77" s="240"/>
      <c r="P77" s="224"/>
      <c r="Q77" s="242"/>
      <c r="R77" s="240"/>
      <c r="S77" s="224"/>
      <c r="T77" s="242"/>
      <c r="U77" s="240"/>
      <c r="V77" s="238"/>
      <c r="W77" s="1"/>
      <c r="X77" s="1"/>
      <c r="Y77" s="1"/>
      <c r="Z77" s="1"/>
      <c r="AA77" s="1"/>
      <c r="AB77" s="1"/>
      <c r="AC77" s="1"/>
    </row>
    <row r="78" spans="1:29" ht="15" customHeight="1">
      <c r="A78" s="8"/>
      <c r="B78" s="282"/>
      <c r="C78" s="224"/>
      <c r="D78" s="291"/>
      <c r="E78" s="242"/>
      <c r="F78" s="247"/>
      <c r="G78" s="224"/>
      <c r="H78" s="242"/>
      <c r="I78" s="247"/>
      <c r="J78" s="250"/>
      <c r="K78" s="242"/>
      <c r="L78" s="247"/>
      <c r="M78" s="224"/>
      <c r="N78" s="242"/>
      <c r="O78" s="240"/>
      <c r="P78" s="224"/>
      <c r="Q78" s="242"/>
      <c r="R78" s="240"/>
      <c r="S78" s="224"/>
      <c r="T78" s="242"/>
      <c r="U78" s="240"/>
      <c r="V78" s="238"/>
      <c r="W78" s="1"/>
      <c r="X78" s="1"/>
      <c r="Y78" s="1"/>
      <c r="Z78" s="1"/>
      <c r="AA78" s="1"/>
      <c r="AB78" s="1"/>
      <c r="AC78" s="1"/>
    </row>
    <row r="79" spans="1:29" ht="15" customHeight="1">
      <c r="A79" s="8"/>
      <c r="B79" s="282"/>
      <c r="C79" s="224"/>
      <c r="D79" s="291"/>
      <c r="E79" s="243"/>
      <c r="F79" s="247"/>
      <c r="G79" s="224"/>
      <c r="H79" s="243"/>
      <c r="I79" s="247"/>
      <c r="J79" s="250"/>
      <c r="K79" s="243"/>
      <c r="L79" s="247"/>
      <c r="M79" s="224"/>
      <c r="N79" s="243"/>
      <c r="O79" s="240"/>
      <c r="P79" s="224"/>
      <c r="Q79" s="243"/>
      <c r="R79" s="240"/>
      <c r="S79" s="224"/>
      <c r="T79" s="243"/>
      <c r="U79" s="240"/>
      <c r="V79" s="238"/>
      <c r="W79" s="1"/>
      <c r="X79" s="1"/>
      <c r="Y79" s="1"/>
      <c r="Z79" s="1"/>
      <c r="AA79" s="1"/>
      <c r="AB79" s="1"/>
      <c r="AC79" s="1"/>
    </row>
    <row r="80" spans="1:29" ht="15" customHeight="1">
      <c r="A80" s="8"/>
      <c r="B80" s="282"/>
      <c r="C80" s="224"/>
      <c r="D80" s="291"/>
      <c r="E80" s="241">
        <v>2</v>
      </c>
      <c r="F80" s="266"/>
      <c r="G80" s="224"/>
      <c r="H80" s="241">
        <v>2</v>
      </c>
      <c r="I80" s="248"/>
      <c r="J80" s="250"/>
      <c r="K80" s="241">
        <v>2</v>
      </c>
      <c r="L80" s="248"/>
      <c r="M80" s="224"/>
      <c r="N80" s="241">
        <v>2</v>
      </c>
      <c r="O80" s="239"/>
      <c r="P80" s="224"/>
      <c r="Q80" s="241">
        <v>2</v>
      </c>
      <c r="R80" s="239"/>
      <c r="S80" s="224"/>
      <c r="T80" s="241">
        <v>2</v>
      </c>
      <c r="U80" s="239"/>
      <c r="V80" s="237"/>
      <c r="W80" s="1"/>
      <c r="X80" s="1"/>
      <c r="Y80" s="1"/>
      <c r="Z80" s="1"/>
      <c r="AA80" s="1"/>
      <c r="AB80" s="1"/>
      <c r="AC80" s="1"/>
    </row>
    <row r="81" spans="1:29" ht="15" customHeight="1">
      <c r="A81" s="8"/>
      <c r="B81" s="282"/>
      <c r="C81" s="224"/>
      <c r="D81" s="291"/>
      <c r="E81" s="242"/>
      <c r="F81" s="247"/>
      <c r="G81" s="224"/>
      <c r="H81" s="242"/>
      <c r="I81" s="247"/>
      <c r="J81" s="250"/>
      <c r="K81" s="242"/>
      <c r="L81" s="247"/>
      <c r="M81" s="224"/>
      <c r="N81" s="242"/>
      <c r="O81" s="240"/>
      <c r="P81" s="224"/>
      <c r="Q81" s="242"/>
      <c r="R81" s="240"/>
      <c r="S81" s="224"/>
      <c r="T81" s="242"/>
      <c r="U81" s="240"/>
      <c r="V81" s="238"/>
      <c r="W81" s="1"/>
      <c r="X81" s="1"/>
      <c r="Y81" s="1"/>
      <c r="Z81" s="1"/>
      <c r="AA81" s="1"/>
      <c r="AB81" s="1"/>
      <c r="AC81" s="1"/>
    </row>
    <row r="82" spans="1:29" ht="15" customHeight="1">
      <c r="A82" s="8"/>
      <c r="B82" s="282"/>
      <c r="C82" s="224"/>
      <c r="D82" s="291"/>
      <c r="E82" s="242"/>
      <c r="F82" s="247"/>
      <c r="G82" s="224"/>
      <c r="H82" s="242"/>
      <c r="I82" s="247"/>
      <c r="J82" s="250"/>
      <c r="K82" s="242"/>
      <c r="L82" s="247"/>
      <c r="M82" s="224"/>
      <c r="N82" s="242"/>
      <c r="O82" s="240"/>
      <c r="P82" s="224"/>
      <c r="Q82" s="242"/>
      <c r="R82" s="240"/>
      <c r="S82" s="224"/>
      <c r="T82" s="242"/>
      <c r="U82" s="240"/>
      <c r="V82" s="238"/>
      <c r="W82" s="1"/>
      <c r="X82" s="1"/>
      <c r="Y82" s="1"/>
      <c r="Z82" s="1"/>
      <c r="AA82" s="1"/>
      <c r="AB82" s="1"/>
      <c r="AC82" s="1"/>
    </row>
    <row r="83" spans="1:29" ht="15" customHeight="1">
      <c r="A83" s="8"/>
      <c r="B83" s="282"/>
      <c r="C83" s="224"/>
      <c r="D83" s="291"/>
      <c r="E83" s="243"/>
      <c r="F83" s="247"/>
      <c r="G83" s="224"/>
      <c r="H83" s="243"/>
      <c r="I83" s="247"/>
      <c r="J83" s="250"/>
      <c r="K83" s="243"/>
      <c r="L83" s="247"/>
      <c r="M83" s="224"/>
      <c r="N83" s="243"/>
      <c r="O83" s="240"/>
      <c r="P83" s="224"/>
      <c r="Q83" s="243"/>
      <c r="R83" s="240"/>
      <c r="S83" s="224"/>
      <c r="T83" s="243"/>
      <c r="U83" s="240"/>
      <c r="V83" s="238"/>
      <c r="W83" s="1"/>
      <c r="X83" s="1"/>
      <c r="Y83" s="1"/>
      <c r="Z83" s="1"/>
      <c r="AA83" s="1"/>
      <c r="AB83" s="1"/>
      <c r="AC83" s="1"/>
    </row>
    <row r="84" spans="1:29" ht="15" customHeight="1">
      <c r="A84" s="8"/>
      <c r="B84" s="282"/>
      <c r="C84" s="224"/>
      <c r="D84" s="291"/>
      <c r="E84" s="241">
        <v>3</v>
      </c>
      <c r="F84" s="266"/>
      <c r="G84" s="224"/>
      <c r="H84" s="241">
        <v>3</v>
      </c>
      <c r="I84" s="248"/>
      <c r="J84" s="250"/>
      <c r="K84" s="241">
        <v>3</v>
      </c>
      <c r="L84" s="248"/>
      <c r="M84" s="224"/>
      <c r="N84" s="241">
        <v>3</v>
      </c>
      <c r="O84" s="239"/>
      <c r="P84" s="224"/>
      <c r="Q84" s="241">
        <v>3</v>
      </c>
      <c r="R84" s="239"/>
      <c r="S84" s="224"/>
      <c r="T84" s="241">
        <v>3</v>
      </c>
      <c r="U84" s="239"/>
      <c r="V84" s="237"/>
      <c r="W84" s="1"/>
      <c r="X84" s="1"/>
      <c r="Y84" s="1"/>
      <c r="Z84" s="1"/>
      <c r="AA84" s="1"/>
      <c r="AB84" s="1"/>
      <c r="AC84" s="1"/>
    </row>
    <row r="85" spans="1:29" ht="15" customHeight="1">
      <c r="A85" s="8"/>
      <c r="B85" s="282"/>
      <c r="C85" s="224"/>
      <c r="D85" s="291"/>
      <c r="E85" s="242"/>
      <c r="F85" s="247"/>
      <c r="G85" s="224"/>
      <c r="H85" s="242"/>
      <c r="I85" s="247"/>
      <c r="J85" s="250"/>
      <c r="K85" s="242"/>
      <c r="L85" s="247"/>
      <c r="M85" s="224"/>
      <c r="N85" s="242"/>
      <c r="O85" s="240"/>
      <c r="P85" s="224"/>
      <c r="Q85" s="242"/>
      <c r="R85" s="240"/>
      <c r="S85" s="224"/>
      <c r="T85" s="242"/>
      <c r="U85" s="240"/>
      <c r="V85" s="238"/>
      <c r="W85" s="1"/>
      <c r="X85" s="1"/>
      <c r="Y85" s="1"/>
      <c r="Z85" s="1"/>
      <c r="AA85" s="1"/>
      <c r="AB85" s="1"/>
      <c r="AC85" s="1"/>
    </row>
    <row r="86" spans="1:29" ht="15" customHeight="1">
      <c r="A86" s="8"/>
      <c r="B86" s="282"/>
      <c r="C86" s="224"/>
      <c r="D86" s="291"/>
      <c r="E86" s="242"/>
      <c r="F86" s="247"/>
      <c r="G86" s="224"/>
      <c r="H86" s="242"/>
      <c r="I86" s="247"/>
      <c r="J86" s="250"/>
      <c r="K86" s="242"/>
      <c r="L86" s="247"/>
      <c r="M86" s="224"/>
      <c r="N86" s="242"/>
      <c r="O86" s="240"/>
      <c r="P86" s="224"/>
      <c r="Q86" s="242"/>
      <c r="R86" s="240"/>
      <c r="S86" s="224"/>
      <c r="T86" s="242"/>
      <c r="U86" s="240"/>
      <c r="V86" s="238"/>
      <c r="W86" s="1"/>
      <c r="X86" s="1"/>
      <c r="Y86" s="1"/>
      <c r="Z86" s="1"/>
      <c r="AA86" s="1"/>
      <c r="AB86" s="1"/>
      <c r="AC86" s="1"/>
    </row>
    <row r="87" spans="1:29" ht="15" customHeight="1">
      <c r="A87" s="8"/>
      <c r="B87" s="283"/>
      <c r="C87" s="225"/>
      <c r="D87" s="291"/>
      <c r="E87" s="243"/>
      <c r="F87" s="247"/>
      <c r="G87" s="225"/>
      <c r="H87" s="243"/>
      <c r="I87" s="247"/>
      <c r="J87" s="251"/>
      <c r="K87" s="243"/>
      <c r="L87" s="247"/>
      <c r="M87" s="225"/>
      <c r="N87" s="243"/>
      <c r="O87" s="240"/>
      <c r="P87" s="225"/>
      <c r="Q87" s="243"/>
      <c r="R87" s="240"/>
      <c r="S87" s="225"/>
      <c r="T87" s="243"/>
      <c r="U87" s="240"/>
      <c r="V87" s="238"/>
      <c r="W87" s="1"/>
      <c r="X87" s="1"/>
      <c r="Y87" s="1"/>
      <c r="Z87" s="1"/>
      <c r="AA87" s="1"/>
      <c r="AB87" s="1"/>
      <c r="AC87" s="1"/>
    </row>
    <row r="88" spans="1:29" ht="15" customHeight="1">
      <c r="A88" s="8"/>
      <c r="B88" s="284" t="str">
        <f ca="1">OFFSET(INDIRECT($B200),18,0)</f>
        <v>3. Producing</v>
      </c>
      <c r="C88" s="230" t="str">
        <f ca="1">OFFSET(INDIRECT($B200),20,2)</f>
        <v>Planning, sourcing and searching</v>
      </c>
      <c r="D88" s="268" t="str">
        <f ca="1">OFFSET(INDIRECT($B$200),20,14)</f>
        <v>plan work independently before beginning the digital task
extend strategies for finding information; store previous searches and results for future use, e.g. reference through hyperlinks and bookmark a website.</v>
      </c>
      <c r="E88" s="241">
        <v>1</v>
      </c>
      <c r="F88" s="237"/>
      <c r="G88" s="245" t="str">
        <f ca="1">OFFSET(INDIRECT($B200),20,15)</f>
        <v xml:space="preserve">select and use effective planning techniques
search for necessary information and assess the quality of the information found; assess sources of information to determine if they are reliable and reference valid sources, e.g. search a range of sources and critically evaluate search findings. 
</v>
      </c>
      <c r="H88" s="241">
        <v>1</v>
      </c>
      <c r="I88" s="246"/>
      <c r="J88" s="249" t="str">
        <f ca="1">OFFSET(INDIRECT($B200),20,16)</f>
        <v xml:space="preserve">select and use a variety of effective planning techniques
search a variety of sources using relevant search techniques with increased complexity; organise previous searches and information for improved functionality and reference using appropriate methods, e.g. begin to categorise and group searches to make information handling more efficient; ensure that information sources are current, reliable and valid.
</v>
      </c>
      <c r="K88" s="241">
        <v>1</v>
      </c>
      <c r="L88" s="246"/>
      <c r="M88" s="245" t="str">
        <f ca="1">OFFSET(INDIRECT($B200),20,17)</f>
        <v>select and use a variety of effective planning techniques
evaluate the reliability of sources of information, justify opinions and reasons for choices and reference using appropriate methods
use a range of complex searches independently, e.g. and/or/+/-/not.</v>
      </c>
      <c r="N88" s="241">
        <v>1</v>
      </c>
      <c r="O88" s="244"/>
      <c r="P88" s="245" t="str">
        <f ca="1">OFFSET(INDIRECT($B200),20,18)</f>
        <v>effectively plan with increasing complexity
search efficiently for information and evaluate the reliability of sources of information, justifying opinions and reasons for choices; reference work using appropriate methods.</v>
      </c>
      <c r="Q88" s="241">
        <v>1</v>
      </c>
      <c r="R88" s="244"/>
      <c r="S88" s="245" t="str">
        <f ca="1">OFFSET(INDIRECT($B200),20,19)</f>
        <v>effectively plan with increasing complexity
consider the benefits and limitations of digital tools and information sources, and of the results they produce, and use these results to inform future judgements about the quality of their work
search efficiently for information and evaluate the reliability of sources of information, justifying opinions and reasons for choices; reference work using appropriate methods.</v>
      </c>
      <c r="T88" s="241">
        <v>1</v>
      </c>
      <c r="U88" s="244"/>
      <c r="V88" s="237"/>
      <c r="W88" s="1"/>
      <c r="X88" s="1"/>
      <c r="Y88" s="1"/>
      <c r="Z88" s="1"/>
      <c r="AA88" s="1"/>
      <c r="AB88" s="1"/>
      <c r="AC88" s="1"/>
    </row>
    <row r="89" spans="1:29" ht="15" customHeight="1">
      <c r="A89" s="8"/>
      <c r="B89" s="282"/>
      <c r="C89" s="224"/>
      <c r="D89" s="291"/>
      <c r="E89" s="242"/>
      <c r="F89" s="247"/>
      <c r="G89" s="224"/>
      <c r="H89" s="242"/>
      <c r="I89" s="247"/>
      <c r="J89" s="250"/>
      <c r="K89" s="242"/>
      <c r="L89" s="247"/>
      <c r="M89" s="224"/>
      <c r="N89" s="242"/>
      <c r="O89" s="240"/>
      <c r="P89" s="224"/>
      <c r="Q89" s="242"/>
      <c r="R89" s="240"/>
      <c r="S89" s="224"/>
      <c r="T89" s="242"/>
      <c r="U89" s="240"/>
      <c r="V89" s="238"/>
      <c r="W89" s="1"/>
      <c r="X89" s="1"/>
      <c r="Y89" s="1"/>
      <c r="Z89" s="1"/>
      <c r="AA89" s="1"/>
      <c r="AB89" s="1"/>
      <c r="AC89" s="1"/>
    </row>
    <row r="90" spans="1:29" ht="15" customHeight="1">
      <c r="A90" s="8"/>
      <c r="B90" s="282"/>
      <c r="C90" s="224"/>
      <c r="D90" s="291"/>
      <c r="E90" s="242"/>
      <c r="F90" s="247"/>
      <c r="G90" s="224"/>
      <c r="H90" s="242"/>
      <c r="I90" s="247"/>
      <c r="J90" s="250"/>
      <c r="K90" s="242"/>
      <c r="L90" s="247"/>
      <c r="M90" s="224"/>
      <c r="N90" s="242"/>
      <c r="O90" s="240"/>
      <c r="P90" s="224"/>
      <c r="Q90" s="242"/>
      <c r="R90" s="240"/>
      <c r="S90" s="224"/>
      <c r="T90" s="242"/>
      <c r="U90" s="240"/>
      <c r="V90" s="238"/>
      <c r="W90" s="1"/>
      <c r="X90" s="1"/>
      <c r="Y90" s="1"/>
      <c r="Z90" s="1"/>
      <c r="AA90" s="1"/>
      <c r="AB90" s="1"/>
      <c r="AC90" s="1"/>
    </row>
    <row r="91" spans="1:29" ht="15" customHeight="1">
      <c r="A91" s="8"/>
      <c r="B91" s="282"/>
      <c r="C91" s="224"/>
      <c r="D91" s="291"/>
      <c r="E91" s="243"/>
      <c r="F91" s="247"/>
      <c r="G91" s="224"/>
      <c r="H91" s="243"/>
      <c r="I91" s="247"/>
      <c r="J91" s="250"/>
      <c r="K91" s="243"/>
      <c r="L91" s="247"/>
      <c r="M91" s="224"/>
      <c r="N91" s="243"/>
      <c r="O91" s="240"/>
      <c r="P91" s="224"/>
      <c r="Q91" s="243"/>
      <c r="R91" s="240"/>
      <c r="S91" s="224"/>
      <c r="T91" s="243"/>
      <c r="U91" s="240"/>
      <c r="V91" s="238"/>
      <c r="W91" s="1"/>
      <c r="X91" s="1"/>
      <c r="Y91" s="1"/>
      <c r="Z91" s="1"/>
      <c r="AA91" s="1"/>
      <c r="AB91" s="1"/>
      <c r="AC91" s="1"/>
    </row>
    <row r="92" spans="1:29" ht="15" customHeight="1">
      <c r="A92" s="8"/>
      <c r="B92" s="282"/>
      <c r="C92" s="224"/>
      <c r="D92" s="291"/>
      <c r="E92" s="241">
        <v>2</v>
      </c>
      <c r="F92" s="266"/>
      <c r="G92" s="224"/>
      <c r="H92" s="241">
        <v>2</v>
      </c>
      <c r="I92" s="248"/>
      <c r="J92" s="250"/>
      <c r="K92" s="241">
        <v>2</v>
      </c>
      <c r="L92" s="248"/>
      <c r="M92" s="224"/>
      <c r="N92" s="241">
        <v>2</v>
      </c>
      <c r="O92" s="239"/>
      <c r="P92" s="224"/>
      <c r="Q92" s="241">
        <v>2</v>
      </c>
      <c r="R92" s="239"/>
      <c r="S92" s="224"/>
      <c r="T92" s="241">
        <v>2</v>
      </c>
      <c r="U92" s="239"/>
      <c r="V92" s="237"/>
      <c r="W92" s="1"/>
      <c r="X92" s="1"/>
      <c r="Y92" s="1"/>
      <c r="Z92" s="1"/>
      <c r="AA92" s="1"/>
      <c r="AB92" s="1"/>
      <c r="AC92" s="1"/>
    </row>
    <row r="93" spans="1:29" ht="15" customHeight="1">
      <c r="A93" s="8"/>
      <c r="B93" s="282"/>
      <c r="C93" s="224"/>
      <c r="D93" s="291"/>
      <c r="E93" s="242"/>
      <c r="F93" s="247"/>
      <c r="G93" s="224"/>
      <c r="H93" s="242"/>
      <c r="I93" s="247"/>
      <c r="J93" s="250"/>
      <c r="K93" s="242"/>
      <c r="L93" s="247"/>
      <c r="M93" s="224"/>
      <c r="N93" s="242"/>
      <c r="O93" s="240"/>
      <c r="P93" s="224"/>
      <c r="Q93" s="242"/>
      <c r="R93" s="240"/>
      <c r="S93" s="224"/>
      <c r="T93" s="242"/>
      <c r="U93" s="240"/>
      <c r="V93" s="238"/>
      <c r="W93" s="1"/>
      <c r="X93" s="1"/>
      <c r="Y93" s="1"/>
      <c r="Z93" s="1"/>
      <c r="AA93" s="1"/>
      <c r="AB93" s="1"/>
      <c r="AC93" s="1"/>
    </row>
    <row r="94" spans="1:29" ht="15" customHeight="1">
      <c r="A94" s="8"/>
      <c r="B94" s="282"/>
      <c r="C94" s="224"/>
      <c r="D94" s="291"/>
      <c r="E94" s="242"/>
      <c r="F94" s="247"/>
      <c r="G94" s="224"/>
      <c r="H94" s="242"/>
      <c r="I94" s="247"/>
      <c r="J94" s="250"/>
      <c r="K94" s="242"/>
      <c r="L94" s="247"/>
      <c r="M94" s="224"/>
      <c r="N94" s="242"/>
      <c r="O94" s="240"/>
      <c r="P94" s="224"/>
      <c r="Q94" s="242"/>
      <c r="R94" s="240"/>
      <c r="S94" s="224"/>
      <c r="T94" s="242"/>
      <c r="U94" s="240"/>
      <c r="V94" s="238"/>
      <c r="W94" s="1"/>
      <c r="X94" s="1"/>
      <c r="Y94" s="1"/>
      <c r="Z94" s="1"/>
      <c r="AA94" s="1"/>
      <c r="AB94" s="1"/>
      <c r="AC94" s="1"/>
    </row>
    <row r="95" spans="1:29" ht="15" customHeight="1">
      <c r="A95" s="8"/>
      <c r="B95" s="282"/>
      <c r="C95" s="224"/>
      <c r="D95" s="291"/>
      <c r="E95" s="243"/>
      <c r="F95" s="247"/>
      <c r="G95" s="224"/>
      <c r="H95" s="243"/>
      <c r="I95" s="247"/>
      <c r="J95" s="250"/>
      <c r="K95" s="243"/>
      <c r="L95" s="247"/>
      <c r="M95" s="224"/>
      <c r="N95" s="243"/>
      <c r="O95" s="240"/>
      <c r="P95" s="224"/>
      <c r="Q95" s="243"/>
      <c r="R95" s="240"/>
      <c r="S95" s="224"/>
      <c r="T95" s="243"/>
      <c r="U95" s="240"/>
      <c r="V95" s="238"/>
      <c r="W95" s="1"/>
      <c r="X95" s="1"/>
      <c r="Y95" s="1"/>
      <c r="Z95" s="1"/>
      <c r="AA95" s="1"/>
      <c r="AB95" s="1"/>
      <c r="AC95" s="1"/>
    </row>
    <row r="96" spans="1:29" ht="15" customHeight="1">
      <c r="A96" s="8"/>
      <c r="B96" s="282"/>
      <c r="C96" s="224"/>
      <c r="D96" s="291"/>
      <c r="E96" s="241">
        <v>3</v>
      </c>
      <c r="F96" s="266"/>
      <c r="G96" s="224"/>
      <c r="H96" s="241">
        <v>3</v>
      </c>
      <c r="I96" s="248"/>
      <c r="J96" s="250"/>
      <c r="K96" s="241">
        <v>3</v>
      </c>
      <c r="L96" s="248"/>
      <c r="M96" s="224"/>
      <c r="N96" s="241">
        <v>3</v>
      </c>
      <c r="O96" s="239"/>
      <c r="P96" s="224"/>
      <c r="Q96" s="241">
        <v>3</v>
      </c>
      <c r="R96" s="239"/>
      <c r="S96" s="224"/>
      <c r="T96" s="241">
        <v>3</v>
      </c>
      <c r="U96" s="239"/>
      <c r="V96" s="237"/>
      <c r="W96" s="1"/>
      <c r="X96" s="1"/>
      <c r="Y96" s="1"/>
      <c r="Z96" s="1"/>
      <c r="AA96" s="1"/>
      <c r="AB96" s="1"/>
      <c r="AC96" s="1"/>
    </row>
    <row r="97" spans="1:29" ht="15" customHeight="1">
      <c r="A97" s="8"/>
      <c r="B97" s="282"/>
      <c r="C97" s="224"/>
      <c r="D97" s="291"/>
      <c r="E97" s="242"/>
      <c r="F97" s="247"/>
      <c r="G97" s="224"/>
      <c r="H97" s="242"/>
      <c r="I97" s="247"/>
      <c r="J97" s="250"/>
      <c r="K97" s="242"/>
      <c r="L97" s="247"/>
      <c r="M97" s="224"/>
      <c r="N97" s="242"/>
      <c r="O97" s="240"/>
      <c r="P97" s="224"/>
      <c r="Q97" s="242"/>
      <c r="R97" s="240"/>
      <c r="S97" s="224"/>
      <c r="T97" s="242"/>
      <c r="U97" s="240"/>
      <c r="V97" s="238"/>
      <c r="W97" s="1"/>
      <c r="X97" s="1"/>
      <c r="Y97" s="1"/>
      <c r="Z97" s="1"/>
      <c r="AA97" s="1"/>
      <c r="AB97" s="1"/>
      <c r="AC97" s="1"/>
    </row>
    <row r="98" spans="1:29" ht="15" customHeight="1">
      <c r="A98" s="8"/>
      <c r="B98" s="282"/>
      <c r="C98" s="224"/>
      <c r="D98" s="291"/>
      <c r="E98" s="242"/>
      <c r="F98" s="247"/>
      <c r="G98" s="224"/>
      <c r="H98" s="242"/>
      <c r="I98" s="247"/>
      <c r="J98" s="250"/>
      <c r="K98" s="242"/>
      <c r="L98" s="247"/>
      <c r="M98" s="224"/>
      <c r="N98" s="242"/>
      <c r="O98" s="240"/>
      <c r="P98" s="224"/>
      <c r="Q98" s="242"/>
      <c r="R98" s="240"/>
      <c r="S98" s="224"/>
      <c r="T98" s="242"/>
      <c r="U98" s="240"/>
      <c r="V98" s="238"/>
      <c r="W98" s="1"/>
      <c r="X98" s="1"/>
      <c r="Y98" s="1"/>
      <c r="Z98" s="1"/>
      <c r="AA98" s="1"/>
      <c r="AB98" s="1"/>
      <c r="AC98" s="1"/>
    </row>
    <row r="99" spans="1:29" ht="15" customHeight="1">
      <c r="A99" s="8"/>
      <c r="B99" s="282"/>
      <c r="C99" s="225"/>
      <c r="D99" s="291"/>
      <c r="E99" s="243"/>
      <c r="F99" s="247"/>
      <c r="G99" s="225"/>
      <c r="H99" s="243"/>
      <c r="I99" s="247"/>
      <c r="J99" s="251"/>
      <c r="K99" s="243"/>
      <c r="L99" s="247"/>
      <c r="M99" s="225"/>
      <c r="N99" s="243"/>
      <c r="O99" s="240"/>
      <c r="P99" s="225"/>
      <c r="Q99" s="243"/>
      <c r="R99" s="240"/>
      <c r="S99" s="225"/>
      <c r="T99" s="243"/>
      <c r="U99" s="240"/>
      <c r="V99" s="238"/>
      <c r="W99" s="1"/>
      <c r="X99" s="1"/>
      <c r="Y99" s="1"/>
      <c r="Z99" s="1"/>
      <c r="AA99" s="1"/>
      <c r="AB99" s="1"/>
      <c r="AC99" s="1"/>
    </row>
    <row r="100" spans="1:29" ht="15" customHeight="1">
      <c r="A100" s="8"/>
      <c r="B100" s="282"/>
      <c r="C100" s="230" t="str">
        <f ca="1">OFFSET(INDIRECT($B200),22,2)</f>
        <v>Creating</v>
      </c>
      <c r="D100" s="268" t="str">
        <f ca="1">OFFSET(INDIRECT($B$200),22,14)</f>
        <v>use a range of software to produce and refine multimedia components
select and combine a range of text, image, sound, animation and video to produce an outcome for a selected purpose; use software tools to enhance the outcomes for specific audiences.</v>
      </c>
      <c r="E100" s="241">
        <v>1</v>
      </c>
      <c r="F100" s="237"/>
      <c r="G100" s="255" t="str">
        <f ca="1">OFFSET(INDIRECT($B200),22,15)</f>
        <v>use many features of a range of software to produce and refine multimedia components
use software tools to create and enhance text, image, sound, animation and video components; combine the components to produce appropriate outcomes for a range of audiences and purposes.</v>
      </c>
      <c r="H100" s="241">
        <v>1</v>
      </c>
      <c r="I100" s="246"/>
      <c r="J100" s="256" t="str">
        <f ca="1">OFFSET(INDIRECT($B200),22,16)</f>
        <v>use many features of a range of software to produce and refine multimedia components
use software tools to create and enhance text, image, sound, animation and video components; combine the components to produce appropriate outcomes for a range of audiences and purposes
explore and develop formal text document structures for given purposes.</v>
      </c>
      <c r="K100" s="241">
        <v>1</v>
      </c>
      <c r="L100" s="246"/>
      <c r="M100" s="255" t="str">
        <f ca="1">OFFSET(INDIRECT($B200),22,17)</f>
        <v>select and use a variety of appropriate software, tools and techniques to create, modify and combine multimedia components
use software tools to create, enhance and combine text, images, sound, animation and video for a range of audiences and purposes 
develop a range of formal text document structures for different audiences and purposes.</v>
      </c>
      <c r="N100" s="241">
        <v>1</v>
      </c>
      <c r="O100" s="244"/>
      <c r="P100" s="255" t="str">
        <f ca="1">OFFSET(INDIRECT($B200),22,18)</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Q100" s="241">
        <v>1</v>
      </c>
      <c r="R100" s="244"/>
      <c r="S100" s="255" t="str">
        <f ca="1">OFFSET(INDIRECT($B200),22,19)</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T100" s="241">
        <v>1</v>
      </c>
      <c r="U100" s="244"/>
      <c r="V100" s="237"/>
      <c r="W100" s="1"/>
      <c r="X100" s="1"/>
      <c r="Y100" s="1"/>
      <c r="Z100" s="1"/>
      <c r="AA100" s="1"/>
      <c r="AB100" s="1"/>
      <c r="AC100" s="1"/>
    </row>
    <row r="101" spans="1:29" ht="15" customHeight="1">
      <c r="A101" s="8"/>
      <c r="B101" s="282"/>
      <c r="C101" s="224"/>
      <c r="D101" s="291"/>
      <c r="E101" s="242"/>
      <c r="F101" s="247"/>
      <c r="G101" s="224"/>
      <c r="H101" s="242"/>
      <c r="I101" s="247"/>
      <c r="J101" s="250"/>
      <c r="K101" s="242"/>
      <c r="L101" s="247"/>
      <c r="M101" s="224"/>
      <c r="N101" s="242"/>
      <c r="O101" s="240"/>
      <c r="P101" s="224"/>
      <c r="Q101" s="242"/>
      <c r="R101" s="240"/>
      <c r="S101" s="224"/>
      <c r="T101" s="242"/>
      <c r="U101" s="240"/>
      <c r="V101" s="238"/>
      <c r="W101" s="1"/>
      <c r="X101" s="1"/>
      <c r="Y101" s="1"/>
      <c r="Z101" s="1"/>
      <c r="AA101" s="1"/>
      <c r="AB101" s="1"/>
      <c r="AC101" s="1"/>
    </row>
    <row r="102" spans="1:29" ht="15" customHeight="1">
      <c r="A102" s="8"/>
      <c r="B102" s="282"/>
      <c r="C102" s="224"/>
      <c r="D102" s="291"/>
      <c r="E102" s="242"/>
      <c r="F102" s="247"/>
      <c r="G102" s="224"/>
      <c r="H102" s="242"/>
      <c r="I102" s="247"/>
      <c r="J102" s="250"/>
      <c r="K102" s="242"/>
      <c r="L102" s="247"/>
      <c r="M102" s="224"/>
      <c r="N102" s="242"/>
      <c r="O102" s="240"/>
      <c r="P102" s="224"/>
      <c r="Q102" s="242"/>
      <c r="R102" s="240"/>
      <c r="S102" s="224"/>
      <c r="T102" s="242"/>
      <c r="U102" s="240"/>
      <c r="V102" s="238"/>
      <c r="W102" s="1"/>
      <c r="X102" s="1"/>
      <c r="Y102" s="1"/>
      <c r="Z102" s="1"/>
      <c r="AA102" s="1"/>
      <c r="AB102" s="1"/>
      <c r="AC102" s="1"/>
    </row>
    <row r="103" spans="1:29" ht="15" customHeight="1">
      <c r="A103" s="8"/>
      <c r="B103" s="282"/>
      <c r="C103" s="224"/>
      <c r="D103" s="291"/>
      <c r="E103" s="243"/>
      <c r="F103" s="247"/>
      <c r="G103" s="224"/>
      <c r="H103" s="243"/>
      <c r="I103" s="247"/>
      <c r="J103" s="250"/>
      <c r="K103" s="243"/>
      <c r="L103" s="247"/>
      <c r="M103" s="224"/>
      <c r="N103" s="243"/>
      <c r="O103" s="240"/>
      <c r="P103" s="224"/>
      <c r="Q103" s="243"/>
      <c r="R103" s="240"/>
      <c r="S103" s="224"/>
      <c r="T103" s="243"/>
      <c r="U103" s="240"/>
      <c r="V103" s="238"/>
      <c r="W103" s="1"/>
      <c r="X103" s="1"/>
      <c r="Y103" s="1"/>
      <c r="Z103" s="1"/>
      <c r="AA103" s="1"/>
      <c r="AB103" s="1"/>
      <c r="AC103" s="1"/>
    </row>
    <row r="104" spans="1:29" ht="15" customHeight="1">
      <c r="A104" s="8"/>
      <c r="B104" s="282"/>
      <c r="C104" s="224"/>
      <c r="D104" s="291"/>
      <c r="E104" s="241">
        <v>2</v>
      </c>
      <c r="F104" s="266"/>
      <c r="G104" s="224"/>
      <c r="H104" s="241">
        <v>2</v>
      </c>
      <c r="I104" s="248"/>
      <c r="J104" s="250"/>
      <c r="K104" s="241">
        <v>2</v>
      </c>
      <c r="L104" s="248"/>
      <c r="M104" s="224"/>
      <c r="N104" s="241">
        <v>2</v>
      </c>
      <c r="O104" s="239"/>
      <c r="P104" s="224"/>
      <c r="Q104" s="241">
        <v>2</v>
      </c>
      <c r="R104" s="239"/>
      <c r="S104" s="224"/>
      <c r="T104" s="241">
        <v>2</v>
      </c>
      <c r="U104" s="239"/>
      <c r="V104" s="237"/>
      <c r="W104" s="1"/>
      <c r="X104" s="1"/>
      <c r="Y104" s="1"/>
      <c r="Z104" s="1"/>
      <c r="AA104" s="1"/>
      <c r="AB104" s="1"/>
      <c r="AC104" s="1"/>
    </row>
    <row r="105" spans="1:29" ht="15" customHeight="1">
      <c r="A105" s="8"/>
      <c r="B105" s="282"/>
      <c r="C105" s="224"/>
      <c r="D105" s="291"/>
      <c r="E105" s="242"/>
      <c r="F105" s="247"/>
      <c r="G105" s="224"/>
      <c r="H105" s="242"/>
      <c r="I105" s="247"/>
      <c r="J105" s="250"/>
      <c r="K105" s="242"/>
      <c r="L105" s="247"/>
      <c r="M105" s="224"/>
      <c r="N105" s="242"/>
      <c r="O105" s="240"/>
      <c r="P105" s="224"/>
      <c r="Q105" s="242"/>
      <c r="R105" s="240"/>
      <c r="S105" s="224"/>
      <c r="T105" s="242"/>
      <c r="U105" s="240"/>
      <c r="V105" s="238"/>
      <c r="W105" s="1"/>
      <c r="X105" s="1"/>
      <c r="Y105" s="1"/>
      <c r="Z105" s="1"/>
      <c r="AA105" s="1"/>
      <c r="AB105" s="1"/>
      <c r="AC105" s="1"/>
    </row>
    <row r="106" spans="1:29" ht="15" customHeight="1">
      <c r="A106" s="8"/>
      <c r="B106" s="282"/>
      <c r="C106" s="224"/>
      <c r="D106" s="291"/>
      <c r="E106" s="242"/>
      <c r="F106" s="247"/>
      <c r="G106" s="224"/>
      <c r="H106" s="242"/>
      <c r="I106" s="247"/>
      <c r="J106" s="250"/>
      <c r="K106" s="242"/>
      <c r="L106" s="247"/>
      <c r="M106" s="224"/>
      <c r="N106" s="242"/>
      <c r="O106" s="240"/>
      <c r="P106" s="224"/>
      <c r="Q106" s="242"/>
      <c r="R106" s="240"/>
      <c r="S106" s="224"/>
      <c r="T106" s="242"/>
      <c r="U106" s="240"/>
      <c r="V106" s="238"/>
      <c r="W106" s="1"/>
      <c r="X106" s="1"/>
      <c r="Y106" s="1"/>
      <c r="Z106" s="1"/>
      <c r="AA106" s="1"/>
      <c r="AB106" s="1"/>
      <c r="AC106" s="1"/>
    </row>
    <row r="107" spans="1:29" ht="15" customHeight="1">
      <c r="A107" s="8"/>
      <c r="B107" s="282"/>
      <c r="C107" s="224"/>
      <c r="D107" s="291"/>
      <c r="E107" s="243"/>
      <c r="F107" s="247"/>
      <c r="G107" s="224"/>
      <c r="H107" s="243"/>
      <c r="I107" s="247"/>
      <c r="J107" s="250"/>
      <c r="K107" s="243"/>
      <c r="L107" s="247"/>
      <c r="M107" s="224"/>
      <c r="N107" s="243"/>
      <c r="O107" s="240"/>
      <c r="P107" s="224"/>
      <c r="Q107" s="243"/>
      <c r="R107" s="240"/>
      <c r="S107" s="224"/>
      <c r="T107" s="243"/>
      <c r="U107" s="240"/>
      <c r="V107" s="238"/>
      <c r="W107" s="1"/>
      <c r="X107" s="1"/>
      <c r="Y107" s="1"/>
      <c r="Z107" s="1"/>
      <c r="AA107" s="1"/>
      <c r="AB107" s="1"/>
      <c r="AC107" s="1"/>
    </row>
    <row r="108" spans="1:29" ht="15" customHeight="1">
      <c r="A108" s="8"/>
      <c r="B108" s="282"/>
      <c r="C108" s="224"/>
      <c r="D108" s="291"/>
      <c r="E108" s="241">
        <v>3</v>
      </c>
      <c r="F108" s="266"/>
      <c r="G108" s="224"/>
      <c r="H108" s="241">
        <v>3</v>
      </c>
      <c r="I108" s="248"/>
      <c r="J108" s="250"/>
      <c r="K108" s="241">
        <v>3</v>
      </c>
      <c r="L108" s="248"/>
      <c r="M108" s="224"/>
      <c r="N108" s="241">
        <v>3</v>
      </c>
      <c r="O108" s="239"/>
      <c r="P108" s="224"/>
      <c r="Q108" s="241">
        <v>3</v>
      </c>
      <c r="R108" s="239"/>
      <c r="S108" s="224"/>
      <c r="T108" s="241">
        <v>3</v>
      </c>
      <c r="U108" s="239"/>
      <c r="V108" s="237"/>
      <c r="W108" s="1"/>
      <c r="X108" s="1"/>
      <c r="Y108" s="1"/>
      <c r="Z108" s="1"/>
      <c r="AA108" s="1"/>
      <c r="AB108" s="1"/>
      <c r="AC108" s="1"/>
    </row>
    <row r="109" spans="1:29" ht="15" customHeight="1">
      <c r="A109" s="8"/>
      <c r="B109" s="282"/>
      <c r="C109" s="224"/>
      <c r="D109" s="291"/>
      <c r="E109" s="242"/>
      <c r="F109" s="247"/>
      <c r="G109" s="224"/>
      <c r="H109" s="242"/>
      <c r="I109" s="247"/>
      <c r="J109" s="250"/>
      <c r="K109" s="242"/>
      <c r="L109" s="247"/>
      <c r="M109" s="224"/>
      <c r="N109" s="242"/>
      <c r="O109" s="240"/>
      <c r="P109" s="224"/>
      <c r="Q109" s="242"/>
      <c r="R109" s="240"/>
      <c r="S109" s="224"/>
      <c r="T109" s="242"/>
      <c r="U109" s="240"/>
      <c r="V109" s="238"/>
      <c r="W109" s="1"/>
      <c r="X109" s="1"/>
      <c r="Y109" s="1"/>
      <c r="Z109" s="1"/>
      <c r="AA109" s="1"/>
      <c r="AB109" s="1"/>
      <c r="AC109" s="1"/>
    </row>
    <row r="110" spans="1:29" ht="15" customHeight="1">
      <c r="A110" s="8"/>
      <c r="B110" s="282"/>
      <c r="C110" s="224"/>
      <c r="D110" s="291"/>
      <c r="E110" s="242"/>
      <c r="F110" s="247"/>
      <c r="G110" s="224"/>
      <c r="H110" s="242"/>
      <c r="I110" s="247"/>
      <c r="J110" s="250"/>
      <c r="K110" s="242"/>
      <c r="L110" s="247"/>
      <c r="M110" s="224"/>
      <c r="N110" s="242"/>
      <c r="O110" s="240"/>
      <c r="P110" s="224"/>
      <c r="Q110" s="242"/>
      <c r="R110" s="240"/>
      <c r="S110" s="224"/>
      <c r="T110" s="242"/>
      <c r="U110" s="240"/>
      <c r="V110" s="238"/>
      <c r="W110" s="1"/>
      <c r="X110" s="1"/>
      <c r="Y110" s="1"/>
      <c r="Z110" s="1"/>
      <c r="AA110" s="1"/>
      <c r="AB110" s="1"/>
      <c r="AC110" s="1"/>
    </row>
    <row r="111" spans="1:29" ht="15" customHeight="1">
      <c r="A111" s="8"/>
      <c r="B111" s="282"/>
      <c r="C111" s="225"/>
      <c r="D111" s="291"/>
      <c r="E111" s="243"/>
      <c r="F111" s="247"/>
      <c r="G111" s="225"/>
      <c r="H111" s="243"/>
      <c r="I111" s="247"/>
      <c r="J111" s="251"/>
      <c r="K111" s="243"/>
      <c r="L111" s="247"/>
      <c r="M111" s="225"/>
      <c r="N111" s="243"/>
      <c r="O111" s="240"/>
      <c r="P111" s="225"/>
      <c r="Q111" s="243"/>
      <c r="R111" s="240"/>
      <c r="S111" s="225"/>
      <c r="T111" s="243"/>
      <c r="U111" s="240"/>
      <c r="V111" s="238"/>
      <c r="W111" s="1"/>
      <c r="X111" s="1"/>
      <c r="Y111" s="1"/>
      <c r="Z111" s="1"/>
      <c r="AA111" s="1"/>
      <c r="AB111" s="1"/>
      <c r="AC111" s="1"/>
    </row>
    <row r="112" spans="1:29" ht="15" customHeight="1">
      <c r="A112" s="1"/>
      <c r="B112" s="282"/>
      <c r="C112" s="230" t="str">
        <f ca="1">OFFSET(INDIRECT($B200),24,2)</f>
        <v>Evaluating and improving</v>
      </c>
      <c r="D112" s="268" t="str">
        <f ca="1">OFFSET(INDIRECT($B$200),24,14)</f>
        <v>explain reasons for layout and content of own work, e.g. evaluate the presentation for audience and appropriateness
ensure output is appropriate for specific purpose
comment on reasons for layout and content
invite feedback/responses from others, e.g. use 'Comment' in Word Online/Excel Online for asking questions or adding suggestions
create groups and share work between them to allow review of work.</v>
      </c>
      <c r="E112" s="241">
        <v>1</v>
      </c>
      <c r="F112" s="237"/>
      <c r="G112" s="255" t="str">
        <f ca="1">OFFSET(INDIRECT($B200),24,15)</f>
        <v>evaluate own and others' work and justify content for audience, e.g. comment on others' work in relation to layout and content
respond to feedback.</v>
      </c>
      <c r="H112" s="241">
        <v>1</v>
      </c>
      <c r="I112" s="246"/>
      <c r="J112" s="256" t="str">
        <f ca="1">OFFSET(INDIRECT($B200),24,16)</f>
        <v>justify the reasons for choices and explain the advantages and disadvantages of the different outputs, e.g. produce a basic evaluation report including justification for layout and content
suggest and make improvements depending on feedback and self-evaluation. </v>
      </c>
      <c r="K112" s="241">
        <v>1</v>
      </c>
      <c r="L112" s="246"/>
      <c r="M112" s="255" t="str">
        <f ca="1">OFFSET(INDIRECT($B200),24,17)</f>
        <v>justify the reasons for choices and explain the advantages and disadvantages of the different outputs
suggest and make improvements depending on feedback and self-evaluation that are relevant for audience and purpose.</v>
      </c>
      <c r="N112" s="241">
        <v>1</v>
      </c>
      <c r="O112" s="244"/>
      <c r="P112" s="255" t="str">
        <f ca="1">OFFSET(INDIRECT($B200),24,18)</f>
        <v>justify reasoning to critical audiences in terms of layout and content, e.g. produce a detailed evaluation report including justification for layout and content
refer appropriately to sources of information used
make detailed and specific changes based upon feedback and self-evaluation, as relevant. </v>
      </c>
      <c r="Q112" s="241">
        <v>1</v>
      </c>
      <c r="R112" s="244"/>
      <c r="S112" s="255" t="str">
        <f ca="1">OFFSET(INDIRECT($B200),24,19)</f>
        <v>justify reasoning to critical audiences in terms of layout and content
refer appropriately to sources of information used
make detailed and specific changes based upon feedback and self-evaluation, as relevant. </v>
      </c>
      <c r="T112" s="241">
        <v>1</v>
      </c>
      <c r="U112" s="244"/>
      <c r="V112" s="237"/>
      <c r="W112" s="1"/>
      <c r="X112" s="1"/>
      <c r="Y112" s="1"/>
      <c r="Z112" s="1"/>
      <c r="AA112" s="1"/>
      <c r="AB112" s="1"/>
      <c r="AC112" s="1"/>
    </row>
    <row r="113" spans="1:29" ht="15" customHeight="1">
      <c r="A113" s="1"/>
      <c r="B113" s="282"/>
      <c r="C113" s="224"/>
      <c r="D113" s="291"/>
      <c r="E113" s="242"/>
      <c r="F113" s="247"/>
      <c r="G113" s="224"/>
      <c r="H113" s="242"/>
      <c r="I113" s="247"/>
      <c r="J113" s="250"/>
      <c r="K113" s="242"/>
      <c r="L113" s="247"/>
      <c r="M113" s="224"/>
      <c r="N113" s="242"/>
      <c r="O113" s="240"/>
      <c r="P113" s="224"/>
      <c r="Q113" s="242"/>
      <c r="R113" s="240"/>
      <c r="S113" s="224"/>
      <c r="T113" s="242"/>
      <c r="U113" s="240"/>
      <c r="V113" s="238"/>
      <c r="W113" s="1"/>
      <c r="X113" s="1"/>
      <c r="Y113" s="1"/>
      <c r="Z113" s="1"/>
      <c r="AA113" s="1"/>
      <c r="AB113" s="1"/>
      <c r="AC113" s="1"/>
    </row>
    <row r="114" spans="1:29" ht="15" customHeight="1">
      <c r="A114" s="1"/>
      <c r="B114" s="282"/>
      <c r="C114" s="224"/>
      <c r="D114" s="291"/>
      <c r="E114" s="242"/>
      <c r="F114" s="247"/>
      <c r="G114" s="224"/>
      <c r="H114" s="242"/>
      <c r="I114" s="247"/>
      <c r="J114" s="250"/>
      <c r="K114" s="242"/>
      <c r="L114" s="247"/>
      <c r="M114" s="224"/>
      <c r="N114" s="242"/>
      <c r="O114" s="240"/>
      <c r="P114" s="224"/>
      <c r="Q114" s="242"/>
      <c r="R114" s="240"/>
      <c r="S114" s="224"/>
      <c r="T114" s="242"/>
      <c r="U114" s="240"/>
      <c r="V114" s="238"/>
      <c r="W114" s="1"/>
      <c r="X114" s="1"/>
      <c r="Y114" s="1"/>
      <c r="Z114" s="1"/>
      <c r="AA114" s="1"/>
      <c r="AB114" s="1"/>
      <c r="AC114" s="1"/>
    </row>
    <row r="115" spans="1:29" ht="15" customHeight="1">
      <c r="A115" s="1"/>
      <c r="B115" s="282"/>
      <c r="C115" s="224"/>
      <c r="D115" s="291"/>
      <c r="E115" s="243"/>
      <c r="F115" s="247"/>
      <c r="G115" s="224"/>
      <c r="H115" s="243"/>
      <c r="I115" s="247"/>
      <c r="J115" s="250"/>
      <c r="K115" s="243"/>
      <c r="L115" s="247"/>
      <c r="M115" s="224"/>
      <c r="N115" s="243"/>
      <c r="O115" s="240"/>
      <c r="P115" s="224"/>
      <c r="Q115" s="243"/>
      <c r="R115" s="240"/>
      <c r="S115" s="224"/>
      <c r="T115" s="243"/>
      <c r="U115" s="240"/>
      <c r="V115" s="238"/>
      <c r="W115" s="1"/>
      <c r="X115" s="1"/>
      <c r="Y115" s="1"/>
      <c r="Z115" s="1"/>
      <c r="AA115" s="1"/>
      <c r="AB115" s="1"/>
      <c r="AC115" s="1"/>
    </row>
    <row r="116" spans="1:29" ht="15" customHeight="1">
      <c r="A116" s="1"/>
      <c r="B116" s="282"/>
      <c r="C116" s="224"/>
      <c r="D116" s="291"/>
      <c r="E116" s="241">
        <v>2</v>
      </c>
      <c r="F116" s="266"/>
      <c r="G116" s="224"/>
      <c r="H116" s="241">
        <v>2</v>
      </c>
      <c r="I116" s="248"/>
      <c r="J116" s="250"/>
      <c r="K116" s="241">
        <v>2</v>
      </c>
      <c r="L116" s="248"/>
      <c r="M116" s="224"/>
      <c r="N116" s="241">
        <v>2</v>
      </c>
      <c r="O116" s="239"/>
      <c r="P116" s="224"/>
      <c r="Q116" s="241">
        <v>2</v>
      </c>
      <c r="R116" s="239"/>
      <c r="S116" s="224"/>
      <c r="T116" s="241">
        <v>2</v>
      </c>
      <c r="U116" s="239"/>
      <c r="V116" s="237"/>
      <c r="W116" s="1"/>
      <c r="X116" s="1"/>
      <c r="Y116" s="1"/>
      <c r="Z116" s="1"/>
      <c r="AA116" s="1"/>
      <c r="AB116" s="1"/>
      <c r="AC116" s="1"/>
    </row>
    <row r="117" spans="1:29" ht="15" customHeight="1">
      <c r="A117" s="1"/>
      <c r="B117" s="282"/>
      <c r="C117" s="224"/>
      <c r="D117" s="291"/>
      <c r="E117" s="242"/>
      <c r="F117" s="247"/>
      <c r="G117" s="224"/>
      <c r="H117" s="242"/>
      <c r="I117" s="247"/>
      <c r="J117" s="250"/>
      <c r="K117" s="242"/>
      <c r="L117" s="247"/>
      <c r="M117" s="224"/>
      <c r="N117" s="242"/>
      <c r="O117" s="240"/>
      <c r="P117" s="224"/>
      <c r="Q117" s="242"/>
      <c r="R117" s="240"/>
      <c r="S117" s="224"/>
      <c r="T117" s="242"/>
      <c r="U117" s="240"/>
      <c r="V117" s="238"/>
      <c r="W117" s="1"/>
      <c r="X117" s="1"/>
      <c r="Y117" s="1"/>
      <c r="Z117" s="1"/>
      <c r="AA117" s="1"/>
      <c r="AB117" s="1"/>
      <c r="AC117" s="1"/>
    </row>
    <row r="118" spans="1:29" ht="15" customHeight="1">
      <c r="A118" s="1"/>
      <c r="B118" s="282"/>
      <c r="C118" s="224"/>
      <c r="D118" s="291"/>
      <c r="E118" s="242"/>
      <c r="F118" s="247"/>
      <c r="G118" s="224"/>
      <c r="H118" s="242"/>
      <c r="I118" s="247"/>
      <c r="J118" s="250"/>
      <c r="K118" s="242"/>
      <c r="L118" s="247"/>
      <c r="M118" s="224"/>
      <c r="N118" s="242"/>
      <c r="O118" s="240"/>
      <c r="P118" s="224"/>
      <c r="Q118" s="242"/>
      <c r="R118" s="240"/>
      <c r="S118" s="224"/>
      <c r="T118" s="242"/>
      <c r="U118" s="240"/>
      <c r="V118" s="238"/>
      <c r="W118" s="1"/>
      <c r="X118" s="1"/>
      <c r="Y118" s="1"/>
      <c r="Z118" s="1"/>
      <c r="AA118" s="1"/>
      <c r="AB118" s="1"/>
      <c r="AC118" s="1"/>
    </row>
    <row r="119" spans="1:29" ht="15" customHeight="1">
      <c r="A119" s="1"/>
      <c r="B119" s="282"/>
      <c r="C119" s="224"/>
      <c r="D119" s="291"/>
      <c r="E119" s="243"/>
      <c r="F119" s="247"/>
      <c r="G119" s="224"/>
      <c r="H119" s="243"/>
      <c r="I119" s="247"/>
      <c r="J119" s="250"/>
      <c r="K119" s="243"/>
      <c r="L119" s="247"/>
      <c r="M119" s="224"/>
      <c r="N119" s="243"/>
      <c r="O119" s="240"/>
      <c r="P119" s="224"/>
      <c r="Q119" s="243"/>
      <c r="R119" s="240"/>
      <c r="S119" s="224"/>
      <c r="T119" s="243"/>
      <c r="U119" s="240"/>
      <c r="V119" s="238"/>
      <c r="W119" s="1"/>
      <c r="X119" s="1"/>
      <c r="Y119" s="1"/>
      <c r="Z119" s="1"/>
      <c r="AA119" s="1"/>
      <c r="AB119" s="1"/>
      <c r="AC119" s="1"/>
    </row>
    <row r="120" spans="1:29" ht="15" customHeight="1">
      <c r="A120" s="1"/>
      <c r="B120" s="282"/>
      <c r="C120" s="224"/>
      <c r="D120" s="291"/>
      <c r="E120" s="241">
        <v>3</v>
      </c>
      <c r="F120" s="266"/>
      <c r="G120" s="224"/>
      <c r="H120" s="241">
        <v>3</v>
      </c>
      <c r="I120" s="248"/>
      <c r="J120" s="250"/>
      <c r="K120" s="241">
        <v>3</v>
      </c>
      <c r="L120" s="248"/>
      <c r="M120" s="224"/>
      <c r="N120" s="241">
        <v>3</v>
      </c>
      <c r="O120" s="239"/>
      <c r="P120" s="224"/>
      <c r="Q120" s="241">
        <v>3</v>
      </c>
      <c r="R120" s="239"/>
      <c r="S120" s="224"/>
      <c r="T120" s="241">
        <v>3</v>
      </c>
      <c r="U120" s="239"/>
      <c r="V120" s="237"/>
      <c r="W120" s="1"/>
      <c r="X120" s="1"/>
      <c r="Y120" s="1"/>
      <c r="Z120" s="1"/>
      <c r="AA120" s="1"/>
      <c r="AB120" s="1"/>
      <c r="AC120" s="1"/>
    </row>
    <row r="121" spans="1:29" ht="15" customHeight="1">
      <c r="A121" s="1"/>
      <c r="B121" s="282"/>
      <c r="C121" s="224"/>
      <c r="D121" s="291"/>
      <c r="E121" s="242"/>
      <c r="F121" s="247"/>
      <c r="G121" s="224"/>
      <c r="H121" s="242"/>
      <c r="I121" s="247"/>
      <c r="J121" s="250"/>
      <c r="K121" s="242"/>
      <c r="L121" s="247"/>
      <c r="M121" s="224"/>
      <c r="N121" s="242"/>
      <c r="O121" s="240"/>
      <c r="P121" s="224"/>
      <c r="Q121" s="242"/>
      <c r="R121" s="240"/>
      <c r="S121" s="224"/>
      <c r="T121" s="242"/>
      <c r="U121" s="240"/>
      <c r="V121" s="238"/>
      <c r="W121" s="1"/>
      <c r="X121" s="1"/>
      <c r="Y121" s="1"/>
      <c r="Z121" s="1"/>
      <c r="AA121" s="1"/>
      <c r="AB121" s="1"/>
      <c r="AC121" s="1"/>
    </row>
    <row r="122" spans="1:29" ht="15" customHeight="1">
      <c r="A122" s="1"/>
      <c r="B122" s="282"/>
      <c r="C122" s="224"/>
      <c r="D122" s="291"/>
      <c r="E122" s="242"/>
      <c r="F122" s="247"/>
      <c r="G122" s="224"/>
      <c r="H122" s="242"/>
      <c r="I122" s="247"/>
      <c r="J122" s="250"/>
      <c r="K122" s="242"/>
      <c r="L122" s="247"/>
      <c r="M122" s="224"/>
      <c r="N122" s="242"/>
      <c r="O122" s="240"/>
      <c r="P122" s="224"/>
      <c r="Q122" s="242"/>
      <c r="R122" s="240"/>
      <c r="S122" s="224"/>
      <c r="T122" s="242"/>
      <c r="U122" s="240"/>
      <c r="V122" s="238"/>
      <c r="W122" s="1"/>
      <c r="X122" s="1"/>
      <c r="Y122" s="1"/>
      <c r="Z122" s="1"/>
      <c r="AA122" s="1"/>
      <c r="AB122" s="1"/>
      <c r="AC122" s="1"/>
    </row>
    <row r="123" spans="1:29" ht="15" customHeight="1">
      <c r="A123" s="1"/>
      <c r="B123" s="283"/>
      <c r="C123" s="225"/>
      <c r="D123" s="291"/>
      <c r="E123" s="243"/>
      <c r="F123" s="247"/>
      <c r="G123" s="225"/>
      <c r="H123" s="243"/>
      <c r="I123" s="247"/>
      <c r="J123" s="251"/>
      <c r="K123" s="243"/>
      <c r="L123" s="247"/>
      <c r="M123" s="225"/>
      <c r="N123" s="243"/>
      <c r="O123" s="240"/>
      <c r="P123" s="225"/>
      <c r="Q123" s="243"/>
      <c r="R123" s="240"/>
      <c r="S123" s="225"/>
      <c r="T123" s="243"/>
      <c r="U123" s="240"/>
      <c r="V123" s="238"/>
      <c r="W123" s="1"/>
      <c r="X123" s="1"/>
      <c r="Y123" s="1"/>
      <c r="Z123" s="1"/>
      <c r="AA123" s="1"/>
      <c r="AB123" s="1"/>
      <c r="AC123" s="1"/>
    </row>
    <row r="124" spans="1:29" ht="15" customHeight="1">
      <c r="A124" s="1"/>
      <c r="B124" s="285" t="str">
        <f ca="1">OFFSET(INDIRECT($B200),27,0)</f>
        <v xml:space="preserve"> 4. Data and computational thinking    </v>
      </c>
      <c r="C124" s="223" t="str">
        <f ca="1">OFFSET(INDIRECT($B200),27,2)</f>
        <v>Problem-solving and modelling</v>
      </c>
      <c r="D124" s="268" t="str">
        <f ca="1">OFFSET(INDIRECT($B$200),27,14)</f>
        <v xml:space="preserve">demonstrate how programs or processes run by following a sequence of instructions exactly and in order
demonstrate how an algorithm is useful for representing a solution to a problem through testing
understand that changing instructions can affect or even terminate a process, e.g. moving instructions around in a program could produce unexpected outcomes or cause the program to fail altogether.
</v>
      </c>
      <c r="E124" s="241">
        <v>1</v>
      </c>
      <c r="F124" s="237"/>
      <c r="G124" s="245" t="str">
        <f ca="1">OFFSET(INDIRECT($B200),27,15)</f>
        <v xml:space="preserve">identify different parts of a process, e.g. variables, loops, case statements and comments
predict process outcome after modifying inputs, e.g. predicting the effect of changing/editing a set of instructions
modify a given flow chart to change the variables of an algorithm, e.g. add a process or a counter to it that would increment or decrement values.
</v>
      </c>
      <c r="H124" s="241">
        <v>1</v>
      </c>
      <c r="I124" s="246"/>
      <c r="J124" s="249" t="str">
        <f ca="1">OFFSET(INDIRECT($B200),27,16)</f>
        <v>identify patterns and opportunities for re-using code (instructions), e.g. parts of a method or instruction list that can be used to solve similar problems in different situations and/or systems
apply logical reasoning to a problem to formulate a solution, e.g. explain and justify how and why a solution to a problem is suitable
modify a given flow chart to change rules of an algorithm, e.g. adjust conditions of actions in a flow chart, for instance changing the boundaries of a counter in a loop to change how the program functions
change an algorithm and predict the outcome.</v>
      </c>
      <c r="K124" s="241">
        <v>1</v>
      </c>
      <c r="L124" s="246"/>
      <c r="M124" s="252" t="str">
        <f ca="1">OFFSET(INDIRECT($B200),27,17)</f>
        <v xml:space="preserve">decompose complex processes and determine the actions of individual parts, e.g. multiple WHILE, FOR and IF in either text-based or block-based programming environments
follow given written instructions or flow charts to determine the function or output of a process
recognise that algorithms are language agnostic
follow and develop logical solutions, e.g. demonstrate how a problem could be solved selecting a suitable method to illustrate
detect and correct simple errors in algorithms, e.g. can identify and correct where a syntax error will occur, for instance missing equal signs, variable names spelled incorrectly. 
</v>
      </c>
      <c r="N124" s="241">
        <v>1</v>
      </c>
      <c r="O124" s="244"/>
      <c r="P124" s="245" t="str">
        <f ca="1">OFFSET(INDIRECT($B200),27,18)</f>
        <v xml:space="preserve">independently create and design models and explain how they represent real-world problems, e.g. selecting and correctly using an appropriate method for illustrating a problem, such as a flow chart or spreadsheet
follow and develop logical solutions to determine actions and outputs of a program/process, e.g. follow pseudocode or a flow chart to come to an outcome, develop a written sequence of steps that could be followed.
</v>
      </c>
      <c r="Q124" s="241">
        <v>1</v>
      </c>
      <c r="R124" s="244"/>
      <c r="S124" s="245" t="str">
        <f ca="1">OFFSET(INDIRECT($B200),27,19)</f>
        <v>demonstrate the benefits of using part or whole instructions or methods (functions/procedures) in solving a problem, e.g. compartmentalise sections of a problem and call them when needed.</v>
      </c>
      <c r="T124" s="241">
        <v>1</v>
      </c>
      <c r="U124" s="244"/>
      <c r="V124" s="237"/>
      <c r="W124" s="1"/>
      <c r="X124" s="1"/>
      <c r="Y124" s="1"/>
      <c r="Z124" s="1"/>
      <c r="AA124" s="1"/>
      <c r="AB124" s="1"/>
      <c r="AC124" s="1"/>
    </row>
    <row r="125" spans="1:29" ht="15" customHeight="1">
      <c r="A125" s="1"/>
      <c r="B125" s="286"/>
      <c r="C125" s="224"/>
      <c r="D125" s="291"/>
      <c r="E125" s="242"/>
      <c r="F125" s="247"/>
      <c r="G125" s="224"/>
      <c r="H125" s="242"/>
      <c r="I125" s="247"/>
      <c r="J125" s="250"/>
      <c r="K125" s="242"/>
      <c r="L125" s="247"/>
      <c r="M125" s="253"/>
      <c r="N125" s="242"/>
      <c r="O125" s="240"/>
      <c r="P125" s="224"/>
      <c r="Q125" s="242"/>
      <c r="R125" s="240"/>
      <c r="S125" s="224"/>
      <c r="T125" s="242"/>
      <c r="U125" s="240"/>
      <c r="V125" s="238"/>
      <c r="W125" s="1"/>
      <c r="X125" s="1"/>
      <c r="Y125" s="1"/>
      <c r="Z125" s="1"/>
      <c r="AA125" s="1"/>
      <c r="AB125" s="1"/>
      <c r="AC125" s="1"/>
    </row>
    <row r="126" spans="1:29" ht="15" customHeight="1">
      <c r="A126" s="1"/>
      <c r="B126" s="286"/>
      <c r="C126" s="224"/>
      <c r="D126" s="291"/>
      <c r="E126" s="242"/>
      <c r="F126" s="247"/>
      <c r="G126" s="224"/>
      <c r="H126" s="242"/>
      <c r="I126" s="247"/>
      <c r="J126" s="250"/>
      <c r="K126" s="242"/>
      <c r="L126" s="247"/>
      <c r="M126" s="253"/>
      <c r="N126" s="242"/>
      <c r="O126" s="240"/>
      <c r="P126" s="224"/>
      <c r="Q126" s="242"/>
      <c r="R126" s="240"/>
      <c r="S126" s="224"/>
      <c r="T126" s="242"/>
      <c r="U126" s="240"/>
      <c r="V126" s="238"/>
      <c r="W126" s="1"/>
      <c r="X126" s="1"/>
      <c r="Y126" s="1"/>
      <c r="Z126" s="1"/>
      <c r="AA126" s="1"/>
      <c r="AB126" s="1"/>
      <c r="AC126" s="1"/>
    </row>
    <row r="127" spans="1:29" ht="15" customHeight="1">
      <c r="A127" s="1"/>
      <c r="B127" s="286"/>
      <c r="C127" s="224"/>
      <c r="D127" s="291"/>
      <c r="E127" s="243"/>
      <c r="F127" s="247"/>
      <c r="G127" s="224"/>
      <c r="H127" s="243"/>
      <c r="I127" s="247"/>
      <c r="J127" s="250"/>
      <c r="K127" s="243"/>
      <c r="L127" s="247"/>
      <c r="M127" s="253"/>
      <c r="N127" s="243"/>
      <c r="O127" s="240"/>
      <c r="P127" s="224"/>
      <c r="Q127" s="243"/>
      <c r="R127" s="240"/>
      <c r="S127" s="224"/>
      <c r="T127" s="243"/>
      <c r="U127" s="240"/>
      <c r="V127" s="238"/>
      <c r="W127" s="1"/>
      <c r="X127" s="1"/>
      <c r="Y127" s="1"/>
      <c r="Z127" s="1"/>
      <c r="AA127" s="1"/>
      <c r="AB127" s="1"/>
      <c r="AC127" s="1"/>
    </row>
    <row r="128" spans="1:29" ht="15" customHeight="1">
      <c r="A128" s="1"/>
      <c r="B128" s="286"/>
      <c r="C128" s="224"/>
      <c r="D128" s="291"/>
      <c r="E128" s="241">
        <v>2</v>
      </c>
      <c r="F128" s="266"/>
      <c r="G128" s="224"/>
      <c r="H128" s="241">
        <v>2</v>
      </c>
      <c r="I128" s="248"/>
      <c r="J128" s="250"/>
      <c r="K128" s="241">
        <v>2</v>
      </c>
      <c r="L128" s="248"/>
      <c r="M128" s="253"/>
      <c r="N128" s="241">
        <v>2</v>
      </c>
      <c r="O128" s="239"/>
      <c r="P128" s="224"/>
      <c r="Q128" s="241">
        <v>2</v>
      </c>
      <c r="R128" s="239"/>
      <c r="S128" s="224"/>
      <c r="T128" s="241">
        <v>2</v>
      </c>
      <c r="U128" s="239"/>
      <c r="V128" s="237"/>
      <c r="W128" s="1"/>
      <c r="X128" s="1"/>
      <c r="Y128" s="1"/>
      <c r="Z128" s="1"/>
      <c r="AA128" s="1"/>
      <c r="AB128" s="1"/>
      <c r="AC128" s="1"/>
    </row>
    <row r="129" spans="1:29" ht="15" customHeight="1">
      <c r="A129" s="1"/>
      <c r="B129" s="286"/>
      <c r="C129" s="224"/>
      <c r="D129" s="291"/>
      <c r="E129" s="242"/>
      <c r="F129" s="247"/>
      <c r="G129" s="224"/>
      <c r="H129" s="242"/>
      <c r="I129" s="247"/>
      <c r="J129" s="250"/>
      <c r="K129" s="242"/>
      <c r="L129" s="247"/>
      <c r="M129" s="253"/>
      <c r="N129" s="242"/>
      <c r="O129" s="240"/>
      <c r="P129" s="224"/>
      <c r="Q129" s="242"/>
      <c r="R129" s="240"/>
      <c r="S129" s="224"/>
      <c r="T129" s="242"/>
      <c r="U129" s="240"/>
      <c r="V129" s="238"/>
      <c r="W129" s="1"/>
      <c r="X129" s="1"/>
      <c r="Y129" s="1"/>
      <c r="Z129" s="1"/>
      <c r="AA129" s="1"/>
      <c r="AB129" s="1"/>
      <c r="AC129" s="1"/>
    </row>
    <row r="130" spans="1:29" ht="15" customHeight="1">
      <c r="A130" s="1"/>
      <c r="B130" s="286"/>
      <c r="C130" s="224"/>
      <c r="D130" s="291"/>
      <c r="E130" s="242"/>
      <c r="F130" s="247"/>
      <c r="G130" s="224"/>
      <c r="H130" s="242"/>
      <c r="I130" s="247"/>
      <c r="J130" s="250"/>
      <c r="K130" s="242"/>
      <c r="L130" s="247"/>
      <c r="M130" s="253"/>
      <c r="N130" s="242"/>
      <c r="O130" s="240"/>
      <c r="P130" s="224"/>
      <c r="Q130" s="242"/>
      <c r="R130" s="240"/>
      <c r="S130" s="224"/>
      <c r="T130" s="242"/>
      <c r="U130" s="240"/>
      <c r="V130" s="238"/>
      <c r="W130" s="1"/>
      <c r="X130" s="1"/>
      <c r="Y130" s="1"/>
      <c r="Z130" s="1"/>
      <c r="AA130" s="1"/>
      <c r="AB130" s="1"/>
      <c r="AC130" s="1"/>
    </row>
    <row r="131" spans="1:29" ht="15" customHeight="1">
      <c r="A131" s="1"/>
      <c r="B131" s="286"/>
      <c r="C131" s="224"/>
      <c r="D131" s="291"/>
      <c r="E131" s="243"/>
      <c r="F131" s="247"/>
      <c r="G131" s="224"/>
      <c r="H131" s="243"/>
      <c r="I131" s="247"/>
      <c r="J131" s="250"/>
      <c r="K131" s="243"/>
      <c r="L131" s="247"/>
      <c r="M131" s="253"/>
      <c r="N131" s="243"/>
      <c r="O131" s="240"/>
      <c r="P131" s="224"/>
      <c r="Q131" s="243"/>
      <c r="R131" s="240"/>
      <c r="S131" s="224"/>
      <c r="T131" s="243"/>
      <c r="U131" s="240"/>
      <c r="V131" s="238"/>
      <c r="W131" s="1"/>
      <c r="X131" s="1"/>
      <c r="Y131" s="1"/>
      <c r="Z131" s="1"/>
      <c r="AA131" s="1"/>
      <c r="AB131" s="1"/>
      <c r="AC131" s="1"/>
    </row>
    <row r="132" spans="1:29" ht="15" customHeight="1">
      <c r="A132" s="1"/>
      <c r="B132" s="286"/>
      <c r="C132" s="224"/>
      <c r="D132" s="291"/>
      <c r="E132" s="241">
        <v>3</v>
      </c>
      <c r="F132" s="266"/>
      <c r="G132" s="224"/>
      <c r="H132" s="241">
        <v>3</v>
      </c>
      <c r="I132" s="248"/>
      <c r="J132" s="250"/>
      <c r="K132" s="241">
        <v>3</v>
      </c>
      <c r="L132" s="248"/>
      <c r="M132" s="253"/>
      <c r="N132" s="241">
        <v>3</v>
      </c>
      <c r="O132" s="239"/>
      <c r="P132" s="224"/>
      <c r="Q132" s="241">
        <v>3</v>
      </c>
      <c r="R132" s="239"/>
      <c r="S132" s="224"/>
      <c r="T132" s="241">
        <v>3</v>
      </c>
      <c r="U132" s="239"/>
      <c r="V132" s="237"/>
      <c r="W132" s="1"/>
      <c r="X132" s="1"/>
      <c r="Y132" s="1"/>
      <c r="Z132" s="1"/>
      <c r="AA132" s="1"/>
      <c r="AB132" s="1"/>
      <c r="AC132" s="1"/>
    </row>
    <row r="133" spans="1:29" ht="15" customHeight="1">
      <c r="A133" s="1"/>
      <c r="B133" s="286"/>
      <c r="C133" s="224"/>
      <c r="D133" s="291"/>
      <c r="E133" s="242"/>
      <c r="F133" s="247"/>
      <c r="G133" s="224"/>
      <c r="H133" s="242"/>
      <c r="I133" s="247"/>
      <c r="J133" s="250"/>
      <c r="K133" s="242"/>
      <c r="L133" s="247"/>
      <c r="M133" s="253"/>
      <c r="N133" s="242"/>
      <c r="O133" s="240"/>
      <c r="P133" s="224"/>
      <c r="Q133" s="242"/>
      <c r="R133" s="240"/>
      <c r="S133" s="224"/>
      <c r="T133" s="242"/>
      <c r="U133" s="240"/>
      <c r="V133" s="238"/>
      <c r="W133" s="1"/>
      <c r="X133" s="1"/>
      <c r="Y133" s="1"/>
      <c r="Z133" s="1"/>
      <c r="AA133" s="1"/>
      <c r="AB133" s="1"/>
      <c r="AC133" s="1"/>
    </row>
    <row r="134" spans="1:29" ht="15" customHeight="1">
      <c r="A134" s="1"/>
      <c r="B134" s="286"/>
      <c r="C134" s="224"/>
      <c r="D134" s="291"/>
      <c r="E134" s="242"/>
      <c r="F134" s="247"/>
      <c r="G134" s="224"/>
      <c r="H134" s="242"/>
      <c r="I134" s="247"/>
      <c r="J134" s="250"/>
      <c r="K134" s="242"/>
      <c r="L134" s="247"/>
      <c r="M134" s="253"/>
      <c r="N134" s="242"/>
      <c r="O134" s="240"/>
      <c r="P134" s="224"/>
      <c r="Q134" s="242"/>
      <c r="R134" s="240"/>
      <c r="S134" s="224"/>
      <c r="T134" s="242"/>
      <c r="U134" s="240"/>
      <c r="V134" s="238"/>
      <c r="W134" s="1"/>
      <c r="X134" s="1"/>
      <c r="Y134" s="1"/>
      <c r="Z134" s="1"/>
      <c r="AA134" s="1"/>
      <c r="AB134" s="1"/>
      <c r="AC134" s="1"/>
    </row>
    <row r="135" spans="1:29" ht="69.75" customHeight="1">
      <c r="A135" s="1"/>
      <c r="B135" s="286"/>
      <c r="C135" s="225"/>
      <c r="D135" s="291"/>
      <c r="E135" s="243"/>
      <c r="F135" s="247"/>
      <c r="G135" s="225"/>
      <c r="H135" s="243"/>
      <c r="I135" s="247"/>
      <c r="J135" s="251"/>
      <c r="K135" s="243"/>
      <c r="L135" s="247"/>
      <c r="M135" s="254"/>
      <c r="N135" s="243"/>
      <c r="O135" s="240"/>
      <c r="P135" s="225"/>
      <c r="Q135" s="243"/>
      <c r="R135" s="240"/>
      <c r="S135" s="225"/>
      <c r="T135" s="243"/>
      <c r="U135" s="240"/>
      <c r="V135" s="238"/>
      <c r="W135" s="1"/>
      <c r="X135" s="1"/>
      <c r="Y135" s="1"/>
      <c r="Z135" s="1"/>
      <c r="AA135" s="1"/>
      <c r="AB135" s="1"/>
      <c r="AC135" s="1"/>
    </row>
    <row r="136" spans="1:29" ht="15" customHeight="1">
      <c r="A136" s="1"/>
      <c r="B136" s="286"/>
      <c r="C136" s="223" t="str">
        <f ca="1">OFFSET(INDIRECT($B200),29,2)</f>
        <v>Data and information literacy</v>
      </c>
      <c r="D136" s="268" t="str">
        <f ca="1">OFFSET(INDIRECT($B$200),29,14)</f>
        <v xml:space="preserve">construct, refine and interrogate data sets to test or support an investigation.
</v>
      </c>
      <c r="E136" s="241">
        <v>1</v>
      </c>
      <c r="F136" s="237"/>
      <c r="G136" s="245" t="str">
        <f ca="1">OFFSET(INDIRECT($B200),29,15)</f>
        <v>create a data capture form, capture data, search data and create a database or spreadsheet with appropriate data input method.</v>
      </c>
      <c r="H136" s="241">
        <v>1</v>
      </c>
      <c r="I136" s="246"/>
      <c r="J136" s="249" t="str">
        <f ca="1">OFFSET(INDIRECT($B200),29,16)</f>
        <v>construct frequency tables for sets of data, grouped where appropriate, and perform simple analysis on data sets.</v>
      </c>
      <c r="K136" s="241">
        <v>1</v>
      </c>
      <c r="L136" s="246"/>
      <c r="M136" s="245" t="str">
        <f ca="1">OFFSET(INDIRECT($B200),29,17)</f>
        <v>search through large data sets and identify trends where appropriate.</v>
      </c>
      <c r="N136" s="241">
        <v>1</v>
      </c>
      <c r="O136" s="244"/>
      <c r="P136" s="245" t="str">
        <f ca="1">OFFSET(INDIRECT($B200),29,18)</f>
        <v>use data to explain and add validity to conclusion and where possible modify conclusion and/or hypothesis.</v>
      </c>
      <c r="Q136" s="241">
        <v>1</v>
      </c>
      <c r="R136" s="244"/>
      <c r="S136" s="245" t="str">
        <f ca="1">OFFSET(INDIRECT($B200),29,19)</f>
        <v>use appropriate programs to produce statistical evidence based on their own collected data/identified scenario and justify reasoning.</v>
      </c>
      <c r="T136" s="241">
        <v>1</v>
      </c>
      <c r="U136" s="244"/>
      <c r="V136" s="237"/>
      <c r="W136" s="1"/>
      <c r="X136" s="1"/>
      <c r="Y136" s="1"/>
      <c r="Z136" s="1"/>
      <c r="AA136" s="1"/>
      <c r="AB136" s="1"/>
      <c r="AC136" s="1"/>
    </row>
    <row r="137" spans="1:29" ht="15" customHeight="1">
      <c r="A137" s="1"/>
      <c r="B137" s="286"/>
      <c r="C137" s="224"/>
      <c r="D137" s="291"/>
      <c r="E137" s="242"/>
      <c r="F137" s="247"/>
      <c r="G137" s="224"/>
      <c r="H137" s="242"/>
      <c r="I137" s="247"/>
      <c r="J137" s="250"/>
      <c r="K137" s="242"/>
      <c r="L137" s="247"/>
      <c r="M137" s="224"/>
      <c r="N137" s="242"/>
      <c r="O137" s="240"/>
      <c r="P137" s="224"/>
      <c r="Q137" s="242"/>
      <c r="R137" s="240"/>
      <c r="S137" s="224"/>
      <c r="T137" s="242"/>
      <c r="U137" s="240"/>
      <c r="V137" s="238"/>
      <c r="W137" s="1"/>
      <c r="X137" s="1"/>
      <c r="Y137" s="1"/>
      <c r="Z137" s="1"/>
      <c r="AA137" s="1"/>
      <c r="AB137" s="1"/>
      <c r="AC137" s="1"/>
    </row>
    <row r="138" spans="1:29" ht="15" customHeight="1">
      <c r="A138" s="1"/>
      <c r="B138" s="286"/>
      <c r="C138" s="224"/>
      <c r="D138" s="291"/>
      <c r="E138" s="242"/>
      <c r="F138" s="247"/>
      <c r="G138" s="224"/>
      <c r="H138" s="242"/>
      <c r="I138" s="247"/>
      <c r="J138" s="250"/>
      <c r="K138" s="242"/>
      <c r="L138" s="247"/>
      <c r="M138" s="224"/>
      <c r="N138" s="242"/>
      <c r="O138" s="240"/>
      <c r="P138" s="224"/>
      <c r="Q138" s="242"/>
      <c r="R138" s="240"/>
      <c r="S138" s="224"/>
      <c r="T138" s="242"/>
      <c r="U138" s="240"/>
      <c r="V138" s="238"/>
      <c r="W138" s="1"/>
      <c r="X138" s="1"/>
      <c r="Y138" s="1"/>
      <c r="Z138" s="1"/>
      <c r="AA138" s="1"/>
      <c r="AB138" s="1"/>
      <c r="AC138" s="1"/>
    </row>
    <row r="139" spans="1:29" ht="15" customHeight="1">
      <c r="A139" s="1"/>
      <c r="B139" s="286"/>
      <c r="C139" s="224"/>
      <c r="D139" s="291"/>
      <c r="E139" s="243"/>
      <c r="F139" s="247"/>
      <c r="G139" s="224"/>
      <c r="H139" s="243"/>
      <c r="I139" s="247"/>
      <c r="J139" s="250"/>
      <c r="K139" s="243"/>
      <c r="L139" s="247"/>
      <c r="M139" s="224"/>
      <c r="N139" s="243"/>
      <c r="O139" s="240"/>
      <c r="P139" s="224"/>
      <c r="Q139" s="243"/>
      <c r="R139" s="240"/>
      <c r="S139" s="224"/>
      <c r="T139" s="243"/>
      <c r="U139" s="240"/>
      <c r="V139" s="238"/>
      <c r="W139" s="1"/>
      <c r="X139" s="1"/>
      <c r="Y139" s="1"/>
      <c r="Z139" s="1"/>
      <c r="AA139" s="1"/>
      <c r="AB139" s="1"/>
      <c r="AC139" s="1"/>
    </row>
    <row r="140" spans="1:29" ht="15" customHeight="1">
      <c r="A140" s="1"/>
      <c r="B140" s="286"/>
      <c r="C140" s="224"/>
      <c r="D140" s="291"/>
      <c r="E140" s="241">
        <v>2</v>
      </c>
      <c r="F140" s="266"/>
      <c r="G140" s="224"/>
      <c r="H140" s="241">
        <v>2</v>
      </c>
      <c r="I140" s="248"/>
      <c r="J140" s="250"/>
      <c r="K140" s="241">
        <v>2</v>
      </c>
      <c r="L140" s="248"/>
      <c r="M140" s="224"/>
      <c r="N140" s="241">
        <v>2</v>
      </c>
      <c r="O140" s="239"/>
      <c r="P140" s="224"/>
      <c r="Q140" s="241">
        <v>2</v>
      </c>
      <c r="R140" s="239"/>
      <c r="S140" s="224"/>
      <c r="T140" s="241">
        <v>2</v>
      </c>
      <c r="U140" s="239"/>
      <c r="V140" s="237"/>
      <c r="W140" s="1"/>
      <c r="X140" s="1"/>
      <c r="Y140" s="1"/>
      <c r="Z140" s="1"/>
      <c r="AA140" s="1"/>
      <c r="AB140" s="1"/>
      <c r="AC140" s="1"/>
    </row>
    <row r="141" spans="1:29" ht="15" customHeight="1">
      <c r="A141" s="1"/>
      <c r="B141" s="286"/>
      <c r="C141" s="224"/>
      <c r="D141" s="291"/>
      <c r="E141" s="242"/>
      <c r="F141" s="247"/>
      <c r="G141" s="224"/>
      <c r="H141" s="242"/>
      <c r="I141" s="247"/>
      <c r="J141" s="250"/>
      <c r="K141" s="242"/>
      <c r="L141" s="247"/>
      <c r="M141" s="224"/>
      <c r="N141" s="242"/>
      <c r="O141" s="240"/>
      <c r="P141" s="224"/>
      <c r="Q141" s="242"/>
      <c r="R141" s="240"/>
      <c r="S141" s="224"/>
      <c r="T141" s="242"/>
      <c r="U141" s="240"/>
      <c r="V141" s="238"/>
      <c r="W141" s="1"/>
      <c r="X141" s="1"/>
      <c r="Y141" s="1"/>
      <c r="Z141" s="1"/>
      <c r="AA141" s="1"/>
      <c r="AB141" s="1"/>
      <c r="AC141" s="1"/>
    </row>
    <row r="142" spans="1:29" ht="15" customHeight="1">
      <c r="A142" s="1"/>
      <c r="B142" s="286"/>
      <c r="C142" s="224"/>
      <c r="D142" s="291"/>
      <c r="E142" s="242"/>
      <c r="F142" s="247"/>
      <c r="G142" s="224"/>
      <c r="H142" s="242"/>
      <c r="I142" s="247"/>
      <c r="J142" s="250"/>
      <c r="K142" s="242"/>
      <c r="L142" s="247"/>
      <c r="M142" s="224"/>
      <c r="N142" s="242"/>
      <c r="O142" s="240"/>
      <c r="P142" s="224"/>
      <c r="Q142" s="242"/>
      <c r="R142" s="240"/>
      <c r="S142" s="224"/>
      <c r="T142" s="242"/>
      <c r="U142" s="240"/>
      <c r="V142" s="238"/>
      <c r="W142" s="1"/>
      <c r="X142" s="1"/>
      <c r="Y142" s="1"/>
      <c r="Z142" s="1"/>
      <c r="AA142" s="1"/>
      <c r="AB142" s="1"/>
      <c r="AC142" s="1"/>
    </row>
    <row r="143" spans="1:29" ht="15" customHeight="1">
      <c r="A143" s="1"/>
      <c r="B143" s="286"/>
      <c r="C143" s="224"/>
      <c r="D143" s="291"/>
      <c r="E143" s="243"/>
      <c r="F143" s="247"/>
      <c r="G143" s="224"/>
      <c r="H143" s="243"/>
      <c r="I143" s="247"/>
      <c r="J143" s="250"/>
      <c r="K143" s="243"/>
      <c r="L143" s="247"/>
      <c r="M143" s="224"/>
      <c r="N143" s="243"/>
      <c r="O143" s="240"/>
      <c r="P143" s="224"/>
      <c r="Q143" s="243"/>
      <c r="R143" s="240"/>
      <c r="S143" s="224"/>
      <c r="T143" s="243"/>
      <c r="U143" s="240"/>
      <c r="V143" s="238"/>
      <c r="W143" s="1"/>
      <c r="X143" s="1"/>
      <c r="Y143" s="1"/>
      <c r="Z143" s="1"/>
      <c r="AA143" s="1"/>
      <c r="AB143" s="1"/>
      <c r="AC143" s="1"/>
    </row>
    <row r="144" spans="1:29" ht="15" customHeight="1">
      <c r="A144" s="1"/>
      <c r="B144" s="286"/>
      <c r="C144" s="224"/>
      <c r="D144" s="291"/>
      <c r="E144" s="241">
        <v>3</v>
      </c>
      <c r="F144" s="266"/>
      <c r="G144" s="224"/>
      <c r="H144" s="241">
        <v>3</v>
      </c>
      <c r="I144" s="248"/>
      <c r="J144" s="250"/>
      <c r="K144" s="241">
        <v>3</v>
      </c>
      <c r="L144" s="248"/>
      <c r="M144" s="224"/>
      <c r="N144" s="241">
        <v>3</v>
      </c>
      <c r="O144" s="239"/>
      <c r="P144" s="224"/>
      <c r="Q144" s="241">
        <v>3</v>
      </c>
      <c r="R144" s="239"/>
      <c r="S144" s="224"/>
      <c r="T144" s="241">
        <v>3</v>
      </c>
      <c r="U144" s="239"/>
      <c r="V144" s="237"/>
      <c r="W144" s="1"/>
      <c r="X144" s="1"/>
      <c r="Y144" s="1"/>
      <c r="Z144" s="1"/>
      <c r="AA144" s="1"/>
      <c r="AB144" s="1"/>
      <c r="AC144" s="1"/>
    </row>
    <row r="145" spans="1:29" ht="15" customHeight="1">
      <c r="A145" s="1"/>
      <c r="B145" s="286"/>
      <c r="C145" s="224"/>
      <c r="D145" s="291"/>
      <c r="E145" s="242"/>
      <c r="F145" s="247"/>
      <c r="G145" s="224"/>
      <c r="H145" s="242"/>
      <c r="I145" s="247"/>
      <c r="J145" s="250"/>
      <c r="K145" s="242"/>
      <c r="L145" s="247"/>
      <c r="M145" s="224"/>
      <c r="N145" s="242"/>
      <c r="O145" s="240"/>
      <c r="P145" s="224"/>
      <c r="Q145" s="242"/>
      <c r="R145" s="240"/>
      <c r="S145" s="224"/>
      <c r="T145" s="242"/>
      <c r="U145" s="240"/>
      <c r="V145" s="238"/>
      <c r="W145" s="1"/>
      <c r="X145" s="1"/>
      <c r="Y145" s="1"/>
      <c r="Z145" s="1"/>
      <c r="AA145" s="1"/>
      <c r="AB145" s="1"/>
      <c r="AC145" s="1"/>
    </row>
    <row r="146" spans="1:29" ht="15" customHeight="1">
      <c r="A146" s="1"/>
      <c r="B146" s="286"/>
      <c r="C146" s="224"/>
      <c r="D146" s="291"/>
      <c r="E146" s="242"/>
      <c r="F146" s="247"/>
      <c r="G146" s="224"/>
      <c r="H146" s="242"/>
      <c r="I146" s="247"/>
      <c r="J146" s="250"/>
      <c r="K146" s="242"/>
      <c r="L146" s="247"/>
      <c r="M146" s="224"/>
      <c r="N146" s="242"/>
      <c r="O146" s="240"/>
      <c r="P146" s="224"/>
      <c r="Q146" s="242"/>
      <c r="R146" s="240"/>
      <c r="S146" s="224"/>
      <c r="T146" s="242"/>
      <c r="U146" s="240"/>
      <c r="V146" s="238"/>
      <c r="W146" s="1"/>
      <c r="X146" s="1"/>
      <c r="Y146" s="1"/>
      <c r="Z146" s="1"/>
      <c r="AA146" s="1"/>
      <c r="AB146" s="1"/>
      <c r="AC146" s="1"/>
    </row>
    <row r="147" spans="1:29" ht="15" customHeight="1">
      <c r="A147" s="1"/>
      <c r="B147" s="287"/>
      <c r="C147" s="225"/>
      <c r="D147" s="291"/>
      <c r="E147" s="243"/>
      <c r="F147" s="247"/>
      <c r="G147" s="225"/>
      <c r="H147" s="243"/>
      <c r="I147" s="247"/>
      <c r="J147" s="251"/>
      <c r="K147" s="243"/>
      <c r="L147" s="247"/>
      <c r="M147" s="225"/>
      <c r="N147" s="243"/>
      <c r="O147" s="240"/>
      <c r="P147" s="225"/>
      <c r="Q147" s="243"/>
      <c r="R147" s="240"/>
      <c r="S147" s="225"/>
      <c r="T147" s="243"/>
      <c r="U147" s="240"/>
      <c r="V147" s="238"/>
      <c r="W147" s="1"/>
      <c r="X147" s="1"/>
      <c r="Y147" s="1"/>
      <c r="Z147" s="1"/>
      <c r="AA147" s="1"/>
      <c r="AB147" s="1"/>
      <c r="AC147" s="1"/>
    </row>
    <row r="148" spans="1:29" ht="12.75">
      <c r="A148" s="1"/>
      <c r="B148" s="16"/>
      <c r="C148" s="3"/>
      <c r="D148" s="3"/>
      <c r="E148" s="3"/>
      <c r="F148" s="3"/>
      <c r="G148" s="137"/>
      <c r="H148" s="137"/>
      <c r="I148" s="137"/>
      <c r="J148" s="137"/>
      <c r="K148" s="137"/>
      <c r="L148" s="154"/>
      <c r="M148" s="137"/>
      <c r="N148" s="137"/>
      <c r="O148" s="137"/>
      <c r="P148" s="137"/>
      <c r="Q148" s="137"/>
      <c r="R148" s="137"/>
      <c r="S148" s="137"/>
      <c r="T148" s="137"/>
      <c r="U148" s="137"/>
      <c r="V148" s="1"/>
      <c r="W148" s="1"/>
      <c r="X148" s="1"/>
      <c r="Y148" s="1"/>
      <c r="Z148" s="1"/>
      <c r="AA148" s="1"/>
      <c r="AB148" s="1"/>
      <c r="AC148" s="1"/>
    </row>
    <row r="149" spans="1:29" ht="12.75">
      <c r="A149" s="1"/>
      <c r="B149" s="16"/>
      <c r="C149" s="3"/>
      <c r="D149" s="3"/>
      <c r="E149" s="3"/>
      <c r="F149" s="3"/>
      <c r="G149" s="137"/>
      <c r="H149" s="137"/>
      <c r="I149" s="137"/>
      <c r="J149" s="137"/>
      <c r="K149" s="137"/>
      <c r="L149" s="154"/>
      <c r="M149" s="137"/>
      <c r="N149" s="137"/>
      <c r="O149" s="137"/>
      <c r="P149" s="137"/>
      <c r="Q149" s="137"/>
      <c r="R149" s="137"/>
      <c r="S149" s="137"/>
      <c r="T149" s="137"/>
      <c r="U149" s="137"/>
      <c r="V149" s="1"/>
      <c r="W149" s="1"/>
      <c r="X149" s="1"/>
      <c r="Y149" s="1"/>
      <c r="Z149" s="1"/>
      <c r="AA149" s="1"/>
      <c r="AB149" s="1"/>
      <c r="AC149" s="1"/>
    </row>
    <row r="150" spans="1:29" ht="12.75">
      <c r="A150" s="1"/>
      <c r="B150" s="16"/>
      <c r="C150" s="3"/>
      <c r="D150" s="3"/>
      <c r="E150" s="3"/>
      <c r="F150" s="3"/>
      <c r="G150" s="137"/>
      <c r="H150" s="137"/>
      <c r="I150" s="137"/>
      <c r="J150" s="137"/>
      <c r="K150" s="137"/>
      <c r="L150" s="154"/>
      <c r="M150" s="137"/>
      <c r="N150" s="137"/>
      <c r="O150" s="137"/>
      <c r="P150" s="137"/>
      <c r="Q150" s="137"/>
      <c r="R150" s="137"/>
      <c r="S150" s="137"/>
      <c r="T150" s="137"/>
      <c r="U150" s="137"/>
      <c r="V150" s="1"/>
      <c r="W150" s="1"/>
      <c r="X150" s="1"/>
      <c r="Y150" s="1"/>
      <c r="Z150" s="1"/>
      <c r="AA150" s="1"/>
      <c r="AB150" s="1"/>
      <c r="AC150" s="1"/>
    </row>
    <row r="151" spans="1:29" ht="12.75">
      <c r="A151" s="1"/>
      <c r="B151" s="16"/>
      <c r="C151" s="3"/>
      <c r="D151" s="3"/>
      <c r="E151" s="3"/>
      <c r="F151" s="3"/>
      <c r="G151" s="137"/>
      <c r="H151" s="137"/>
      <c r="I151" s="137"/>
      <c r="J151" s="137"/>
      <c r="K151" s="137"/>
      <c r="L151" s="154"/>
      <c r="M151" s="137"/>
      <c r="N151" s="137"/>
      <c r="O151" s="137"/>
      <c r="P151" s="137"/>
      <c r="Q151" s="137"/>
      <c r="R151" s="137"/>
      <c r="S151" s="137"/>
      <c r="T151" s="137"/>
      <c r="U151" s="137"/>
      <c r="V151" s="1"/>
      <c r="W151" s="1"/>
      <c r="X151" s="1"/>
      <c r="Y151" s="1"/>
      <c r="Z151" s="1"/>
      <c r="AA151" s="1"/>
      <c r="AB151" s="1"/>
      <c r="AC151" s="1"/>
    </row>
    <row r="152" spans="1:29" ht="12.75">
      <c r="A152" s="1"/>
      <c r="B152" s="16"/>
      <c r="C152" s="3"/>
      <c r="D152" s="3"/>
      <c r="E152" s="3"/>
      <c r="F152" s="3"/>
      <c r="G152" s="137"/>
      <c r="H152" s="137"/>
      <c r="I152" s="137"/>
      <c r="J152" s="137"/>
      <c r="K152" s="137"/>
      <c r="L152" s="154"/>
      <c r="M152" s="137"/>
      <c r="N152" s="137"/>
      <c r="O152" s="137"/>
      <c r="P152" s="137"/>
      <c r="Q152" s="137"/>
      <c r="R152" s="137"/>
      <c r="S152" s="137"/>
      <c r="T152" s="137"/>
      <c r="U152" s="137"/>
      <c r="V152" s="1"/>
      <c r="W152" s="1"/>
      <c r="X152" s="1"/>
      <c r="Y152" s="1"/>
      <c r="Z152" s="1"/>
      <c r="AA152" s="1"/>
      <c r="AB152" s="1"/>
      <c r="AC152" s="1"/>
    </row>
    <row r="153" spans="1:29" ht="12.75">
      <c r="A153" s="1"/>
      <c r="B153" s="16"/>
      <c r="C153" s="3"/>
      <c r="D153" s="3"/>
      <c r="E153" s="3"/>
      <c r="F153" s="3"/>
      <c r="G153" s="137"/>
      <c r="H153" s="137"/>
      <c r="I153" s="137"/>
      <c r="J153" s="137"/>
      <c r="K153" s="137"/>
      <c r="L153" s="154"/>
      <c r="M153" s="137"/>
      <c r="N153" s="137"/>
      <c r="O153" s="137"/>
      <c r="P153" s="137"/>
      <c r="Q153" s="137"/>
      <c r="R153" s="137"/>
      <c r="S153" s="137"/>
      <c r="T153" s="137"/>
      <c r="U153" s="137"/>
      <c r="V153" s="1"/>
      <c r="W153" s="1"/>
      <c r="X153" s="1"/>
      <c r="Y153" s="1"/>
      <c r="Z153" s="1"/>
      <c r="AA153" s="1"/>
      <c r="AB153" s="1"/>
      <c r="AC153" s="1"/>
    </row>
    <row r="154" spans="1:29" ht="12.75">
      <c r="A154" s="1"/>
      <c r="B154" s="16"/>
      <c r="C154" s="3"/>
      <c r="D154" s="3"/>
      <c r="E154" s="3"/>
      <c r="F154" s="3"/>
      <c r="G154" s="137"/>
      <c r="H154" s="137"/>
      <c r="I154" s="137"/>
      <c r="J154" s="137"/>
      <c r="K154" s="137"/>
      <c r="L154" s="154"/>
      <c r="M154" s="137"/>
      <c r="N154" s="137"/>
      <c r="O154" s="137"/>
      <c r="P154" s="137"/>
      <c r="Q154" s="137"/>
      <c r="R154" s="137"/>
      <c r="S154" s="137"/>
      <c r="T154" s="137"/>
      <c r="U154" s="137"/>
      <c r="V154" s="1"/>
      <c r="W154" s="1"/>
      <c r="X154" s="1"/>
      <c r="Y154" s="1"/>
      <c r="Z154" s="1"/>
      <c r="AA154" s="1"/>
      <c r="AB154" s="1"/>
      <c r="AC154" s="1"/>
    </row>
    <row r="155" spans="1:29" ht="12.75">
      <c r="A155" s="1"/>
      <c r="B155" s="16"/>
      <c r="C155" s="3"/>
      <c r="D155" s="3"/>
      <c r="E155" s="3"/>
      <c r="F155" s="3"/>
      <c r="G155" s="137"/>
      <c r="H155" s="137"/>
      <c r="I155" s="137"/>
      <c r="J155" s="137"/>
      <c r="K155" s="137"/>
      <c r="L155" s="154"/>
      <c r="M155" s="137"/>
      <c r="N155" s="137"/>
      <c r="O155" s="137"/>
      <c r="P155" s="137"/>
      <c r="Q155" s="137"/>
      <c r="R155" s="137"/>
      <c r="S155" s="137"/>
      <c r="T155" s="137"/>
      <c r="U155" s="137"/>
      <c r="V155" s="1"/>
      <c r="W155" s="1"/>
      <c r="X155" s="1"/>
      <c r="Y155" s="1"/>
      <c r="Z155" s="1"/>
      <c r="AA155" s="1"/>
      <c r="AB155" s="1"/>
      <c r="AC155" s="1"/>
    </row>
    <row r="156" spans="1:29" ht="12.75">
      <c r="A156" s="1"/>
      <c r="B156" s="16"/>
      <c r="C156" s="3"/>
      <c r="D156" s="3"/>
      <c r="E156" s="3"/>
      <c r="F156" s="3"/>
      <c r="G156" s="137"/>
      <c r="H156" s="137"/>
      <c r="I156" s="137"/>
      <c r="J156" s="137"/>
      <c r="K156" s="137"/>
      <c r="L156" s="154"/>
      <c r="M156" s="137"/>
      <c r="N156" s="137"/>
      <c r="O156" s="137"/>
      <c r="P156" s="137"/>
      <c r="Q156" s="137"/>
      <c r="R156" s="137"/>
      <c r="S156" s="137"/>
      <c r="T156" s="137"/>
      <c r="U156" s="137"/>
      <c r="V156" s="1"/>
      <c r="W156" s="1"/>
      <c r="X156" s="1"/>
      <c r="Y156" s="1"/>
      <c r="Z156" s="1"/>
      <c r="AA156" s="1"/>
      <c r="AB156" s="1"/>
      <c r="AC156" s="1"/>
    </row>
    <row r="157" spans="1:29" ht="12.75">
      <c r="A157" s="1"/>
      <c r="B157" s="16"/>
      <c r="C157" s="3"/>
      <c r="D157" s="3"/>
      <c r="E157" s="3"/>
      <c r="F157" s="3"/>
      <c r="G157" s="137"/>
      <c r="H157" s="137"/>
      <c r="I157" s="137"/>
      <c r="J157" s="137"/>
      <c r="K157" s="137"/>
      <c r="L157" s="154"/>
      <c r="M157" s="137"/>
      <c r="N157" s="137"/>
      <c r="O157" s="137"/>
      <c r="P157" s="137"/>
      <c r="Q157" s="137"/>
      <c r="R157" s="137"/>
      <c r="S157" s="137"/>
      <c r="T157" s="137"/>
      <c r="U157" s="137"/>
      <c r="V157" s="1"/>
      <c r="W157" s="1"/>
      <c r="X157" s="1"/>
      <c r="Y157" s="1"/>
      <c r="Z157" s="1"/>
      <c r="AA157" s="1"/>
      <c r="AB157" s="1"/>
      <c r="AC157" s="1"/>
    </row>
    <row r="158" spans="1:29" ht="12.75">
      <c r="A158" s="1"/>
      <c r="B158" s="16"/>
      <c r="C158" s="3"/>
      <c r="D158" s="3"/>
      <c r="E158" s="3"/>
      <c r="F158" s="3"/>
      <c r="G158" s="137"/>
      <c r="H158" s="137"/>
      <c r="I158" s="137"/>
      <c r="J158" s="137"/>
      <c r="K158" s="137"/>
      <c r="L158" s="154"/>
      <c r="M158" s="137"/>
      <c r="N158" s="137"/>
      <c r="O158" s="137"/>
      <c r="P158" s="137"/>
      <c r="Q158" s="137"/>
      <c r="R158" s="137"/>
      <c r="S158" s="137"/>
      <c r="T158" s="137"/>
      <c r="U158" s="137"/>
      <c r="V158" s="1"/>
      <c r="W158" s="1"/>
      <c r="X158" s="1"/>
      <c r="Y158" s="1"/>
      <c r="Z158" s="1"/>
      <c r="AA158" s="1"/>
      <c r="AB158" s="1"/>
      <c r="AC158" s="1"/>
    </row>
    <row r="159" spans="1:29" ht="12.75">
      <c r="A159" s="1"/>
      <c r="B159" s="16"/>
      <c r="C159" s="3"/>
      <c r="D159" s="3"/>
      <c r="E159" s="3"/>
      <c r="F159" s="3"/>
      <c r="G159" s="137"/>
      <c r="H159" s="137"/>
      <c r="I159" s="137"/>
      <c r="J159" s="137"/>
      <c r="K159" s="137"/>
      <c r="L159" s="154"/>
      <c r="M159" s="137"/>
      <c r="N159" s="137"/>
      <c r="O159" s="137"/>
      <c r="P159" s="137"/>
      <c r="Q159" s="137"/>
      <c r="R159" s="137"/>
      <c r="S159" s="137"/>
      <c r="T159" s="137"/>
      <c r="U159" s="137"/>
      <c r="V159" s="1"/>
      <c r="W159" s="1"/>
      <c r="X159" s="1"/>
      <c r="Y159" s="1"/>
      <c r="Z159" s="1"/>
      <c r="AA159" s="1"/>
      <c r="AB159" s="1"/>
      <c r="AC159" s="1"/>
    </row>
    <row r="160" spans="1:29" ht="12.75">
      <c r="A160" s="1"/>
      <c r="B160" s="16"/>
      <c r="C160" s="3"/>
      <c r="D160" s="3"/>
      <c r="E160" s="3"/>
      <c r="F160" s="3"/>
      <c r="G160" s="137"/>
      <c r="H160" s="137"/>
      <c r="I160" s="137"/>
      <c r="J160" s="137"/>
      <c r="K160" s="137"/>
      <c r="L160" s="154"/>
      <c r="M160" s="137"/>
      <c r="N160" s="137"/>
      <c r="O160" s="137"/>
      <c r="P160" s="137"/>
      <c r="Q160" s="137"/>
      <c r="R160" s="137"/>
      <c r="S160" s="137"/>
      <c r="T160" s="137"/>
      <c r="U160" s="137"/>
      <c r="V160" s="1"/>
      <c r="W160" s="1"/>
      <c r="X160" s="1"/>
      <c r="Y160" s="1"/>
      <c r="Z160" s="1"/>
      <c r="AA160" s="1"/>
      <c r="AB160" s="1"/>
      <c r="AC160" s="1"/>
    </row>
    <row r="161" spans="1:29" ht="12.75">
      <c r="A161" s="1"/>
      <c r="B161" s="16"/>
      <c r="C161" s="3"/>
      <c r="D161" s="3"/>
      <c r="E161" s="3"/>
      <c r="F161" s="3"/>
      <c r="G161" s="137"/>
      <c r="H161" s="137"/>
      <c r="I161" s="137"/>
      <c r="J161" s="137"/>
      <c r="K161" s="137"/>
      <c r="L161" s="154"/>
      <c r="M161" s="137"/>
      <c r="N161" s="137"/>
      <c r="O161" s="137"/>
      <c r="P161" s="137"/>
      <c r="Q161" s="137"/>
      <c r="R161" s="137"/>
      <c r="S161" s="137"/>
      <c r="T161" s="137"/>
      <c r="U161" s="137"/>
      <c r="V161" s="1"/>
      <c r="W161" s="1"/>
      <c r="X161" s="1"/>
      <c r="Y161" s="1"/>
      <c r="Z161" s="1"/>
      <c r="AA161" s="1"/>
      <c r="AB161" s="1"/>
      <c r="AC161" s="1"/>
    </row>
    <row r="162" spans="1:29" ht="12.75">
      <c r="A162" s="1"/>
      <c r="B162" s="16"/>
      <c r="C162" s="3"/>
      <c r="D162" s="3"/>
      <c r="E162" s="3"/>
      <c r="F162" s="3"/>
      <c r="G162" s="137"/>
      <c r="H162" s="137"/>
      <c r="I162" s="137"/>
      <c r="J162" s="137"/>
      <c r="K162" s="137"/>
      <c r="L162" s="154"/>
      <c r="M162" s="137"/>
      <c r="N162" s="137"/>
      <c r="O162" s="137"/>
      <c r="P162" s="137"/>
      <c r="Q162" s="137"/>
      <c r="R162" s="137"/>
      <c r="S162" s="137"/>
      <c r="T162" s="137"/>
      <c r="U162" s="137"/>
      <c r="V162" s="1"/>
      <c r="W162" s="1"/>
      <c r="X162" s="1"/>
      <c r="Y162" s="1"/>
      <c r="Z162" s="1"/>
      <c r="AA162" s="1"/>
      <c r="AB162" s="1"/>
      <c r="AC162" s="1"/>
    </row>
    <row r="163" spans="1:29" ht="12.75">
      <c r="A163" s="1"/>
      <c r="B163" s="16"/>
      <c r="C163" s="3"/>
      <c r="D163" s="3"/>
      <c r="E163" s="3"/>
      <c r="F163" s="3"/>
      <c r="G163" s="137"/>
      <c r="H163" s="137"/>
      <c r="I163" s="137"/>
      <c r="J163" s="137"/>
      <c r="K163" s="137"/>
      <c r="L163" s="154"/>
      <c r="M163" s="137"/>
      <c r="N163" s="137"/>
      <c r="O163" s="137"/>
      <c r="P163" s="137"/>
      <c r="Q163" s="137"/>
      <c r="R163" s="137"/>
      <c r="S163" s="137"/>
      <c r="T163" s="137"/>
      <c r="U163" s="137"/>
      <c r="V163" s="1"/>
      <c r="W163" s="1"/>
      <c r="X163" s="1"/>
      <c r="Y163" s="1"/>
      <c r="Z163" s="1"/>
      <c r="AA163" s="1"/>
      <c r="AB163" s="1"/>
      <c r="AC163" s="1"/>
    </row>
    <row r="164" spans="1:29" ht="12.75">
      <c r="A164" s="1"/>
      <c r="B164" s="16"/>
      <c r="C164" s="3"/>
      <c r="D164" s="3"/>
      <c r="E164" s="3"/>
      <c r="F164" s="3"/>
      <c r="G164" s="137"/>
      <c r="H164" s="137"/>
      <c r="I164" s="137"/>
      <c r="J164" s="137"/>
      <c r="K164" s="137"/>
      <c r="L164" s="154"/>
      <c r="M164" s="137"/>
      <c r="N164" s="137"/>
      <c r="O164" s="137"/>
      <c r="P164" s="137"/>
      <c r="Q164" s="137"/>
      <c r="R164" s="137"/>
      <c r="S164" s="137"/>
      <c r="T164" s="137"/>
      <c r="U164" s="137"/>
      <c r="V164" s="1"/>
      <c r="W164" s="1"/>
      <c r="X164" s="1"/>
      <c r="Y164" s="1"/>
      <c r="Z164" s="1"/>
      <c r="AA164" s="1"/>
      <c r="AB164" s="1"/>
      <c r="AC164" s="1"/>
    </row>
    <row r="165" spans="1:29" ht="12.75">
      <c r="A165" s="1"/>
      <c r="B165" s="16"/>
      <c r="C165" s="3"/>
      <c r="D165" s="3"/>
      <c r="E165" s="3"/>
      <c r="F165" s="3"/>
      <c r="G165" s="137"/>
      <c r="H165" s="137"/>
      <c r="I165" s="137"/>
      <c r="J165" s="137"/>
      <c r="K165" s="137"/>
      <c r="L165" s="154"/>
      <c r="M165" s="137"/>
      <c r="N165" s="137"/>
      <c r="O165" s="137"/>
      <c r="P165" s="137"/>
      <c r="Q165" s="137"/>
      <c r="R165" s="137"/>
      <c r="S165" s="137"/>
      <c r="T165" s="137"/>
      <c r="U165" s="137"/>
      <c r="V165" s="1"/>
      <c r="W165" s="1"/>
      <c r="X165" s="1"/>
      <c r="Y165" s="1"/>
      <c r="Z165" s="1"/>
      <c r="AA165" s="1"/>
      <c r="AB165" s="1"/>
      <c r="AC165" s="1"/>
    </row>
    <row r="166" spans="1:29" ht="12.75">
      <c r="A166" s="1"/>
      <c r="B166" s="16"/>
      <c r="C166" s="3"/>
      <c r="D166" s="3"/>
      <c r="E166" s="3"/>
      <c r="F166" s="3"/>
      <c r="G166" s="137"/>
      <c r="H166" s="137"/>
      <c r="I166" s="137"/>
      <c r="J166" s="137"/>
      <c r="K166" s="137"/>
      <c r="L166" s="154"/>
      <c r="M166" s="137"/>
      <c r="N166" s="137"/>
      <c r="O166" s="137"/>
      <c r="P166" s="137"/>
      <c r="Q166" s="137"/>
      <c r="R166" s="137"/>
      <c r="S166" s="137"/>
      <c r="T166" s="137"/>
      <c r="U166" s="137"/>
      <c r="V166" s="1"/>
      <c r="W166" s="1"/>
      <c r="X166" s="1"/>
      <c r="Y166" s="1"/>
      <c r="Z166" s="1"/>
      <c r="AA166" s="1"/>
      <c r="AB166" s="1"/>
      <c r="AC166" s="1"/>
    </row>
    <row r="167" spans="1:29" ht="12.75">
      <c r="A167" s="1"/>
      <c r="B167" s="16"/>
      <c r="C167" s="3"/>
      <c r="D167" s="3"/>
      <c r="E167" s="3"/>
      <c r="F167" s="3"/>
      <c r="G167" s="137"/>
      <c r="H167" s="137"/>
      <c r="I167" s="137"/>
      <c r="J167" s="137"/>
      <c r="K167" s="137"/>
      <c r="L167" s="154"/>
      <c r="M167" s="137"/>
      <c r="N167" s="137"/>
      <c r="O167" s="137"/>
      <c r="P167" s="137"/>
      <c r="Q167" s="137"/>
      <c r="R167" s="137"/>
      <c r="S167" s="137"/>
      <c r="T167" s="137"/>
      <c r="U167" s="137"/>
      <c r="V167" s="1"/>
      <c r="W167" s="1"/>
      <c r="X167" s="1"/>
      <c r="Y167" s="1"/>
      <c r="Z167" s="1"/>
      <c r="AA167" s="1"/>
      <c r="AB167" s="1"/>
      <c r="AC167" s="1"/>
    </row>
    <row r="168" spans="1:29" ht="12.75">
      <c r="A168" s="1"/>
      <c r="B168" s="16"/>
      <c r="C168" s="3"/>
      <c r="D168" s="3"/>
      <c r="E168" s="3"/>
      <c r="F168" s="3"/>
      <c r="G168" s="137"/>
      <c r="H168" s="137"/>
      <c r="I168" s="137"/>
      <c r="J168" s="137"/>
      <c r="K168" s="137"/>
      <c r="L168" s="154"/>
      <c r="M168" s="137"/>
      <c r="N168" s="137"/>
      <c r="O168" s="137"/>
      <c r="P168" s="137"/>
      <c r="Q168" s="137"/>
      <c r="R168" s="137"/>
      <c r="S168" s="137"/>
      <c r="T168" s="137"/>
      <c r="U168" s="137"/>
      <c r="V168" s="1"/>
      <c r="W168" s="1"/>
      <c r="X168" s="1"/>
      <c r="Y168" s="1"/>
      <c r="Z168" s="1"/>
      <c r="AA168" s="1"/>
      <c r="AB168" s="1"/>
      <c r="AC168" s="1"/>
    </row>
    <row r="169" spans="1:29" ht="12.75">
      <c r="A169" s="1"/>
      <c r="B169" s="16"/>
      <c r="C169" s="3"/>
      <c r="D169" s="3"/>
      <c r="E169" s="3"/>
      <c r="F169" s="3"/>
      <c r="G169" s="137"/>
      <c r="H169" s="137"/>
      <c r="I169" s="137"/>
      <c r="J169" s="137"/>
      <c r="K169" s="137"/>
      <c r="L169" s="154"/>
      <c r="M169" s="137"/>
      <c r="N169" s="137"/>
      <c r="O169" s="137"/>
      <c r="P169" s="137"/>
      <c r="Q169" s="137"/>
      <c r="R169" s="137"/>
      <c r="S169" s="137"/>
      <c r="T169" s="137"/>
      <c r="U169" s="137"/>
      <c r="V169" s="1"/>
      <c r="W169" s="1"/>
      <c r="X169" s="1"/>
      <c r="Y169" s="1"/>
      <c r="Z169" s="1"/>
      <c r="AA169" s="1"/>
      <c r="AB169" s="1"/>
      <c r="AC169" s="1"/>
    </row>
    <row r="170" spans="1:29" ht="12.75">
      <c r="A170" s="1"/>
      <c r="B170" s="16"/>
      <c r="C170" s="3"/>
      <c r="D170" s="3"/>
      <c r="E170" s="3"/>
      <c r="F170" s="3"/>
      <c r="G170" s="137"/>
      <c r="H170" s="137"/>
      <c r="I170" s="137"/>
      <c r="J170" s="137"/>
      <c r="K170" s="137"/>
      <c r="L170" s="154"/>
      <c r="M170" s="137"/>
      <c r="N170" s="137"/>
      <c r="O170" s="137"/>
      <c r="P170" s="137"/>
      <c r="Q170" s="137"/>
      <c r="R170" s="137"/>
      <c r="S170" s="137"/>
      <c r="T170" s="137"/>
      <c r="U170" s="137"/>
      <c r="V170" s="1"/>
      <c r="W170" s="1"/>
      <c r="X170" s="1"/>
      <c r="Y170" s="1"/>
      <c r="Z170" s="1"/>
      <c r="AA170" s="1"/>
      <c r="AB170" s="1"/>
      <c r="AC170" s="1"/>
    </row>
    <row r="171" spans="1:29" ht="12.75">
      <c r="A171" s="1"/>
      <c r="B171" s="16"/>
      <c r="C171" s="3"/>
      <c r="D171" s="3"/>
      <c r="E171" s="3"/>
      <c r="F171" s="3"/>
      <c r="G171" s="137"/>
      <c r="H171" s="137"/>
      <c r="I171" s="137"/>
      <c r="J171" s="137"/>
      <c r="K171" s="137"/>
      <c r="L171" s="154"/>
      <c r="M171" s="137"/>
      <c r="N171" s="137"/>
      <c r="O171" s="137"/>
      <c r="P171" s="137"/>
      <c r="Q171" s="137"/>
      <c r="R171" s="137"/>
      <c r="S171" s="137"/>
      <c r="T171" s="137"/>
      <c r="U171" s="137"/>
      <c r="V171" s="1"/>
      <c r="W171" s="1"/>
      <c r="X171" s="1"/>
      <c r="Y171" s="1"/>
      <c r="Z171" s="1"/>
      <c r="AA171" s="1"/>
      <c r="AB171" s="1"/>
      <c r="AC171" s="1"/>
    </row>
    <row r="172" spans="1:29" ht="12.75">
      <c r="A172" s="1"/>
      <c r="B172" s="16"/>
      <c r="C172" s="3"/>
      <c r="D172" s="3"/>
      <c r="E172" s="3"/>
      <c r="F172" s="3"/>
      <c r="G172" s="137"/>
      <c r="H172" s="137"/>
      <c r="I172" s="137"/>
      <c r="J172" s="137"/>
      <c r="K172" s="137"/>
      <c r="L172" s="154"/>
      <c r="M172" s="137"/>
      <c r="N172" s="137"/>
      <c r="O172" s="137"/>
      <c r="P172" s="137"/>
      <c r="Q172" s="137"/>
      <c r="R172" s="137"/>
      <c r="S172" s="137"/>
      <c r="T172" s="137"/>
      <c r="U172" s="137"/>
      <c r="V172" s="1"/>
      <c r="W172" s="1"/>
      <c r="X172" s="1"/>
      <c r="Y172" s="1"/>
      <c r="Z172" s="1"/>
      <c r="AA172" s="1"/>
      <c r="AB172" s="1"/>
      <c r="AC172" s="1"/>
    </row>
    <row r="173" spans="1:29" ht="12.75">
      <c r="A173" s="1"/>
      <c r="B173" s="16"/>
      <c r="C173" s="3"/>
      <c r="D173" s="3"/>
      <c r="E173" s="3"/>
      <c r="F173" s="3"/>
      <c r="G173" s="137"/>
      <c r="H173" s="137"/>
      <c r="I173" s="137"/>
      <c r="J173" s="137"/>
      <c r="K173" s="137"/>
      <c r="L173" s="154"/>
      <c r="M173" s="137"/>
      <c r="N173" s="137"/>
      <c r="O173" s="137"/>
      <c r="P173" s="137"/>
      <c r="Q173" s="137"/>
      <c r="R173" s="137"/>
      <c r="S173" s="137"/>
      <c r="T173" s="137"/>
      <c r="U173" s="137"/>
      <c r="V173" s="1"/>
      <c r="W173" s="1"/>
      <c r="X173" s="1"/>
      <c r="Y173" s="1"/>
      <c r="Z173" s="1"/>
      <c r="AA173" s="1"/>
      <c r="AB173" s="1"/>
      <c r="AC173" s="1"/>
    </row>
    <row r="174" spans="1:29" ht="12.75">
      <c r="A174" s="1"/>
      <c r="B174" s="16"/>
      <c r="C174" s="3"/>
      <c r="D174" s="3"/>
      <c r="E174" s="3"/>
      <c r="F174" s="3"/>
      <c r="G174" s="137"/>
      <c r="H174" s="137"/>
      <c r="I174" s="137"/>
      <c r="J174" s="137"/>
      <c r="K174" s="137"/>
      <c r="L174" s="154"/>
      <c r="M174" s="137"/>
      <c r="N174" s="137"/>
      <c r="O174" s="137"/>
      <c r="P174" s="137"/>
      <c r="Q174" s="137"/>
      <c r="R174" s="137"/>
      <c r="S174" s="137"/>
      <c r="T174" s="137"/>
      <c r="U174" s="137"/>
      <c r="V174" s="1"/>
      <c r="W174" s="1"/>
      <c r="X174" s="1"/>
      <c r="Y174" s="1"/>
      <c r="Z174" s="1"/>
      <c r="AA174" s="1"/>
      <c r="AB174" s="1"/>
      <c r="AC174" s="1"/>
    </row>
    <row r="175" spans="1:29" ht="12.75">
      <c r="A175" s="1"/>
      <c r="B175" s="16"/>
      <c r="C175" s="3"/>
      <c r="D175" s="3"/>
      <c r="E175" s="3"/>
      <c r="F175" s="3"/>
      <c r="G175" s="137"/>
      <c r="H175" s="137"/>
      <c r="I175" s="137"/>
      <c r="J175" s="137"/>
      <c r="K175" s="137"/>
      <c r="L175" s="154"/>
      <c r="M175" s="137"/>
      <c r="N175" s="137"/>
      <c r="O175" s="137"/>
      <c r="P175" s="137"/>
      <c r="Q175" s="137"/>
      <c r="R175" s="137"/>
      <c r="S175" s="137"/>
      <c r="T175" s="137"/>
      <c r="U175" s="137"/>
      <c r="V175" s="1"/>
      <c r="W175" s="1"/>
      <c r="X175" s="1"/>
      <c r="Y175" s="1"/>
      <c r="Z175" s="1"/>
      <c r="AA175" s="1"/>
      <c r="AB175" s="1"/>
      <c r="AC175" s="1"/>
    </row>
    <row r="176" spans="1:29" ht="12.75">
      <c r="A176" s="1"/>
      <c r="B176" s="16"/>
      <c r="C176" s="3"/>
      <c r="D176" s="3"/>
      <c r="E176" s="3"/>
      <c r="F176" s="3"/>
      <c r="G176" s="137"/>
      <c r="H176" s="137"/>
      <c r="I176" s="137"/>
      <c r="J176" s="137"/>
      <c r="K176" s="137"/>
      <c r="L176" s="154"/>
      <c r="M176" s="137"/>
      <c r="N176" s="137"/>
      <c r="O176" s="137"/>
      <c r="P176" s="137"/>
      <c r="Q176" s="137"/>
      <c r="R176" s="137"/>
      <c r="S176" s="137"/>
      <c r="T176" s="137"/>
      <c r="U176" s="137"/>
      <c r="V176" s="1"/>
      <c r="W176" s="1"/>
      <c r="X176" s="1"/>
      <c r="Y176" s="1"/>
      <c r="Z176" s="1"/>
      <c r="AA176" s="1"/>
      <c r="AB176" s="1"/>
      <c r="AC176" s="1"/>
    </row>
    <row r="177" spans="1:29" ht="12.75">
      <c r="A177" s="1"/>
      <c r="B177" s="16"/>
      <c r="C177" s="3"/>
      <c r="D177" s="3"/>
      <c r="E177" s="3"/>
      <c r="F177" s="3"/>
      <c r="G177" s="137"/>
      <c r="H177" s="137"/>
      <c r="I177" s="137"/>
      <c r="J177" s="137"/>
      <c r="K177" s="137"/>
      <c r="L177" s="154"/>
      <c r="M177" s="137"/>
      <c r="N177" s="137"/>
      <c r="O177" s="137"/>
      <c r="P177" s="137"/>
      <c r="Q177" s="137"/>
      <c r="R177" s="137"/>
      <c r="S177" s="137"/>
      <c r="T177" s="137"/>
      <c r="U177" s="137"/>
      <c r="V177" s="1"/>
      <c r="W177" s="1"/>
      <c r="X177" s="1"/>
      <c r="Y177" s="1"/>
      <c r="Z177" s="1"/>
      <c r="AA177" s="1"/>
      <c r="AB177" s="1"/>
      <c r="AC177" s="1"/>
    </row>
    <row r="178" spans="1:29" ht="12.75">
      <c r="A178" s="1"/>
      <c r="B178" s="16"/>
      <c r="C178" s="3"/>
      <c r="D178" s="3"/>
      <c r="E178" s="3"/>
      <c r="F178" s="3"/>
      <c r="G178" s="137"/>
      <c r="H178" s="137"/>
      <c r="I178" s="137"/>
      <c r="J178" s="137"/>
      <c r="K178" s="137"/>
      <c r="L178" s="154"/>
      <c r="M178" s="137"/>
      <c r="N178" s="137"/>
      <c r="O178" s="137"/>
      <c r="P178" s="137"/>
      <c r="Q178" s="137"/>
      <c r="R178" s="137"/>
      <c r="S178" s="137"/>
      <c r="T178" s="137"/>
      <c r="U178" s="137"/>
      <c r="V178" s="1"/>
      <c r="W178" s="1"/>
      <c r="X178" s="1"/>
      <c r="Y178" s="1"/>
      <c r="Z178" s="1"/>
      <c r="AA178" s="1"/>
      <c r="AB178" s="1"/>
      <c r="AC178" s="1"/>
    </row>
    <row r="179" spans="1:29" ht="12.75">
      <c r="A179" s="1"/>
      <c r="B179" s="16"/>
      <c r="C179" s="3"/>
      <c r="D179" s="3"/>
      <c r="E179" s="3"/>
      <c r="F179" s="3"/>
      <c r="G179" s="137"/>
      <c r="H179" s="137"/>
      <c r="I179" s="137"/>
      <c r="J179" s="137"/>
      <c r="K179" s="137"/>
      <c r="L179" s="154"/>
      <c r="M179" s="137"/>
      <c r="N179" s="137"/>
      <c r="O179" s="137"/>
      <c r="P179" s="137"/>
      <c r="Q179" s="137"/>
      <c r="R179" s="137"/>
      <c r="S179" s="137"/>
      <c r="T179" s="137"/>
      <c r="U179" s="137"/>
      <c r="V179" s="1"/>
      <c r="W179" s="1"/>
      <c r="X179" s="1"/>
      <c r="Y179" s="1"/>
      <c r="Z179" s="1"/>
      <c r="AA179" s="1"/>
      <c r="AB179" s="1"/>
      <c r="AC179" s="1"/>
    </row>
    <row r="180" spans="1:29" ht="12.75">
      <c r="A180" s="1"/>
      <c r="B180" s="16"/>
      <c r="C180" s="3"/>
      <c r="D180" s="3"/>
      <c r="E180" s="3"/>
      <c r="F180" s="3"/>
      <c r="G180" s="137"/>
      <c r="H180" s="137"/>
      <c r="I180" s="137"/>
      <c r="J180" s="137"/>
      <c r="K180" s="137"/>
      <c r="L180" s="154"/>
      <c r="M180" s="137"/>
      <c r="N180" s="137"/>
      <c r="O180" s="137"/>
      <c r="P180" s="137"/>
      <c r="Q180" s="137"/>
      <c r="R180" s="137"/>
      <c r="S180" s="137"/>
      <c r="T180" s="137"/>
      <c r="U180" s="137"/>
      <c r="V180" s="1"/>
      <c r="W180" s="1"/>
      <c r="X180" s="1"/>
      <c r="Y180" s="1"/>
      <c r="Z180" s="1"/>
      <c r="AA180" s="1"/>
      <c r="AB180" s="1"/>
      <c r="AC180" s="1"/>
    </row>
    <row r="181" spans="1:29" ht="12.75">
      <c r="A181" s="1"/>
      <c r="B181" s="16"/>
      <c r="C181" s="3"/>
      <c r="D181" s="3"/>
      <c r="E181" s="3"/>
      <c r="F181" s="3"/>
      <c r="G181" s="137"/>
      <c r="H181" s="137"/>
      <c r="I181" s="137"/>
      <c r="J181" s="137"/>
      <c r="K181" s="137"/>
      <c r="L181" s="154"/>
      <c r="M181" s="137"/>
      <c r="N181" s="137"/>
      <c r="O181" s="137"/>
      <c r="P181" s="137"/>
      <c r="Q181" s="137"/>
      <c r="R181" s="137"/>
      <c r="S181" s="137"/>
      <c r="T181" s="137"/>
      <c r="U181" s="137"/>
      <c r="V181" s="1"/>
      <c r="W181" s="1"/>
      <c r="X181" s="1"/>
      <c r="Y181" s="1"/>
      <c r="Z181" s="1"/>
      <c r="AA181" s="1"/>
      <c r="AB181" s="1"/>
      <c r="AC181" s="1"/>
    </row>
    <row r="182" spans="1:29" ht="12.75">
      <c r="A182" s="1"/>
      <c r="B182" s="16"/>
      <c r="C182" s="3"/>
      <c r="D182" s="3"/>
      <c r="E182" s="3"/>
      <c r="F182" s="3"/>
      <c r="G182" s="137"/>
      <c r="H182" s="137"/>
      <c r="I182" s="137"/>
      <c r="J182" s="137"/>
      <c r="K182" s="137"/>
      <c r="L182" s="154"/>
      <c r="M182" s="137"/>
      <c r="N182" s="137"/>
      <c r="O182" s="137"/>
      <c r="P182" s="137"/>
      <c r="Q182" s="137"/>
      <c r="R182" s="137"/>
      <c r="S182" s="137"/>
      <c r="T182" s="137"/>
      <c r="U182" s="137"/>
      <c r="V182" s="1"/>
      <c r="W182" s="1"/>
      <c r="X182" s="1"/>
      <c r="Y182" s="1"/>
      <c r="Z182" s="1"/>
      <c r="AA182" s="1"/>
      <c r="AB182" s="1"/>
      <c r="AC182" s="1"/>
    </row>
    <row r="183" spans="1:29" ht="12.75">
      <c r="A183" s="1"/>
      <c r="B183" s="16"/>
      <c r="C183" s="3"/>
      <c r="D183" s="3"/>
      <c r="E183" s="3"/>
      <c r="F183" s="3"/>
      <c r="G183" s="137"/>
      <c r="H183" s="137"/>
      <c r="I183" s="137"/>
      <c r="J183" s="137"/>
      <c r="K183" s="137"/>
      <c r="L183" s="154"/>
      <c r="M183" s="137"/>
      <c r="N183" s="137"/>
      <c r="O183" s="137"/>
      <c r="P183" s="137"/>
      <c r="Q183" s="137"/>
      <c r="R183" s="137"/>
      <c r="S183" s="137"/>
      <c r="T183" s="137"/>
      <c r="U183" s="137"/>
      <c r="V183" s="1"/>
      <c r="W183" s="1"/>
      <c r="X183" s="1"/>
      <c r="Y183" s="1"/>
      <c r="Z183" s="1"/>
      <c r="AA183" s="1"/>
      <c r="AB183" s="1"/>
      <c r="AC183" s="1"/>
    </row>
    <row r="184" spans="1:29" ht="12.75">
      <c r="A184" s="1"/>
      <c r="B184" s="16"/>
      <c r="C184" s="3"/>
      <c r="D184" s="3"/>
      <c r="E184" s="3"/>
      <c r="F184" s="3"/>
      <c r="G184" s="137"/>
      <c r="H184" s="137"/>
      <c r="I184" s="137"/>
      <c r="J184" s="137"/>
      <c r="K184" s="137"/>
      <c r="L184" s="154"/>
      <c r="M184" s="137"/>
      <c r="N184" s="137"/>
      <c r="O184" s="137"/>
      <c r="P184" s="137"/>
      <c r="Q184" s="137"/>
      <c r="R184" s="137"/>
      <c r="S184" s="137"/>
      <c r="T184" s="137"/>
      <c r="U184" s="137"/>
      <c r="V184" s="1"/>
      <c r="W184" s="1"/>
      <c r="X184" s="1"/>
      <c r="Y184" s="1"/>
      <c r="Z184" s="1"/>
      <c r="AA184" s="1"/>
      <c r="AB184" s="1"/>
      <c r="AC184" s="1"/>
    </row>
    <row r="185" spans="1:29" ht="12.75">
      <c r="A185" s="1"/>
      <c r="B185" s="16"/>
      <c r="C185" s="3"/>
      <c r="D185" s="3"/>
      <c r="E185" s="3"/>
      <c r="F185" s="3"/>
      <c r="G185" s="137"/>
      <c r="H185" s="137"/>
      <c r="I185" s="137"/>
      <c r="J185" s="137"/>
      <c r="K185" s="137"/>
      <c r="L185" s="154"/>
      <c r="M185" s="137"/>
      <c r="N185" s="137"/>
      <c r="O185" s="137"/>
      <c r="P185" s="137"/>
      <c r="Q185" s="137"/>
      <c r="R185" s="137"/>
      <c r="S185" s="137"/>
      <c r="T185" s="137"/>
      <c r="U185" s="137"/>
      <c r="V185" s="1"/>
      <c r="W185" s="1"/>
      <c r="X185" s="1"/>
      <c r="Y185" s="1"/>
      <c r="Z185" s="1"/>
      <c r="AA185" s="1"/>
      <c r="AB185" s="1"/>
      <c r="AC185" s="1"/>
    </row>
    <row r="186" spans="1:29" ht="12.75">
      <c r="A186" s="1"/>
      <c r="B186" s="16"/>
      <c r="C186" s="3"/>
      <c r="D186" s="3"/>
      <c r="E186" s="3"/>
      <c r="F186" s="3"/>
      <c r="G186" s="137"/>
      <c r="H186" s="137"/>
      <c r="I186" s="137"/>
      <c r="J186" s="137"/>
      <c r="K186" s="137"/>
      <c r="L186" s="154"/>
      <c r="M186" s="137"/>
      <c r="N186" s="137"/>
      <c r="O186" s="137"/>
      <c r="P186" s="137"/>
      <c r="Q186" s="137"/>
      <c r="R186" s="137"/>
      <c r="S186" s="137"/>
      <c r="T186" s="137"/>
      <c r="U186" s="137"/>
      <c r="V186" s="1"/>
      <c r="W186" s="1"/>
      <c r="X186" s="1"/>
      <c r="Y186" s="1"/>
      <c r="Z186" s="1"/>
      <c r="AA186" s="1"/>
      <c r="AB186" s="1"/>
      <c r="AC186" s="1"/>
    </row>
    <row r="187" spans="1:29" ht="12.75">
      <c r="A187" s="1"/>
      <c r="B187" s="16"/>
      <c r="C187" s="3"/>
      <c r="D187" s="3"/>
      <c r="E187" s="3"/>
      <c r="F187" s="3"/>
      <c r="G187" s="137"/>
      <c r="H187" s="137"/>
      <c r="I187" s="137"/>
      <c r="J187" s="137"/>
      <c r="K187" s="137"/>
      <c r="L187" s="154"/>
      <c r="M187" s="137"/>
      <c r="N187" s="137"/>
      <c r="O187" s="137"/>
      <c r="P187" s="137"/>
      <c r="Q187" s="137"/>
      <c r="R187" s="137"/>
      <c r="S187" s="137"/>
      <c r="T187" s="137"/>
      <c r="U187" s="137"/>
      <c r="V187" s="1"/>
      <c r="W187" s="1"/>
      <c r="X187" s="1"/>
      <c r="Y187" s="1"/>
      <c r="Z187" s="1"/>
      <c r="AA187" s="1"/>
      <c r="AB187" s="1"/>
      <c r="AC187" s="1"/>
    </row>
    <row r="188" spans="1:29" ht="12.75">
      <c r="A188" s="1"/>
      <c r="B188" s="16"/>
      <c r="C188" s="3"/>
      <c r="D188" s="3"/>
      <c r="E188" s="3"/>
      <c r="F188" s="3"/>
      <c r="G188" s="137"/>
      <c r="H188" s="137"/>
      <c r="I188" s="137"/>
      <c r="J188" s="137"/>
      <c r="K188" s="137"/>
      <c r="L188" s="154"/>
      <c r="M188" s="137"/>
      <c r="N188" s="137"/>
      <c r="O188" s="137"/>
      <c r="P188" s="137"/>
      <c r="Q188" s="137"/>
      <c r="R188" s="137"/>
      <c r="S188" s="137"/>
      <c r="T188" s="137"/>
      <c r="U188" s="137"/>
      <c r="V188" s="1"/>
      <c r="W188" s="1"/>
      <c r="X188" s="1"/>
      <c r="Y188" s="1"/>
      <c r="Z188" s="1"/>
      <c r="AA188" s="1"/>
      <c r="AB188" s="1"/>
      <c r="AC188" s="1"/>
    </row>
    <row r="189" spans="1:29" ht="12.75">
      <c r="A189" s="1"/>
      <c r="B189" s="16"/>
      <c r="C189" s="3"/>
      <c r="D189" s="3"/>
      <c r="E189" s="3"/>
      <c r="F189" s="3"/>
      <c r="G189" s="137"/>
      <c r="H189" s="137"/>
      <c r="I189" s="137"/>
      <c r="J189" s="137"/>
      <c r="K189" s="137"/>
      <c r="L189" s="154"/>
      <c r="M189" s="137"/>
      <c r="N189" s="137"/>
      <c r="O189" s="137"/>
      <c r="P189" s="137"/>
      <c r="Q189" s="137"/>
      <c r="R189" s="137"/>
      <c r="S189" s="137"/>
      <c r="T189" s="137"/>
      <c r="U189" s="137"/>
      <c r="V189" s="1"/>
      <c r="W189" s="1"/>
      <c r="X189" s="1"/>
      <c r="Y189" s="1"/>
      <c r="Z189" s="1"/>
      <c r="AA189" s="1"/>
      <c r="AB189" s="1"/>
      <c r="AC189" s="1"/>
    </row>
    <row r="190" spans="1:29" ht="12.75">
      <c r="A190" s="1"/>
      <c r="B190" s="16"/>
      <c r="C190" s="3"/>
      <c r="D190" s="3"/>
      <c r="E190" s="3"/>
      <c r="F190" s="3"/>
      <c r="G190" s="137"/>
      <c r="H190" s="137"/>
      <c r="I190" s="137"/>
      <c r="J190" s="137"/>
      <c r="K190" s="137"/>
      <c r="L190" s="154"/>
      <c r="M190" s="137"/>
      <c r="N190" s="137"/>
      <c r="O190" s="137"/>
      <c r="P190" s="137"/>
      <c r="Q190" s="137"/>
      <c r="R190" s="137"/>
      <c r="S190" s="137"/>
      <c r="T190" s="137"/>
      <c r="U190" s="137"/>
      <c r="V190" s="1"/>
      <c r="W190" s="1"/>
      <c r="X190" s="1"/>
      <c r="Y190" s="1"/>
      <c r="Z190" s="1"/>
      <c r="AA190" s="1"/>
      <c r="AB190" s="1"/>
      <c r="AC190" s="1"/>
    </row>
    <row r="191" spans="1:29" ht="12.75">
      <c r="A191" s="1"/>
      <c r="B191" s="16"/>
      <c r="C191" s="3"/>
      <c r="D191" s="3"/>
      <c r="E191" s="3"/>
      <c r="F191" s="3"/>
      <c r="G191" s="137"/>
      <c r="H191" s="137"/>
      <c r="I191" s="137"/>
      <c r="J191" s="137"/>
      <c r="K191" s="137"/>
      <c r="L191" s="154"/>
      <c r="M191" s="137"/>
      <c r="N191" s="137"/>
      <c r="O191" s="137"/>
      <c r="P191" s="137"/>
      <c r="Q191" s="137"/>
      <c r="R191" s="137"/>
      <c r="S191" s="137"/>
      <c r="T191" s="137"/>
      <c r="U191" s="137"/>
      <c r="V191" s="1"/>
      <c r="W191" s="1"/>
      <c r="X191" s="1"/>
      <c r="Y191" s="1"/>
      <c r="Z191" s="1"/>
      <c r="AA191" s="1"/>
      <c r="AB191" s="1"/>
      <c r="AC191" s="1"/>
    </row>
    <row r="192" spans="1:29" ht="12.75">
      <c r="A192" s="1"/>
      <c r="B192" s="16"/>
      <c r="C192" s="3"/>
      <c r="D192" s="3"/>
      <c r="E192" s="3"/>
      <c r="F192" s="3"/>
      <c r="G192" s="137"/>
      <c r="H192" s="137"/>
      <c r="I192" s="137"/>
      <c r="J192" s="137"/>
      <c r="K192" s="137"/>
      <c r="L192" s="154"/>
      <c r="M192" s="137"/>
      <c r="N192" s="137"/>
      <c r="O192" s="137"/>
      <c r="P192" s="137"/>
      <c r="Q192" s="137"/>
      <c r="R192" s="137"/>
      <c r="S192" s="137"/>
      <c r="T192" s="137"/>
      <c r="U192" s="137"/>
      <c r="V192" s="1"/>
      <c r="W192" s="1"/>
      <c r="X192" s="1"/>
      <c r="Y192" s="1"/>
      <c r="Z192" s="1"/>
      <c r="AA192" s="1"/>
      <c r="AB192" s="1"/>
      <c r="AC192" s="1"/>
    </row>
    <row r="193" spans="1:29" ht="12.75">
      <c r="A193" s="1"/>
      <c r="B193" s="16"/>
      <c r="C193" s="3"/>
      <c r="D193" s="3"/>
      <c r="E193" s="3"/>
      <c r="F193" s="3"/>
      <c r="G193" s="137"/>
      <c r="H193" s="137"/>
      <c r="I193" s="137"/>
      <c r="J193" s="137"/>
      <c r="K193" s="137"/>
      <c r="L193" s="154"/>
      <c r="M193" s="137"/>
      <c r="N193" s="137"/>
      <c r="O193" s="137"/>
      <c r="P193" s="137"/>
      <c r="Q193" s="137"/>
      <c r="R193" s="137"/>
      <c r="S193" s="137"/>
      <c r="T193" s="137"/>
      <c r="U193" s="137"/>
      <c r="V193" s="1"/>
      <c r="W193" s="1"/>
      <c r="X193" s="1"/>
      <c r="Y193" s="1"/>
      <c r="Z193" s="1"/>
      <c r="AA193" s="1"/>
      <c r="AB193" s="1"/>
      <c r="AC193" s="1"/>
    </row>
    <row r="194" spans="1:29" ht="12.75">
      <c r="A194" s="1"/>
      <c r="B194" s="16"/>
      <c r="C194" s="3"/>
      <c r="D194" s="3"/>
      <c r="E194" s="3"/>
      <c r="F194" s="3"/>
      <c r="G194" s="137"/>
      <c r="H194" s="137"/>
      <c r="I194" s="137"/>
      <c r="J194" s="137"/>
      <c r="K194" s="137"/>
      <c r="L194" s="154"/>
      <c r="M194" s="137"/>
      <c r="N194" s="137"/>
      <c r="O194" s="137"/>
      <c r="P194" s="137"/>
      <c r="Q194" s="137"/>
      <c r="R194" s="137"/>
      <c r="S194" s="137"/>
      <c r="T194" s="137"/>
      <c r="U194" s="137"/>
      <c r="V194" s="1"/>
      <c r="W194" s="1"/>
      <c r="X194" s="1"/>
      <c r="Y194" s="1"/>
      <c r="Z194" s="1"/>
      <c r="AA194" s="1"/>
      <c r="AB194" s="1"/>
      <c r="AC194" s="1"/>
    </row>
    <row r="195" spans="1:29" ht="12.75">
      <c r="A195" s="1"/>
      <c r="B195" s="16"/>
      <c r="C195" s="3"/>
      <c r="D195" s="3"/>
      <c r="E195" s="3"/>
      <c r="F195" s="3"/>
      <c r="G195" s="137"/>
      <c r="H195" s="137"/>
      <c r="I195" s="137"/>
      <c r="J195" s="137"/>
      <c r="K195" s="137"/>
      <c r="L195" s="154"/>
      <c r="M195" s="137"/>
      <c r="N195" s="137"/>
      <c r="O195" s="137"/>
      <c r="P195" s="137"/>
      <c r="Q195" s="137"/>
      <c r="R195" s="137"/>
      <c r="S195" s="137"/>
      <c r="T195" s="137"/>
      <c r="U195" s="137"/>
      <c r="V195" s="1"/>
      <c r="W195" s="1"/>
      <c r="X195" s="1"/>
      <c r="Y195" s="1"/>
      <c r="Z195" s="1"/>
      <c r="AA195" s="1"/>
      <c r="AB195" s="1"/>
      <c r="AC195" s="1"/>
    </row>
    <row r="196" spans="1:29" ht="12.75">
      <c r="A196" s="1"/>
      <c r="B196" s="16"/>
      <c r="C196" s="3"/>
      <c r="D196" s="3"/>
      <c r="E196" s="3"/>
      <c r="F196" s="3"/>
      <c r="G196" s="137"/>
      <c r="H196" s="137"/>
      <c r="I196" s="137"/>
      <c r="J196" s="137"/>
      <c r="K196" s="137"/>
      <c r="L196" s="154"/>
      <c r="M196" s="137"/>
      <c r="N196" s="137"/>
      <c r="O196" s="137"/>
      <c r="P196" s="137"/>
      <c r="Q196" s="137"/>
      <c r="R196" s="137"/>
      <c r="S196" s="137"/>
      <c r="T196" s="137"/>
      <c r="U196" s="137"/>
      <c r="V196" s="1"/>
      <c r="W196" s="1"/>
      <c r="X196" s="1"/>
      <c r="Y196" s="1"/>
      <c r="Z196" s="1"/>
      <c r="AA196" s="1"/>
      <c r="AB196" s="1"/>
      <c r="AC196" s="1"/>
    </row>
    <row r="197" spans="1:29" ht="12.75">
      <c r="A197" s="1"/>
      <c r="B197" s="16"/>
      <c r="C197" s="3"/>
      <c r="D197" s="3"/>
      <c r="E197" s="3"/>
      <c r="F197" s="3"/>
      <c r="G197" s="137"/>
      <c r="H197" s="137"/>
      <c r="I197" s="137"/>
      <c r="J197" s="137"/>
      <c r="K197" s="137"/>
      <c r="L197" s="154"/>
      <c r="M197" s="137"/>
      <c r="N197" s="137"/>
      <c r="O197" s="137"/>
      <c r="P197" s="137"/>
      <c r="Q197" s="137"/>
      <c r="R197" s="137"/>
      <c r="S197" s="137"/>
      <c r="T197" s="137"/>
      <c r="U197" s="137"/>
      <c r="V197" s="1"/>
      <c r="W197" s="1"/>
      <c r="X197" s="1"/>
      <c r="Y197" s="1"/>
      <c r="Z197" s="1"/>
      <c r="AA197" s="1"/>
      <c r="AB197" s="1"/>
      <c r="AC197" s="1"/>
    </row>
    <row r="198" spans="1:29" ht="12.75">
      <c r="A198" s="1"/>
      <c r="B198" s="16"/>
      <c r="C198" s="3"/>
      <c r="D198" s="3"/>
      <c r="E198" s="3"/>
      <c r="F198" s="3"/>
      <c r="G198" s="137"/>
      <c r="H198" s="137"/>
      <c r="I198" s="137"/>
      <c r="J198" s="137"/>
      <c r="K198" s="137"/>
      <c r="L198" s="154"/>
      <c r="M198" s="137"/>
      <c r="N198" s="137"/>
      <c r="O198" s="137"/>
      <c r="P198" s="137"/>
      <c r="Q198" s="137"/>
      <c r="R198" s="137"/>
      <c r="S198" s="137"/>
      <c r="T198" s="137"/>
      <c r="U198" s="137"/>
      <c r="V198" s="1"/>
      <c r="W198" s="1"/>
      <c r="X198" s="1"/>
      <c r="Y198" s="1"/>
      <c r="Z198" s="1"/>
      <c r="AA198" s="1"/>
      <c r="AB198" s="1"/>
      <c r="AC198" s="1"/>
    </row>
    <row r="199" spans="1:29" ht="12.75">
      <c r="A199" s="1"/>
      <c r="B199" s="16"/>
      <c r="C199" s="3"/>
      <c r="D199" s="3"/>
      <c r="E199" s="3"/>
      <c r="F199" s="3"/>
      <c r="G199" s="137"/>
      <c r="H199" s="137"/>
      <c r="I199" s="137"/>
      <c r="J199" s="137"/>
      <c r="K199" s="137"/>
      <c r="L199" s="154"/>
      <c r="M199" s="137"/>
      <c r="N199" s="137"/>
      <c r="O199" s="137"/>
      <c r="P199" s="137"/>
      <c r="Q199" s="137"/>
      <c r="R199" s="137"/>
      <c r="S199" s="137"/>
      <c r="T199" s="137"/>
      <c r="U199" s="137"/>
      <c r="V199" s="1"/>
      <c r="W199" s="1"/>
      <c r="X199" s="1"/>
      <c r="Y199" s="1"/>
      <c r="Z199" s="1"/>
      <c r="AA199" s="1"/>
      <c r="AB199" s="1"/>
      <c r="AC199" s="1"/>
    </row>
    <row r="200" spans="1:29" ht="12.75" hidden="1" customHeight="1">
      <c r="A200" s="1"/>
      <c r="B200" s="2" t="str">
        <f>Refs!B30</f>
        <v>DCFE!A1</v>
      </c>
      <c r="C200" s="3">
        <v>1</v>
      </c>
      <c r="D200" s="3"/>
      <c r="E200" s="3"/>
      <c r="F200" s="3"/>
      <c r="G200" s="137"/>
      <c r="H200" s="137"/>
      <c r="I200" s="137"/>
      <c r="J200" s="137"/>
      <c r="K200" s="137"/>
      <c r="L200" s="154"/>
      <c r="M200" s="137"/>
      <c r="N200" s="137"/>
      <c r="O200" s="137"/>
      <c r="P200" s="137"/>
      <c r="Q200" s="137"/>
      <c r="R200" s="137"/>
      <c r="S200" s="137"/>
      <c r="T200" s="137"/>
      <c r="U200" s="137"/>
      <c r="V200" s="1"/>
      <c r="W200" s="1"/>
      <c r="X200" s="1"/>
      <c r="Y200" s="1"/>
      <c r="Z200" s="1"/>
      <c r="AA200" s="1"/>
      <c r="AB200" s="1"/>
      <c r="AC200" s="1"/>
    </row>
    <row r="201" spans="1:29" ht="12.75" hidden="1" customHeight="1">
      <c r="A201" s="1"/>
      <c r="B201" s="16"/>
      <c r="C201" s="3">
        <v>2</v>
      </c>
      <c r="D201" s="3"/>
      <c r="E201" s="3"/>
      <c r="F201" s="3"/>
      <c r="G201" s="137"/>
      <c r="H201" s="137"/>
      <c r="I201" s="137"/>
      <c r="J201" s="137"/>
      <c r="K201" s="137"/>
      <c r="L201" s="154"/>
      <c r="M201" s="137"/>
      <c r="N201" s="137"/>
      <c r="O201" s="137"/>
      <c r="P201" s="137"/>
      <c r="Q201" s="137"/>
      <c r="R201" s="137"/>
      <c r="S201" s="137"/>
      <c r="T201" s="137"/>
      <c r="U201" s="137"/>
      <c r="V201" s="1"/>
      <c r="W201" s="1"/>
      <c r="X201" s="1"/>
      <c r="Y201" s="1"/>
      <c r="Z201" s="1"/>
      <c r="AA201" s="1"/>
      <c r="AB201" s="1"/>
      <c r="AC201" s="1"/>
    </row>
    <row r="202" spans="1:29" ht="12.75" hidden="1" customHeight="1">
      <c r="A202" s="1"/>
      <c r="B202" s="16"/>
      <c r="C202" s="3">
        <v>3</v>
      </c>
      <c r="D202" s="3"/>
      <c r="E202" s="3"/>
      <c r="F202" s="3"/>
      <c r="G202" s="137"/>
      <c r="H202" s="137"/>
      <c r="I202" s="137"/>
      <c r="J202" s="137"/>
      <c r="K202" s="137"/>
      <c r="L202" s="154"/>
      <c r="M202" s="137"/>
      <c r="N202" s="137"/>
      <c r="O202" s="137"/>
      <c r="P202" s="137"/>
      <c r="Q202" s="137"/>
      <c r="R202" s="137"/>
      <c r="S202" s="137"/>
      <c r="T202" s="137"/>
      <c r="U202" s="137"/>
      <c r="V202" s="1"/>
      <c r="W202" s="1"/>
      <c r="X202" s="1"/>
      <c r="Y202" s="1"/>
      <c r="Z202" s="1"/>
      <c r="AA202" s="1"/>
      <c r="AB202" s="1"/>
      <c r="AC202" s="1"/>
    </row>
    <row r="203" spans="1:29" ht="12.75" hidden="1" customHeight="1">
      <c r="A203" s="1"/>
      <c r="B203" s="16"/>
      <c r="C203" s="3"/>
      <c r="D203" s="3"/>
      <c r="E203" s="3"/>
      <c r="F203" s="3"/>
      <c r="G203" s="137"/>
      <c r="H203" s="137"/>
      <c r="I203" s="137"/>
      <c r="J203" s="137"/>
      <c r="K203" s="137"/>
      <c r="L203" s="154"/>
      <c r="M203" s="137"/>
      <c r="N203" s="137"/>
      <c r="O203" s="137"/>
      <c r="P203" s="137"/>
      <c r="Q203" s="137"/>
      <c r="R203" s="137"/>
      <c r="S203" s="137"/>
      <c r="T203" s="137"/>
      <c r="U203" s="137"/>
      <c r="V203" s="1"/>
      <c r="W203" s="1"/>
      <c r="X203" s="1"/>
      <c r="Y203" s="1"/>
      <c r="Z203" s="1"/>
      <c r="AA203" s="1"/>
      <c r="AB203" s="1"/>
      <c r="AC203" s="1"/>
    </row>
    <row r="204" spans="1:29" ht="12.75" hidden="1" customHeight="1">
      <c r="A204" s="1"/>
      <c r="B204" s="16"/>
      <c r="C204" s="3"/>
      <c r="D204" s="3"/>
      <c r="E204" s="3"/>
      <c r="F204" s="159" t="str">
        <f>IF(COUNTA(F4:F15)&gt;0,"6, ","")</f>
        <v/>
      </c>
      <c r="G204" s="137"/>
      <c r="H204" s="137"/>
      <c r="I204" s="159" t="str">
        <f>IF(COUNTA(I4:I15)&gt;0,"7, ","")</f>
        <v/>
      </c>
      <c r="J204" s="137"/>
      <c r="K204" s="137"/>
      <c r="L204" s="159" t="str">
        <f>IF(COUNTA(L4:L15)&gt;0,"8, ","")</f>
        <v/>
      </c>
      <c r="M204" s="137"/>
      <c r="N204" s="137"/>
      <c r="O204" s="159" t="str">
        <f>IF(COUNTA(O4:O15)&gt;0,"9, ","")</f>
        <v/>
      </c>
      <c r="P204" s="137"/>
      <c r="Q204" s="137"/>
      <c r="R204" s="159" t="str">
        <f>IF(COUNTA(R4:R15)&gt;0,"10, ","")</f>
        <v/>
      </c>
      <c r="S204" s="137"/>
      <c r="T204" s="137"/>
      <c r="U204" s="159" t="str">
        <f>IF(COUNTA(U4:U15)&gt;0,"11, ","")</f>
        <v/>
      </c>
      <c r="V204" s="1"/>
      <c r="W204" s="1"/>
      <c r="X204" s="1"/>
      <c r="Y204" s="1"/>
      <c r="Z204" s="1"/>
      <c r="AA204" s="1"/>
      <c r="AB204" s="1"/>
      <c r="AC204" s="1"/>
    </row>
    <row r="205" spans="1:29" ht="12.75" hidden="1" customHeight="1">
      <c r="A205" s="1"/>
      <c r="B205" s="16"/>
      <c r="C205" s="3"/>
      <c r="D205" s="3"/>
      <c r="E205" s="3"/>
      <c r="F205" s="159" t="str">
        <f>IF(COUNTA(F16:F27)&gt;0,"6, ","")</f>
        <v/>
      </c>
      <c r="G205" s="137"/>
      <c r="H205" s="137"/>
      <c r="I205" s="159" t="str">
        <f>IF(COUNTA(I16:I27)&gt;0,"7, ","")</f>
        <v/>
      </c>
      <c r="J205" s="137"/>
      <c r="K205" s="137"/>
      <c r="L205" s="159" t="str">
        <f>IF(COUNTA(L16:L27)&gt;0,"8, ","")</f>
        <v/>
      </c>
      <c r="M205" s="137"/>
      <c r="N205" s="137"/>
      <c r="O205" s="159" t="str">
        <f>IF(COUNTA(O16:O27)&gt;0,"9, ","")</f>
        <v/>
      </c>
      <c r="P205" s="137"/>
      <c r="Q205" s="137"/>
      <c r="R205" s="159" t="str">
        <f>IF(COUNTA(R16:R27)&gt;0,"10, ","")</f>
        <v/>
      </c>
      <c r="S205" s="137"/>
      <c r="T205" s="137"/>
      <c r="U205" s="159" t="str">
        <f>IF(COUNTA(U16:U27)&gt;0,"11, ","")</f>
        <v/>
      </c>
      <c r="V205" s="1"/>
      <c r="W205" s="1"/>
      <c r="X205" s="1"/>
      <c r="Y205" s="1"/>
      <c r="Z205" s="1"/>
      <c r="AA205" s="1"/>
      <c r="AB205" s="1"/>
      <c r="AC205" s="1"/>
    </row>
    <row r="206" spans="1:29" ht="12.75" hidden="1" customHeight="1">
      <c r="A206" s="1"/>
      <c r="B206" s="16"/>
      <c r="C206" s="3"/>
      <c r="D206" s="3"/>
      <c r="E206" s="3"/>
      <c r="F206" s="159" t="str">
        <f>IF(COUNTA(F28:F39)&gt;0,"6, ","")</f>
        <v/>
      </c>
      <c r="G206" s="137"/>
      <c r="H206" s="137"/>
      <c r="I206" s="159" t="str">
        <f>IF(COUNTA(I28:I39)&gt;0,"7, ","")</f>
        <v/>
      </c>
      <c r="J206" s="137"/>
      <c r="K206" s="137"/>
      <c r="L206" s="159" t="str">
        <f>IF(COUNTA(L28:L39)&gt;0,"8, ","")</f>
        <v/>
      </c>
      <c r="M206" s="137"/>
      <c r="N206" s="137"/>
      <c r="O206" s="159" t="str">
        <f>IF(COUNTA(O28:O39)&gt;0,"9, ","")</f>
        <v/>
      </c>
      <c r="P206" s="137"/>
      <c r="Q206" s="137"/>
      <c r="R206" s="159" t="str">
        <f>IF(COUNTA(R28:R39)&gt;0,"10, ","")</f>
        <v/>
      </c>
      <c r="S206" s="137"/>
      <c r="T206" s="137"/>
      <c r="U206" s="159" t="str">
        <f>IF(COUNTA(U28:U39)&gt;0,"11, ","")</f>
        <v/>
      </c>
      <c r="V206" s="1"/>
      <c r="W206" s="1"/>
      <c r="X206" s="1"/>
      <c r="Y206" s="1"/>
      <c r="Z206" s="1"/>
      <c r="AA206" s="1"/>
      <c r="AB206" s="1"/>
      <c r="AC206" s="1"/>
    </row>
    <row r="207" spans="1:29" ht="12.75" hidden="1" customHeight="1">
      <c r="A207" s="1"/>
      <c r="B207" s="16"/>
      <c r="C207" s="3"/>
      <c r="D207" s="3"/>
      <c r="E207" s="3"/>
      <c r="F207" s="159" t="str">
        <f>IF(COUNTA(F40:F51)&gt;0,"6, ","")</f>
        <v/>
      </c>
      <c r="G207" s="137"/>
      <c r="H207" s="137"/>
      <c r="I207" s="159" t="str">
        <f>IF(COUNTA(I40:I51)&gt;0,"7, ","")</f>
        <v/>
      </c>
      <c r="J207" s="137"/>
      <c r="K207" s="137"/>
      <c r="L207" s="159" t="str">
        <f>IF(COUNTA(L40:L51)&gt;0,"8, ","")</f>
        <v/>
      </c>
      <c r="M207" s="137"/>
      <c r="N207" s="137"/>
      <c r="O207" s="159" t="str">
        <f>IF(COUNTA(O40:O51)&gt;0,"9, ","")</f>
        <v/>
      </c>
      <c r="P207" s="137"/>
      <c r="Q207" s="137"/>
      <c r="R207" s="159" t="str">
        <f>IF(COUNTA(R40:R51)&gt;0,"10, ","")</f>
        <v/>
      </c>
      <c r="S207" s="137"/>
      <c r="T207" s="137"/>
      <c r="U207" s="159" t="str">
        <f>IF(COUNTA(U40:U51)&gt;0,"11, ","")</f>
        <v/>
      </c>
      <c r="V207" s="1"/>
      <c r="W207" s="1"/>
      <c r="X207" s="1"/>
      <c r="Y207" s="1"/>
      <c r="Z207" s="1"/>
      <c r="AA207" s="1"/>
      <c r="AB207" s="1"/>
      <c r="AC207" s="1"/>
    </row>
    <row r="208" spans="1:29" ht="12.75" hidden="1" customHeight="1">
      <c r="A208" s="1"/>
      <c r="B208" s="16"/>
      <c r="C208" s="3"/>
      <c r="D208" s="3"/>
      <c r="E208" s="3"/>
      <c r="F208" s="159" t="str">
        <f>IF(COUNTA(F52:F63)&gt;0,"6, ","")</f>
        <v/>
      </c>
      <c r="G208" s="137"/>
      <c r="H208" s="137"/>
      <c r="I208" s="159" t="str">
        <f>IF(COUNTA(I52:I63)&gt;0,"7, ","")</f>
        <v/>
      </c>
      <c r="J208" s="137"/>
      <c r="K208" s="137"/>
      <c r="L208" s="159" t="str">
        <f>IF(COUNTA(L52:L63)&gt;0,"8, ","")</f>
        <v/>
      </c>
      <c r="M208" s="137"/>
      <c r="N208" s="137"/>
      <c r="O208" s="159" t="str">
        <f>IF(COUNTA(O52:O63)&gt;0,"9, ","")</f>
        <v/>
      </c>
      <c r="P208" s="137"/>
      <c r="Q208" s="137"/>
      <c r="R208" s="159" t="str">
        <f>IF(COUNTA(R52:R63)&gt;0,"10, ","")</f>
        <v/>
      </c>
      <c r="S208" s="137"/>
      <c r="T208" s="137"/>
      <c r="U208" s="159" t="str">
        <f>IF(COUNTA(U52:U63)&gt;0,"11, ","")</f>
        <v/>
      </c>
      <c r="V208" s="1"/>
      <c r="W208" s="1"/>
      <c r="X208" s="1"/>
      <c r="Y208" s="1"/>
      <c r="Z208" s="1"/>
      <c r="AA208" s="1"/>
      <c r="AB208" s="1"/>
      <c r="AC208" s="1"/>
    </row>
    <row r="209" spans="1:29" ht="12.75" hidden="1" customHeight="1">
      <c r="A209" s="1"/>
      <c r="B209" s="16"/>
      <c r="C209" s="3"/>
      <c r="D209" s="3"/>
      <c r="E209" s="3"/>
      <c r="F209" s="159" t="str">
        <f>IF(COUNTA(F64:F75)&gt;0,"6, ","")</f>
        <v/>
      </c>
      <c r="G209" s="137"/>
      <c r="H209" s="137"/>
      <c r="I209" s="159" t="str">
        <f>IF(COUNTA(I64:I75)&gt;0,"7, ","")</f>
        <v/>
      </c>
      <c r="J209" s="137"/>
      <c r="K209" s="137"/>
      <c r="L209" s="159" t="str">
        <f>IF(COUNTA(L64:L75)&gt;0,"8, ","")</f>
        <v/>
      </c>
      <c r="M209" s="137"/>
      <c r="N209" s="137"/>
      <c r="O209" s="159" t="str">
        <f>IF(COUNTA(O64:O75)&gt;0,"9, ","")</f>
        <v/>
      </c>
      <c r="P209" s="137"/>
      <c r="Q209" s="137"/>
      <c r="R209" s="159" t="str">
        <f>IF(COUNTA(R64:R75)&gt;0,"10, ","")</f>
        <v/>
      </c>
      <c r="S209" s="137"/>
      <c r="T209" s="137"/>
      <c r="U209" s="159" t="str">
        <f>IF(COUNTA(U64:U75)&gt;0,"11, ","")</f>
        <v/>
      </c>
      <c r="V209" s="1"/>
      <c r="W209" s="1"/>
      <c r="X209" s="1"/>
      <c r="Y209" s="1"/>
      <c r="Z209" s="1"/>
      <c r="AA209" s="1"/>
      <c r="AB209" s="1"/>
      <c r="AC209" s="1"/>
    </row>
    <row r="210" spans="1:29" ht="12.75" hidden="1" customHeight="1">
      <c r="A210" s="1"/>
      <c r="B210" s="16"/>
      <c r="C210" s="3"/>
      <c r="D210" s="3"/>
      <c r="E210" s="3"/>
      <c r="F210" s="159" t="str">
        <f>IF(COUNTA(F76:F87)&gt;0,"6, ","")</f>
        <v/>
      </c>
      <c r="G210" s="137"/>
      <c r="H210" s="137"/>
      <c r="I210" s="159" t="str">
        <f>IF(COUNTA(I76:I87)&gt;0,"7, ","")</f>
        <v/>
      </c>
      <c r="J210" s="137"/>
      <c r="K210" s="137"/>
      <c r="L210" s="159" t="str">
        <f>IF(COUNTA(L76:L87)&gt;0,"8, ","")</f>
        <v/>
      </c>
      <c r="M210" s="137"/>
      <c r="N210" s="137"/>
      <c r="O210" s="159" t="str">
        <f>IF(COUNTA(O76:O87)&gt;0,"9, ","")</f>
        <v/>
      </c>
      <c r="P210" s="137"/>
      <c r="Q210" s="137"/>
      <c r="R210" s="159" t="str">
        <f>IF(COUNTA(R76:R87)&gt;0,"10, ","")</f>
        <v/>
      </c>
      <c r="S210" s="137"/>
      <c r="T210" s="137"/>
      <c r="U210" s="159" t="str">
        <f>IF(COUNTA(U76:U87)&gt;0,"11, ","")</f>
        <v/>
      </c>
      <c r="V210" s="1"/>
      <c r="W210" s="1"/>
      <c r="X210" s="1"/>
      <c r="Y210" s="1"/>
      <c r="Z210" s="1"/>
      <c r="AA210" s="1"/>
      <c r="AB210" s="1"/>
      <c r="AC210" s="1"/>
    </row>
    <row r="211" spans="1:29" ht="12.75" hidden="1" customHeight="1">
      <c r="A211" s="1"/>
      <c r="B211" s="16"/>
      <c r="C211" s="3"/>
      <c r="D211" s="3"/>
      <c r="E211" s="3"/>
      <c r="F211" s="159" t="str">
        <f>IF(COUNTA(F88:F99)&gt;0,"6, ","")</f>
        <v/>
      </c>
      <c r="G211" s="137"/>
      <c r="H211" s="137"/>
      <c r="I211" s="159" t="str">
        <f>IF(COUNTA(I88:I99)&gt;0,"7, ","")</f>
        <v/>
      </c>
      <c r="J211" s="137"/>
      <c r="K211" s="137"/>
      <c r="L211" s="159" t="str">
        <f>IF(COUNTA(L88:L99)&gt;0,"8, ","")</f>
        <v/>
      </c>
      <c r="M211" s="137"/>
      <c r="N211" s="137"/>
      <c r="O211" s="159" t="str">
        <f>IF(COUNTA(O88:O99)&gt;0,"9, ","")</f>
        <v/>
      </c>
      <c r="P211" s="137"/>
      <c r="Q211" s="137"/>
      <c r="R211" s="159" t="str">
        <f>IF(COUNTA(R88:R99)&gt;0,"10, ","")</f>
        <v/>
      </c>
      <c r="S211" s="137"/>
      <c r="T211" s="137"/>
      <c r="U211" s="159" t="str">
        <f>IF(COUNTA(U88:U99)&gt;0,"11, ","")</f>
        <v/>
      </c>
      <c r="V211" s="1"/>
      <c r="W211" s="1"/>
      <c r="X211" s="1"/>
      <c r="Y211" s="1"/>
      <c r="Z211" s="1"/>
      <c r="AA211" s="1"/>
      <c r="AB211" s="1"/>
      <c r="AC211" s="1"/>
    </row>
    <row r="212" spans="1:29" ht="12.75" hidden="1" customHeight="1">
      <c r="A212" s="1"/>
      <c r="B212" s="16"/>
      <c r="C212" s="3"/>
      <c r="D212" s="3"/>
      <c r="E212" s="3"/>
      <c r="F212" s="159" t="str">
        <f>IF(COUNTA(F100:F111)&gt;0,"6, ","")</f>
        <v/>
      </c>
      <c r="G212" s="137"/>
      <c r="H212" s="137"/>
      <c r="I212" s="159" t="str">
        <f>IF(COUNTA(I100:I111)&gt;0,"7, ","")</f>
        <v/>
      </c>
      <c r="J212" s="137"/>
      <c r="K212" s="137"/>
      <c r="L212" s="159" t="str">
        <f>IF(COUNTA(L100:L111)&gt;0,"8, ","")</f>
        <v/>
      </c>
      <c r="M212" s="137"/>
      <c r="N212" s="137"/>
      <c r="O212" s="159" t="str">
        <f>IF(COUNTA(O100:O111)&gt;0,"9, ","")</f>
        <v/>
      </c>
      <c r="P212" s="137"/>
      <c r="Q212" s="137"/>
      <c r="R212" s="159" t="str">
        <f>IF(COUNTA(R100:R111)&gt;0,"10, ","")</f>
        <v/>
      </c>
      <c r="S212" s="137"/>
      <c r="T212" s="137"/>
      <c r="U212" s="159" t="str">
        <f>IF(COUNTA(U100:U111)&gt;0,"11, ","")</f>
        <v/>
      </c>
      <c r="V212" s="1"/>
      <c r="W212" s="1"/>
      <c r="X212" s="1"/>
      <c r="Y212" s="1"/>
      <c r="Z212" s="1"/>
      <c r="AA212" s="1"/>
      <c r="AB212" s="1"/>
      <c r="AC212" s="1"/>
    </row>
    <row r="213" spans="1:29" ht="12.75" hidden="1" customHeight="1">
      <c r="A213" s="1"/>
      <c r="B213" s="16"/>
      <c r="C213" s="3"/>
      <c r="D213" s="3"/>
      <c r="E213" s="3"/>
      <c r="F213" s="159" t="str">
        <f>IF(COUNTA(F112:F123)&gt;0,"6, ","")</f>
        <v/>
      </c>
      <c r="G213" s="137"/>
      <c r="H213" s="137"/>
      <c r="I213" s="159" t="str">
        <f>IF(COUNTA(I112:I123)&gt;0,"7, ","")</f>
        <v/>
      </c>
      <c r="J213" s="137"/>
      <c r="K213" s="137"/>
      <c r="L213" s="159" t="str">
        <f>IF(COUNTA(L112:L123)&gt;0,"8, ","")</f>
        <v/>
      </c>
      <c r="M213" s="137"/>
      <c r="N213" s="137"/>
      <c r="O213" s="159" t="str">
        <f>IF(COUNTA(O112:O123)&gt;0,"9, ","")</f>
        <v/>
      </c>
      <c r="P213" s="137"/>
      <c r="Q213" s="137"/>
      <c r="R213" s="159" t="str">
        <f>IF(COUNTA(R112:R123)&gt;0,"10, ","")</f>
        <v/>
      </c>
      <c r="S213" s="137"/>
      <c r="T213" s="137"/>
      <c r="U213" s="159" t="str">
        <f>IF(COUNTA(U112:U123)&gt;0,"11, ","")</f>
        <v/>
      </c>
      <c r="V213" s="1"/>
      <c r="W213" s="1"/>
      <c r="X213" s="1"/>
      <c r="Y213" s="1"/>
      <c r="Z213" s="1"/>
      <c r="AA213" s="1"/>
      <c r="AB213" s="1"/>
      <c r="AC213" s="1"/>
    </row>
    <row r="214" spans="1:29" ht="12.75" hidden="1" customHeight="1">
      <c r="A214" s="1"/>
      <c r="B214" s="16"/>
      <c r="C214" s="3"/>
      <c r="D214" s="3"/>
      <c r="E214" s="3"/>
      <c r="F214" s="159" t="str">
        <f>IF(COUNTA(F124:F135)&gt;0,"6, ","")</f>
        <v/>
      </c>
      <c r="G214" s="137"/>
      <c r="H214" s="137"/>
      <c r="I214" s="159" t="str">
        <f>IF(COUNTA(I124:I135)&gt;0,"7, ","")</f>
        <v/>
      </c>
      <c r="J214" s="137"/>
      <c r="K214" s="137"/>
      <c r="L214" s="159" t="str">
        <f>IF(COUNTA(L124:L135)&gt;0,"8, ","")</f>
        <v/>
      </c>
      <c r="M214" s="137"/>
      <c r="N214" s="137"/>
      <c r="O214" s="159" t="str">
        <f>IF(COUNTA(O124:O135)&gt;0,"9, ","")</f>
        <v/>
      </c>
      <c r="P214" s="137"/>
      <c r="Q214" s="137"/>
      <c r="R214" s="159" t="str">
        <f>IF(COUNTA(R124:R135)&gt;0,"10, ","")</f>
        <v/>
      </c>
      <c r="S214" s="137"/>
      <c r="T214" s="137"/>
      <c r="U214" s="159" t="str">
        <f>IF(COUNTA(U124:U135)&gt;0,"11, ","")</f>
        <v/>
      </c>
      <c r="V214" s="1"/>
      <c r="W214" s="1"/>
      <c r="X214" s="1"/>
      <c r="Y214" s="1"/>
      <c r="Z214" s="1"/>
      <c r="AA214" s="1"/>
      <c r="AB214" s="1"/>
      <c r="AC214" s="1"/>
    </row>
    <row r="215" spans="1:29" ht="12.75" hidden="1" customHeight="1">
      <c r="A215" s="1"/>
      <c r="B215" s="16"/>
      <c r="C215" s="3"/>
      <c r="D215" s="3"/>
      <c r="E215" s="3"/>
      <c r="F215" s="159" t="str">
        <f>IF(COUNTA(F136:F147)&gt;0,"6, ","")</f>
        <v/>
      </c>
      <c r="G215" s="137"/>
      <c r="H215" s="137"/>
      <c r="I215" s="159" t="str">
        <f>IF(COUNTA(I136:I147)&gt;0,"7, ","")</f>
        <v/>
      </c>
      <c r="J215" s="137"/>
      <c r="K215" s="137"/>
      <c r="L215" s="159" t="str">
        <f>IF(COUNTA(L136:L147)&gt;0,"8, ","")</f>
        <v/>
      </c>
      <c r="M215" s="137"/>
      <c r="N215" s="137"/>
      <c r="O215" s="159" t="str">
        <f>IF(COUNTA(O136:O147)&gt;0,"9, ","")</f>
        <v/>
      </c>
      <c r="P215" s="137"/>
      <c r="Q215" s="137"/>
      <c r="R215" s="159" t="str">
        <f>IF(COUNTA(R136:R147)&gt;0,"10, ","")</f>
        <v/>
      </c>
      <c r="S215" s="137"/>
      <c r="T215" s="137"/>
      <c r="U215" s="159" t="str">
        <f>IF(COUNTA(U136:U147)&gt;0,"11, ","")</f>
        <v/>
      </c>
      <c r="V215" s="1"/>
      <c r="W215" s="1"/>
      <c r="X215" s="1"/>
      <c r="Y215" s="1"/>
      <c r="Z215" s="1"/>
      <c r="AA215" s="1"/>
      <c r="AB215" s="1"/>
      <c r="AC215" s="1"/>
    </row>
    <row r="216" spans="1:29" ht="12.75" hidden="1" customHeight="1">
      <c r="A216" s="1"/>
      <c r="B216" s="16"/>
      <c r="C216" s="3"/>
      <c r="D216" s="3"/>
      <c r="E216" s="3"/>
      <c r="F216" s="3"/>
      <c r="G216" s="137"/>
      <c r="H216" s="137"/>
      <c r="I216" s="137"/>
      <c r="J216" s="137"/>
      <c r="K216" s="137"/>
      <c r="L216" s="154"/>
      <c r="M216" s="137"/>
      <c r="N216" s="137"/>
      <c r="O216" s="137"/>
      <c r="P216" s="137"/>
      <c r="Q216" s="137"/>
      <c r="R216" s="137"/>
      <c r="S216" s="137"/>
      <c r="T216" s="137"/>
      <c r="U216" s="137"/>
      <c r="V216" s="1"/>
      <c r="W216" s="1"/>
      <c r="X216" s="1"/>
      <c r="Y216" s="1"/>
      <c r="Z216" s="1"/>
      <c r="AA216" s="1"/>
      <c r="AB216" s="1"/>
      <c r="AC216" s="1"/>
    </row>
    <row r="217" spans="1:29" ht="12.75">
      <c r="A217" s="1"/>
      <c r="B217" s="16"/>
      <c r="C217" s="3"/>
      <c r="D217" s="3"/>
      <c r="E217" s="3"/>
      <c r="F217" s="3"/>
      <c r="G217" s="137"/>
      <c r="H217" s="137"/>
      <c r="I217" s="137"/>
      <c r="J217" s="137"/>
      <c r="K217" s="137"/>
      <c r="L217" s="154"/>
      <c r="M217" s="137"/>
      <c r="N217" s="137"/>
      <c r="O217" s="137"/>
      <c r="P217" s="137"/>
      <c r="Q217" s="137"/>
      <c r="R217" s="137"/>
      <c r="S217" s="137"/>
      <c r="T217" s="137"/>
      <c r="U217" s="137"/>
      <c r="V217" s="1"/>
      <c r="W217" s="1"/>
      <c r="X217" s="1"/>
      <c r="Y217" s="1"/>
      <c r="Z217" s="1"/>
      <c r="AA217" s="1"/>
      <c r="AB217" s="1"/>
      <c r="AC217" s="1"/>
    </row>
    <row r="218" spans="1:29" ht="12.75">
      <c r="A218" s="1"/>
      <c r="B218" s="16"/>
      <c r="C218" s="3"/>
      <c r="D218" s="3"/>
      <c r="E218" s="3"/>
      <c r="F218" s="3"/>
      <c r="G218" s="137"/>
      <c r="H218" s="137"/>
      <c r="I218" s="137"/>
      <c r="J218" s="137"/>
      <c r="K218" s="137"/>
      <c r="L218" s="154"/>
      <c r="M218" s="137"/>
      <c r="N218" s="137"/>
      <c r="O218" s="137"/>
      <c r="P218" s="137"/>
      <c r="Q218" s="137"/>
      <c r="R218" s="137"/>
      <c r="S218" s="137"/>
      <c r="T218" s="137"/>
      <c r="U218" s="137"/>
      <c r="V218" s="1"/>
      <c r="W218" s="1"/>
      <c r="X218" s="1"/>
      <c r="Y218" s="1"/>
      <c r="Z218" s="1"/>
      <c r="AA218" s="1"/>
      <c r="AB218" s="1"/>
      <c r="AC218" s="1"/>
    </row>
    <row r="219" spans="1:29" ht="12.75">
      <c r="A219" s="1"/>
      <c r="B219" s="16"/>
      <c r="C219" s="3"/>
      <c r="D219" s="3"/>
      <c r="E219" s="3"/>
      <c r="F219" s="3"/>
      <c r="G219" s="137"/>
      <c r="H219" s="137"/>
      <c r="I219" s="137"/>
      <c r="J219" s="137"/>
      <c r="K219" s="137"/>
      <c r="L219" s="154"/>
      <c r="M219" s="137"/>
      <c r="N219" s="137"/>
      <c r="O219" s="137"/>
      <c r="P219" s="137"/>
      <c r="Q219" s="137"/>
      <c r="R219" s="137"/>
      <c r="S219" s="137"/>
      <c r="T219" s="137"/>
      <c r="U219" s="137"/>
      <c r="V219" s="1"/>
      <c r="W219" s="1"/>
      <c r="X219" s="1"/>
      <c r="Y219" s="1"/>
      <c r="Z219" s="1"/>
      <c r="AA219" s="1"/>
      <c r="AB219" s="1"/>
      <c r="AC219" s="1"/>
    </row>
    <row r="220" spans="1:29" ht="12.75">
      <c r="A220" s="1"/>
      <c r="B220" s="16"/>
      <c r="C220" s="3"/>
      <c r="D220" s="3"/>
      <c r="E220" s="3"/>
      <c r="F220" s="3"/>
      <c r="G220" s="137"/>
      <c r="H220" s="137"/>
      <c r="I220" s="137"/>
      <c r="J220" s="137"/>
      <c r="K220" s="137"/>
      <c r="L220" s="154"/>
      <c r="M220" s="137"/>
      <c r="N220" s="137"/>
      <c r="O220" s="137"/>
      <c r="P220" s="137"/>
      <c r="Q220" s="137"/>
      <c r="R220" s="137"/>
      <c r="S220" s="137"/>
      <c r="T220" s="137"/>
      <c r="U220" s="137"/>
      <c r="V220" s="1"/>
      <c r="W220" s="1"/>
      <c r="X220" s="1"/>
      <c r="Y220" s="1"/>
      <c r="Z220" s="1"/>
      <c r="AA220" s="1"/>
      <c r="AB220" s="1"/>
      <c r="AC220" s="1"/>
    </row>
    <row r="221" spans="1:29" ht="12.75">
      <c r="A221" s="1"/>
      <c r="B221" s="16"/>
      <c r="C221" s="3"/>
      <c r="D221" s="3"/>
      <c r="E221" s="3"/>
      <c r="F221" s="3"/>
      <c r="G221" s="137"/>
      <c r="H221" s="137"/>
      <c r="I221" s="137"/>
      <c r="J221" s="137"/>
      <c r="K221" s="137"/>
      <c r="L221" s="154"/>
      <c r="M221" s="137"/>
      <c r="N221" s="137"/>
      <c r="O221" s="137"/>
      <c r="P221" s="137"/>
      <c r="Q221" s="137"/>
      <c r="R221" s="137"/>
      <c r="S221" s="137"/>
      <c r="T221" s="137"/>
      <c r="U221" s="137"/>
      <c r="V221" s="1"/>
      <c r="W221" s="1"/>
      <c r="X221" s="1"/>
      <c r="Y221" s="1"/>
      <c r="Z221" s="1"/>
      <c r="AA221" s="1"/>
      <c r="AB221" s="1"/>
      <c r="AC221" s="1"/>
    </row>
    <row r="222" spans="1:29" ht="12.75">
      <c r="A222" s="1"/>
      <c r="B222" s="16"/>
      <c r="C222" s="3"/>
      <c r="D222" s="3"/>
      <c r="E222" s="3"/>
      <c r="F222" s="3"/>
      <c r="G222" s="137"/>
      <c r="H222" s="137"/>
      <c r="I222" s="137"/>
      <c r="J222" s="137"/>
      <c r="K222" s="137"/>
      <c r="L222" s="154"/>
      <c r="M222" s="137"/>
      <c r="N222" s="137"/>
      <c r="O222" s="137"/>
      <c r="P222" s="137"/>
      <c r="Q222" s="137"/>
      <c r="R222" s="137"/>
      <c r="S222" s="137"/>
      <c r="T222" s="137"/>
      <c r="U222" s="137"/>
      <c r="V222" s="1"/>
      <c r="W222" s="1"/>
      <c r="X222" s="1"/>
      <c r="Y222" s="1"/>
      <c r="Z222" s="1"/>
      <c r="AA222" s="1"/>
      <c r="AB222" s="1"/>
      <c r="AC222" s="1"/>
    </row>
    <row r="223" spans="1:29" ht="12.75">
      <c r="A223" s="1"/>
      <c r="B223" s="16"/>
      <c r="C223" s="3"/>
      <c r="D223" s="3"/>
      <c r="E223" s="3"/>
      <c r="F223" s="3"/>
      <c r="G223" s="137"/>
      <c r="H223" s="137"/>
      <c r="I223" s="137"/>
      <c r="J223" s="137"/>
      <c r="K223" s="137"/>
      <c r="L223" s="154"/>
      <c r="M223" s="137"/>
      <c r="N223" s="137"/>
      <c r="O223" s="137"/>
      <c r="P223" s="137"/>
      <c r="Q223" s="137"/>
      <c r="R223" s="137"/>
      <c r="S223" s="137"/>
      <c r="T223" s="137"/>
      <c r="U223" s="137"/>
      <c r="V223" s="1"/>
      <c r="W223" s="1"/>
      <c r="X223" s="1"/>
      <c r="Y223" s="1"/>
      <c r="Z223" s="1"/>
      <c r="AA223" s="1"/>
      <c r="AB223" s="1"/>
      <c r="AC223" s="1"/>
    </row>
    <row r="224" spans="1:29" ht="12.75">
      <c r="A224" s="1"/>
      <c r="B224" s="16"/>
      <c r="C224" s="3"/>
      <c r="D224" s="3"/>
      <c r="E224" s="3"/>
      <c r="F224" s="3"/>
      <c r="G224" s="137"/>
      <c r="H224" s="137"/>
      <c r="I224" s="137"/>
      <c r="J224" s="137"/>
      <c r="K224" s="137"/>
      <c r="L224" s="154"/>
      <c r="M224" s="137"/>
      <c r="N224" s="137"/>
      <c r="O224" s="137"/>
      <c r="P224" s="137"/>
      <c r="Q224" s="137"/>
      <c r="R224" s="137"/>
      <c r="S224" s="137"/>
      <c r="T224" s="137"/>
      <c r="U224" s="137"/>
      <c r="V224" s="1"/>
      <c r="W224" s="1"/>
      <c r="X224" s="1"/>
      <c r="Y224" s="1"/>
      <c r="Z224" s="1"/>
      <c r="AA224" s="1"/>
      <c r="AB224" s="1"/>
      <c r="AC224" s="1"/>
    </row>
    <row r="225" spans="1:29" ht="12.75">
      <c r="A225" s="1"/>
      <c r="B225" s="16"/>
      <c r="C225" s="3"/>
      <c r="D225" s="3"/>
      <c r="E225" s="3"/>
      <c r="F225" s="3"/>
      <c r="G225" s="137"/>
      <c r="H225" s="137"/>
      <c r="I225" s="137"/>
      <c r="J225" s="137"/>
      <c r="K225" s="137"/>
      <c r="L225" s="154"/>
      <c r="M225" s="137"/>
      <c r="N225" s="137"/>
      <c r="O225" s="137"/>
      <c r="P225" s="137"/>
      <c r="Q225" s="137"/>
      <c r="R225" s="137"/>
      <c r="S225" s="137"/>
      <c r="T225" s="137"/>
      <c r="U225" s="137"/>
      <c r="V225" s="1"/>
      <c r="W225" s="1"/>
      <c r="X225" s="1"/>
      <c r="Y225" s="1"/>
      <c r="Z225" s="1"/>
      <c r="AA225" s="1"/>
      <c r="AB225" s="1"/>
      <c r="AC225" s="1"/>
    </row>
    <row r="226" spans="1:29" ht="12.75">
      <c r="A226" s="1"/>
      <c r="B226" s="16"/>
      <c r="C226" s="3"/>
      <c r="D226" s="3"/>
      <c r="E226" s="3"/>
      <c r="F226" s="3"/>
      <c r="G226" s="137"/>
      <c r="H226" s="137"/>
      <c r="I226" s="137"/>
      <c r="J226" s="137"/>
      <c r="K226" s="137"/>
      <c r="L226" s="154"/>
      <c r="M226" s="137"/>
      <c r="N226" s="137"/>
      <c r="O226" s="137"/>
      <c r="P226" s="137"/>
      <c r="Q226" s="137"/>
      <c r="R226" s="137"/>
      <c r="S226" s="137"/>
      <c r="T226" s="137"/>
      <c r="U226" s="137"/>
      <c r="V226" s="1"/>
      <c r="W226" s="1"/>
      <c r="X226" s="1"/>
      <c r="Y226" s="1"/>
      <c r="Z226" s="1"/>
      <c r="AA226" s="1"/>
      <c r="AB226" s="1"/>
      <c r="AC226" s="1"/>
    </row>
    <row r="227" spans="1:29" ht="12.75">
      <c r="A227" s="1"/>
      <c r="B227" s="16"/>
      <c r="C227" s="3"/>
      <c r="D227" s="3"/>
      <c r="E227" s="3"/>
      <c r="F227" s="3"/>
      <c r="G227" s="137"/>
      <c r="H227" s="137"/>
      <c r="I227" s="137"/>
      <c r="J227" s="137"/>
      <c r="K227" s="137"/>
      <c r="L227" s="154"/>
      <c r="M227" s="137"/>
      <c r="N227" s="137"/>
      <c r="O227" s="137"/>
      <c r="P227" s="137"/>
      <c r="Q227" s="137"/>
      <c r="R227" s="137"/>
      <c r="S227" s="137"/>
      <c r="T227" s="137"/>
      <c r="U227" s="137"/>
      <c r="V227" s="1"/>
      <c r="W227" s="1"/>
      <c r="X227" s="1"/>
      <c r="Y227" s="1"/>
      <c r="Z227" s="1"/>
      <c r="AA227" s="1"/>
      <c r="AB227" s="1"/>
      <c r="AC227" s="1"/>
    </row>
    <row r="228" spans="1:29" ht="12.75">
      <c r="A228" s="1"/>
      <c r="B228" s="16"/>
      <c r="C228" s="3"/>
      <c r="D228" s="3"/>
      <c r="E228" s="3"/>
      <c r="F228" s="3"/>
      <c r="G228" s="137"/>
      <c r="H228" s="137"/>
      <c r="I228" s="137"/>
      <c r="J228" s="137"/>
      <c r="K228" s="137"/>
      <c r="L228" s="154"/>
      <c r="M228" s="137"/>
      <c r="N228" s="137"/>
      <c r="O228" s="137"/>
      <c r="P228" s="137"/>
      <c r="Q228" s="137"/>
      <c r="R228" s="137"/>
      <c r="S228" s="137"/>
      <c r="T228" s="137"/>
      <c r="U228" s="137"/>
      <c r="V228" s="1"/>
      <c r="W228" s="1"/>
      <c r="X228" s="1"/>
      <c r="Y228" s="1"/>
      <c r="Z228" s="1"/>
      <c r="AA228" s="1"/>
      <c r="AB228" s="1"/>
      <c r="AC228" s="1"/>
    </row>
    <row r="229" spans="1:29" ht="12.75">
      <c r="A229" s="1"/>
      <c r="B229" s="16"/>
      <c r="C229" s="3"/>
      <c r="D229" s="3"/>
      <c r="E229" s="3"/>
      <c r="F229" s="3"/>
      <c r="G229" s="137"/>
      <c r="H229" s="137"/>
      <c r="I229" s="137"/>
      <c r="J229" s="137"/>
      <c r="K229" s="137"/>
      <c r="L229" s="154"/>
      <c r="M229" s="137"/>
      <c r="N229" s="137"/>
      <c r="O229" s="137"/>
      <c r="P229" s="137"/>
      <c r="Q229" s="137"/>
      <c r="R229" s="137"/>
      <c r="S229" s="137"/>
      <c r="T229" s="137"/>
      <c r="U229" s="137"/>
      <c r="V229" s="1"/>
      <c r="W229" s="1"/>
      <c r="X229" s="1"/>
      <c r="Y229" s="1"/>
      <c r="Z229" s="1"/>
      <c r="AA229" s="1"/>
      <c r="AB229" s="1"/>
      <c r="AC229" s="1"/>
    </row>
    <row r="230" spans="1:29" ht="12.75">
      <c r="A230" s="1"/>
      <c r="B230" s="16"/>
      <c r="C230" s="3"/>
      <c r="D230" s="137"/>
      <c r="E230" s="137"/>
      <c r="F230" s="137"/>
      <c r="G230" s="137"/>
      <c r="H230" s="137"/>
      <c r="I230" s="154"/>
      <c r="J230" s="137"/>
      <c r="K230" s="137"/>
      <c r="L230" s="137"/>
      <c r="M230" s="137"/>
      <c r="N230" s="137"/>
      <c r="O230" s="137"/>
      <c r="P230" s="137"/>
      <c r="Q230" s="137"/>
      <c r="R230" s="137"/>
      <c r="S230" s="1"/>
      <c r="T230" s="1"/>
      <c r="U230" s="1"/>
      <c r="V230" s="1"/>
      <c r="W230" s="1"/>
      <c r="X230" s="1"/>
      <c r="Y230" s="1"/>
      <c r="Z230" s="1"/>
      <c r="AA230" s="1"/>
      <c r="AB230" s="1"/>
      <c r="AC230" s="1"/>
    </row>
    <row r="231" spans="1:29" ht="12.75">
      <c r="A231" s="1"/>
      <c r="B231" s="16"/>
      <c r="C231" s="3"/>
      <c r="D231" s="137"/>
      <c r="E231" s="137"/>
      <c r="F231" s="137"/>
      <c r="G231" s="137"/>
      <c r="H231" s="137"/>
      <c r="I231" s="154"/>
      <c r="J231" s="137"/>
      <c r="K231" s="137"/>
      <c r="L231" s="137"/>
      <c r="M231" s="137"/>
      <c r="N231" s="137"/>
      <c r="O231" s="137"/>
      <c r="P231" s="137"/>
      <c r="Q231" s="137"/>
      <c r="R231" s="137"/>
      <c r="S231" s="1"/>
      <c r="T231" s="1"/>
      <c r="U231" s="1"/>
      <c r="V231" s="1"/>
      <c r="W231" s="1"/>
      <c r="X231" s="1"/>
      <c r="Y231" s="1"/>
      <c r="Z231" s="1"/>
      <c r="AA231" s="1"/>
      <c r="AB231" s="1"/>
      <c r="AC231" s="1"/>
    </row>
    <row r="232" spans="1:29" ht="12.75">
      <c r="A232" s="1"/>
      <c r="B232" s="16"/>
      <c r="C232" s="3"/>
      <c r="D232" s="137"/>
      <c r="E232" s="137"/>
      <c r="F232" s="137"/>
      <c r="G232" s="137"/>
      <c r="H232" s="137"/>
      <c r="I232" s="154"/>
      <c r="J232" s="137"/>
      <c r="K232" s="137"/>
      <c r="L232" s="137"/>
      <c r="M232" s="137"/>
      <c r="N232" s="137"/>
      <c r="O232" s="137"/>
      <c r="P232" s="137"/>
      <c r="Q232" s="137"/>
      <c r="R232" s="137"/>
      <c r="S232" s="1"/>
      <c r="T232" s="1"/>
      <c r="U232" s="1"/>
      <c r="V232" s="1"/>
      <c r="W232" s="1"/>
      <c r="X232" s="1"/>
      <c r="Y232" s="1"/>
      <c r="Z232" s="1"/>
      <c r="AA232" s="1"/>
      <c r="AB232" s="1"/>
      <c r="AC232" s="1"/>
    </row>
    <row r="233" spans="1:29" ht="12.75">
      <c r="A233" s="1"/>
      <c r="B233" s="16"/>
      <c r="C233" s="3"/>
      <c r="D233" s="137"/>
      <c r="E233" s="137"/>
      <c r="F233" s="137"/>
      <c r="G233" s="137"/>
      <c r="H233" s="137"/>
      <c r="I233" s="154"/>
      <c r="J233" s="137"/>
      <c r="K233" s="137"/>
      <c r="L233" s="137"/>
      <c r="M233" s="137"/>
      <c r="N233" s="137"/>
      <c r="O233" s="137"/>
      <c r="P233" s="137"/>
      <c r="Q233" s="137"/>
      <c r="R233" s="137"/>
      <c r="S233" s="1"/>
      <c r="T233" s="1"/>
      <c r="U233" s="1"/>
      <c r="V233" s="1"/>
      <c r="W233" s="1"/>
      <c r="X233" s="1"/>
      <c r="Y233" s="1"/>
      <c r="Z233" s="1"/>
      <c r="AA233" s="1"/>
      <c r="AB233" s="1"/>
      <c r="AC233" s="1"/>
    </row>
    <row r="234" spans="1:29" ht="12.75">
      <c r="A234" s="1"/>
      <c r="B234" s="16"/>
      <c r="C234" s="3"/>
      <c r="D234" s="137"/>
      <c r="E234" s="137"/>
      <c r="F234" s="137"/>
      <c r="G234" s="137"/>
      <c r="H234" s="137"/>
      <c r="I234" s="154"/>
      <c r="J234" s="137"/>
      <c r="K234" s="137"/>
      <c r="L234" s="137"/>
      <c r="M234" s="137"/>
      <c r="N234" s="137"/>
      <c r="O234" s="137"/>
      <c r="P234" s="137"/>
      <c r="Q234" s="137"/>
      <c r="R234" s="137"/>
      <c r="S234" s="1"/>
      <c r="T234" s="1"/>
      <c r="U234" s="1"/>
      <c r="V234" s="1"/>
      <c r="W234" s="1"/>
      <c r="X234" s="1"/>
      <c r="Y234" s="1"/>
      <c r="Z234" s="1"/>
      <c r="AA234" s="1"/>
      <c r="AB234" s="1"/>
      <c r="AC234" s="1"/>
    </row>
    <row r="235" spans="1:29" ht="12.75">
      <c r="A235" s="1"/>
      <c r="B235" s="16"/>
      <c r="C235" s="3"/>
      <c r="D235" s="137"/>
      <c r="E235" s="137"/>
      <c r="F235" s="137"/>
      <c r="G235" s="137"/>
      <c r="H235" s="137"/>
      <c r="I235" s="154"/>
      <c r="J235" s="137"/>
      <c r="K235" s="137"/>
      <c r="L235" s="137"/>
      <c r="M235" s="137"/>
      <c r="N235" s="137"/>
      <c r="O235" s="137"/>
      <c r="P235" s="137"/>
      <c r="Q235" s="137"/>
      <c r="R235" s="137"/>
      <c r="S235" s="1"/>
      <c r="T235" s="1"/>
      <c r="U235" s="1"/>
      <c r="V235" s="1"/>
      <c r="W235" s="1"/>
      <c r="X235" s="1"/>
      <c r="Y235" s="1"/>
      <c r="Z235" s="1"/>
      <c r="AA235" s="1"/>
      <c r="AB235" s="1"/>
      <c r="AC235" s="1"/>
    </row>
    <row r="236" spans="1:29" ht="12.75">
      <c r="A236" s="1"/>
      <c r="B236" s="16"/>
      <c r="C236" s="3"/>
      <c r="D236" s="137"/>
      <c r="E236" s="137"/>
      <c r="F236" s="137"/>
      <c r="G236" s="137"/>
      <c r="H236" s="137"/>
      <c r="I236" s="154"/>
      <c r="J236" s="137"/>
      <c r="K236" s="137"/>
      <c r="L236" s="137"/>
      <c r="M236" s="137"/>
      <c r="N236" s="137"/>
      <c r="O236" s="137"/>
      <c r="P236" s="137"/>
      <c r="Q236" s="137"/>
      <c r="R236" s="137"/>
      <c r="S236" s="1"/>
      <c r="T236" s="1"/>
      <c r="U236" s="1"/>
      <c r="V236" s="1"/>
      <c r="W236" s="1"/>
      <c r="X236" s="1"/>
      <c r="Y236" s="1"/>
      <c r="Z236" s="1"/>
      <c r="AA236" s="1"/>
      <c r="AB236" s="1"/>
      <c r="AC236" s="1"/>
    </row>
    <row r="237" spans="1:29" ht="12.75">
      <c r="A237" s="1"/>
      <c r="B237" s="16"/>
      <c r="C237" s="3"/>
      <c r="D237" s="137"/>
      <c r="E237" s="137"/>
      <c r="F237" s="137"/>
      <c r="G237" s="137"/>
      <c r="H237" s="137"/>
      <c r="I237" s="154"/>
      <c r="J237" s="137"/>
      <c r="K237" s="137"/>
      <c r="L237" s="137"/>
      <c r="M237" s="137"/>
      <c r="N237" s="137"/>
      <c r="O237" s="137"/>
      <c r="P237" s="137"/>
      <c r="Q237" s="137"/>
      <c r="R237" s="137"/>
      <c r="S237" s="1"/>
      <c r="T237" s="1"/>
      <c r="U237" s="1"/>
      <c r="V237" s="1"/>
      <c r="W237" s="1"/>
      <c r="X237" s="1"/>
      <c r="Y237" s="1"/>
      <c r="Z237" s="1"/>
      <c r="AA237" s="1"/>
      <c r="AB237" s="1"/>
      <c r="AC237" s="1"/>
    </row>
    <row r="238" spans="1:29" ht="12.75">
      <c r="A238" s="1"/>
      <c r="B238" s="16"/>
      <c r="C238" s="3"/>
      <c r="D238" s="137"/>
      <c r="E238" s="137"/>
      <c r="F238" s="137"/>
      <c r="G238" s="137"/>
      <c r="H238" s="137"/>
      <c r="I238" s="154"/>
      <c r="J238" s="137"/>
      <c r="K238" s="137"/>
      <c r="L238" s="137"/>
      <c r="M238" s="137"/>
      <c r="N238" s="137"/>
      <c r="O238" s="137"/>
      <c r="P238" s="137"/>
      <c r="Q238" s="137"/>
      <c r="R238" s="137"/>
      <c r="S238" s="1"/>
      <c r="T238" s="1"/>
      <c r="U238" s="1"/>
      <c r="V238" s="1"/>
      <c r="W238" s="1"/>
      <c r="X238" s="1"/>
      <c r="Y238" s="1"/>
      <c r="Z238" s="1"/>
      <c r="AA238" s="1"/>
      <c r="AB238" s="1"/>
      <c r="AC238" s="1"/>
    </row>
    <row r="239" spans="1:29" ht="12.75">
      <c r="A239" s="1"/>
      <c r="B239" s="16"/>
      <c r="C239" s="3"/>
      <c r="D239" s="137"/>
      <c r="E239" s="137"/>
      <c r="F239" s="137"/>
      <c r="G239" s="137"/>
      <c r="H239" s="137"/>
      <c r="I239" s="154"/>
      <c r="J239" s="137"/>
      <c r="K239" s="137"/>
      <c r="L239" s="137"/>
      <c r="M239" s="137"/>
      <c r="N239" s="137"/>
      <c r="O239" s="137"/>
      <c r="P239" s="137"/>
      <c r="Q239" s="137"/>
      <c r="R239" s="137"/>
      <c r="S239" s="1"/>
      <c r="T239" s="1"/>
      <c r="U239" s="1"/>
      <c r="V239" s="1"/>
      <c r="W239" s="1"/>
      <c r="X239" s="1"/>
      <c r="Y239" s="1"/>
      <c r="Z239" s="1"/>
      <c r="AA239" s="1"/>
      <c r="AB239" s="1"/>
      <c r="AC239" s="1"/>
    </row>
    <row r="240" spans="1:29" ht="12.75">
      <c r="A240" s="1"/>
      <c r="B240" s="16"/>
      <c r="C240" s="3"/>
      <c r="D240" s="137"/>
      <c r="E240" s="137"/>
      <c r="F240" s="137"/>
      <c r="G240" s="137"/>
      <c r="H240" s="137"/>
      <c r="I240" s="154"/>
      <c r="J240" s="137"/>
      <c r="K240" s="137"/>
      <c r="L240" s="137"/>
      <c r="M240" s="137"/>
      <c r="N240" s="137"/>
      <c r="O240" s="137"/>
      <c r="P240" s="137"/>
      <c r="Q240" s="137"/>
      <c r="R240" s="137"/>
      <c r="S240" s="1"/>
      <c r="T240" s="1"/>
      <c r="U240" s="1"/>
      <c r="V240" s="1"/>
      <c r="W240" s="1"/>
      <c r="X240" s="1"/>
      <c r="Y240" s="1"/>
      <c r="Z240" s="1"/>
      <c r="AA240" s="1"/>
      <c r="AB240" s="1"/>
      <c r="AC240" s="1"/>
    </row>
    <row r="241" spans="1:29" ht="12.75">
      <c r="A241" s="1"/>
      <c r="B241" s="16"/>
      <c r="C241" s="3"/>
      <c r="D241" s="137"/>
      <c r="E241" s="137"/>
      <c r="F241" s="137"/>
      <c r="G241" s="137"/>
      <c r="H241" s="137"/>
      <c r="I241" s="154"/>
      <c r="J241" s="137"/>
      <c r="K241" s="137"/>
      <c r="L241" s="137"/>
      <c r="M241" s="137"/>
      <c r="N241" s="137"/>
      <c r="O241" s="137"/>
      <c r="P241" s="137"/>
      <c r="Q241" s="137"/>
      <c r="R241" s="137"/>
      <c r="S241" s="1"/>
      <c r="T241" s="1"/>
      <c r="U241" s="1"/>
      <c r="V241" s="1"/>
      <c r="W241" s="1"/>
      <c r="X241" s="1"/>
      <c r="Y241" s="1"/>
      <c r="Z241" s="1"/>
      <c r="AA241" s="1"/>
      <c r="AB241" s="1"/>
      <c r="AC241" s="1"/>
    </row>
    <row r="242" spans="1:29" ht="12.75">
      <c r="A242" s="1"/>
      <c r="B242" s="16"/>
      <c r="C242" s="3"/>
      <c r="D242" s="137"/>
      <c r="E242" s="137"/>
      <c r="F242" s="137"/>
      <c r="G242" s="137"/>
      <c r="H242" s="137"/>
      <c r="I242" s="154"/>
      <c r="J242" s="137"/>
      <c r="K242" s="137"/>
      <c r="L242" s="137"/>
      <c r="M242" s="137"/>
      <c r="N242" s="137"/>
      <c r="O242" s="137"/>
      <c r="P242" s="137"/>
      <c r="Q242" s="137"/>
      <c r="R242" s="137"/>
      <c r="S242" s="1"/>
      <c r="T242" s="1"/>
      <c r="U242" s="1"/>
      <c r="V242" s="1"/>
      <c r="W242" s="1"/>
      <c r="X242" s="1"/>
      <c r="Y242" s="1"/>
      <c r="Z242" s="1"/>
      <c r="AA242" s="1"/>
      <c r="AB242" s="1"/>
      <c r="AC242" s="1"/>
    </row>
    <row r="243" spans="1:29" ht="12.75">
      <c r="A243" s="1"/>
      <c r="B243" s="16"/>
      <c r="C243" s="3"/>
      <c r="D243" s="137"/>
      <c r="E243" s="137"/>
      <c r="F243" s="137"/>
      <c r="G243" s="137"/>
      <c r="H243" s="137"/>
      <c r="I243" s="154"/>
      <c r="J243" s="137"/>
      <c r="K243" s="137"/>
      <c r="L243" s="137"/>
      <c r="M243" s="137"/>
      <c r="N243" s="137"/>
      <c r="O243" s="137"/>
      <c r="P243" s="137"/>
      <c r="Q243" s="137"/>
      <c r="R243" s="137"/>
      <c r="S243" s="1"/>
      <c r="T243" s="1"/>
      <c r="U243" s="1"/>
      <c r="V243" s="1"/>
      <c r="W243" s="1"/>
      <c r="X243" s="1"/>
      <c r="Y243" s="1"/>
      <c r="Z243" s="1"/>
      <c r="AA243" s="1"/>
      <c r="AB243" s="1"/>
      <c r="AC243" s="1"/>
    </row>
    <row r="244" spans="1:29" ht="12.75">
      <c r="A244" s="1"/>
      <c r="B244" s="16"/>
      <c r="C244" s="3"/>
      <c r="D244" s="137"/>
      <c r="E244" s="137"/>
      <c r="F244" s="137"/>
      <c r="G244" s="137"/>
      <c r="H244" s="137"/>
      <c r="I244" s="154"/>
      <c r="J244" s="137"/>
      <c r="K244" s="137"/>
      <c r="L244" s="137"/>
      <c r="M244" s="137"/>
      <c r="N244" s="137"/>
      <c r="O244" s="137"/>
      <c r="P244" s="137"/>
      <c r="Q244" s="137"/>
      <c r="R244" s="137"/>
      <c r="S244" s="1"/>
      <c r="T244" s="1"/>
      <c r="U244" s="1"/>
      <c r="V244" s="1"/>
      <c r="W244" s="1"/>
      <c r="X244" s="1"/>
      <c r="Y244" s="1"/>
      <c r="Z244" s="1"/>
      <c r="AA244" s="1"/>
      <c r="AB244" s="1"/>
      <c r="AC244" s="1"/>
    </row>
    <row r="245" spans="1:29" ht="12.75">
      <c r="A245" s="1"/>
      <c r="B245" s="16"/>
      <c r="C245" s="3"/>
      <c r="D245" s="137"/>
      <c r="E245" s="137"/>
      <c r="F245" s="137"/>
      <c r="G245" s="137"/>
      <c r="H245" s="137"/>
      <c r="I245" s="154"/>
      <c r="J245" s="137"/>
      <c r="K245" s="137"/>
      <c r="L245" s="137"/>
      <c r="M245" s="137"/>
      <c r="N245" s="137"/>
      <c r="O245" s="137"/>
      <c r="P245" s="137"/>
      <c r="Q245" s="137"/>
      <c r="R245" s="137"/>
      <c r="S245" s="1"/>
      <c r="T245" s="1"/>
      <c r="U245" s="1"/>
      <c r="V245" s="1"/>
      <c r="W245" s="1"/>
      <c r="X245" s="1"/>
      <c r="Y245" s="1"/>
      <c r="Z245" s="1"/>
      <c r="AA245" s="1"/>
      <c r="AB245" s="1"/>
      <c r="AC245" s="1"/>
    </row>
    <row r="246" spans="1:29" ht="12.75">
      <c r="A246" s="1"/>
      <c r="B246" s="16"/>
      <c r="C246" s="3"/>
      <c r="D246" s="137"/>
      <c r="E246" s="137"/>
      <c r="F246" s="137"/>
      <c r="G246" s="137"/>
      <c r="H246" s="137"/>
      <c r="I246" s="154"/>
      <c r="J246" s="137"/>
      <c r="K246" s="137"/>
      <c r="L246" s="137"/>
      <c r="M246" s="137"/>
      <c r="N246" s="137"/>
      <c r="O246" s="137"/>
      <c r="P246" s="137"/>
      <c r="Q246" s="137"/>
      <c r="R246" s="137"/>
      <c r="S246" s="1"/>
      <c r="T246" s="1"/>
      <c r="U246" s="1"/>
      <c r="V246" s="1"/>
      <c r="W246" s="1"/>
      <c r="X246" s="1"/>
      <c r="Y246" s="1"/>
      <c r="Z246" s="1"/>
      <c r="AA246" s="1"/>
      <c r="AB246" s="1"/>
      <c r="AC246" s="1"/>
    </row>
    <row r="247" spans="1:29" ht="12.75">
      <c r="A247" s="1"/>
      <c r="B247" s="16"/>
      <c r="C247" s="3"/>
      <c r="D247" s="137"/>
      <c r="E247" s="137"/>
      <c r="F247" s="137"/>
      <c r="G247" s="137"/>
      <c r="H247" s="137"/>
      <c r="I247" s="154"/>
      <c r="J247" s="137"/>
      <c r="K247" s="137"/>
      <c r="L247" s="137"/>
      <c r="M247" s="137"/>
      <c r="N247" s="137"/>
      <c r="O247" s="137"/>
      <c r="P247" s="137"/>
      <c r="Q247" s="137"/>
      <c r="R247" s="137"/>
      <c r="S247" s="1"/>
      <c r="T247" s="1"/>
      <c r="U247" s="1"/>
      <c r="V247" s="1"/>
      <c r="W247" s="1"/>
      <c r="X247" s="1"/>
      <c r="Y247" s="1"/>
      <c r="Z247" s="1"/>
      <c r="AA247" s="1"/>
      <c r="AB247" s="1"/>
      <c r="AC247" s="1"/>
    </row>
    <row r="248" spans="1:29" ht="12.75">
      <c r="A248" s="1"/>
      <c r="B248" s="16"/>
      <c r="C248" s="3"/>
      <c r="D248" s="137"/>
      <c r="E248" s="137"/>
      <c r="F248" s="137"/>
      <c r="G248" s="137"/>
      <c r="H248" s="137"/>
      <c r="I248" s="137"/>
      <c r="J248" s="137"/>
      <c r="K248" s="137"/>
      <c r="L248" s="137"/>
      <c r="M248" s="137"/>
      <c r="N248" s="137"/>
      <c r="O248" s="137"/>
      <c r="P248" s="137"/>
      <c r="Q248" s="137"/>
      <c r="R248" s="137"/>
      <c r="S248" s="1"/>
      <c r="T248" s="1"/>
      <c r="U248" s="1"/>
      <c r="V248" s="1"/>
      <c r="W248" s="1"/>
      <c r="X248" s="1"/>
      <c r="Y248" s="1"/>
      <c r="Z248" s="1"/>
      <c r="AA248" s="1"/>
      <c r="AB248" s="1"/>
      <c r="AC248" s="1"/>
    </row>
    <row r="249" spans="1:29" ht="12.75">
      <c r="A249" s="1"/>
      <c r="B249" s="16"/>
      <c r="C249" s="3"/>
      <c r="D249" s="137"/>
      <c r="E249" s="137"/>
      <c r="F249" s="137"/>
      <c r="G249" s="137"/>
      <c r="H249" s="137"/>
      <c r="I249" s="137"/>
      <c r="J249" s="137"/>
      <c r="K249" s="137"/>
      <c r="L249" s="137"/>
      <c r="M249" s="137"/>
      <c r="N249" s="137"/>
      <c r="O249" s="137"/>
      <c r="P249" s="137"/>
      <c r="Q249" s="137"/>
      <c r="R249" s="137"/>
      <c r="S249" s="1"/>
      <c r="T249" s="1"/>
      <c r="U249" s="1"/>
      <c r="V249" s="1"/>
      <c r="W249" s="1"/>
      <c r="X249" s="1"/>
      <c r="Y249" s="1"/>
      <c r="Z249" s="1"/>
      <c r="AA249" s="1"/>
      <c r="AB249" s="1"/>
      <c r="AC249" s="1"/>
    </row>
    <row r="250" spans="1:29" ht="12.75">
      <c r="A250" s="1"/>
      <c r="B250" s="16"/>
      <c r="C250" s="3"/>
      <c r="D250" s="137"/>
      <c r="E250" s="137"/>
      <c r="F250" s="137"/>
      <c r="G250" s="137"/>
      <c r="H250" s="137"/>
      <c r="I250" s="137"/>
      <c r="J250" s="137"/>
      <c r="K250" s="137"/>
      <c r="L250" s="137"/>
      <c r="M250" s="137"/>
      <c r="N250" s="137"/>
      <c r="O250" s="137"/>
      <c r="P250" s="137"/>
      <c r="Q250" s="137"/>
      <c r="R250" s="137"/>
      <c r="S250" s="1"/>
      <c r="T250" s="1"/>
      <c r="U250" s="1"/>
      <c r="V250" s="1"/>
      <c r="W250" s="1"/>
      <c r="X250" s="1"/>
      <c r="Y250" s="1"/>
      <c r="Z250" s="1"/>
      <c r="AA250" s="1"/>
      <c r="AB250" s="1"/>
      <c r="AC250" s="1"/>
    </row>
    <row r="251" spans="1:29" ht="12.75">
      <c r="A251" s="1"/>
      <c r="B251" s="16"/>
      <c r="C251" s="3"/>
      <c r="D251" s="137"/>
      <c r="E251" s="137"/>
      <c r="F251" s="137"/>
      <c r="G251" s="137"/>
      <c r="H251" s="137"/>
      <c r="I251" s="137"/>
      <c r="J251" s="137"/>
      <c r="K251" s="137"/>
      <c r="L251" s="137"/>
      <c r="M251" s="137"/>
      <c r="N251" s="137"/>
      <c r="O251" s="137"/>
      <c r="P251" s="137"/>
      <c r="Q251" s="137"/>
      <c r="R251" s="137"/>
      <c r="S251" s="1"/>
      <c r="T251" s="1"/>
      <c r="U251" s="1"/>
      <c r="V251" s="1"/>
      <c r="W251" s="1"/>
      <c r="X251" s="1"/>
      <c r="Y251" s="1"/>
      <c r="Z251" s="1"/>
      <c r="AA251" s="1"/>
      <c r="AB251" s="1"/>
      <c r="AC251" s="1"/>
    </row>
    <row r="252" spans="1:29" ht="12.75">
      <c r="A252" s="1"/>
      <c r="B252" s="16"/>
      <c r="C252" s="3"/>
      <c r="D252" s="137"/>
      <c r="E252" s="137"/>
      <c r="F252" s="137"/>
      <c r="G252" s="137"/>
      <c r="H252" s="137"/>
      <c r="I252" s="137"/>
      <c r="J252" s="137"/>
      <c r="K252" s="137"/>
      <c r="L252" s="137"/>
      <c r="M252" s="137"/>
      <c r="N252" s="137"/>
      <c r="O252" s="137"/>
      <c r="P252" s="137"/>
      <c r="Q252" s="137"/>
      <c r="R252" s="137"/>
      <c r="S252" s="1"/>
      <c r="T252" s="1"/>
      <c r="U252" s="1"/>
      <c r="V252" s="1"/>
      <c r="W252" s="1"/>
      <c r="X252" s="1"/>
      <c r="Y252" s="1"/>
      <c r="Z252" s="1"/>
      <c r="AA252" s="1"/>
      <c r="AB252" s="1"/>
      <c r="AC252" s="1"/>
    </row>
    <row r="253" spans="1:29" ht="12.75">
      <c r="A253" s="1"/>
      <c r="B253" s="16"/>
      <c r="C253" s="3"/>
      <c r="D253" s="137"/>
      <c r="E253" s="137"/>
      <c r="F253" s="137"/>
      <c r="G253" s="137"/>
      <c r="H253" s="137"/>
      <c r="I253" s="137"/>
      <c r="J253" s="137"/>
      <c r="K253" s="137"/>
      <c r="L253" s="137"/>
      <c r="M253" s="137"/>
      <c r="N253" s="137"/>
      <c r="O253" s="137"/>
      <c r="P253" s="137"/>
      <c r="Q253" s="137"/>
      <c r="R253" s="137"/>
      <c r="S253" s="1"/>
      <c r="T253" s="1"/>
      <c r="U253" s="1"/>
      <c r="V253" s="1"/>
      <c r="W253" s="1"/>
      <c r="X253" s="1"/>
      <c r="Y253" s="1"/>
      <c r="Z253" s="1"/>
      <c r="AA253" s="1"/>
      <c r="AB253" s="1"/>
      <c r="AC253" s="1"/>
    </row>
    <row r="254" spans="1:29" ht="12.75">
      <c r="A254" s="1"/>
      <c r="B254" s="16"/>
      <c r="C254" s="3"/>
      <c r="D254" s="137"/>
      <c r="E254" s="137"/>
      <c r="F254" s="137"/>
      <c r="G254" s="137"/>
      <c r="H254" s="137"/>
      <c r="I254" s="137"/>
      <c r="J254" s="137"/>
      <c r="K254" s="137"/>
      <c r="L254" s="137"/>
      <c r="M254" s="137"/>
      <c r="N254" s="137"/>
      <c r="O254" s="137"/>
      <c r="P254" s="137"/>
      <c r="Q254" s="137"/>
      <c r="R254" s="137"/>
      <c r="S254" s="1"/>
      <c r="T254" s="1"/>
      <c r="U254" s="1"/>
      <c r="V254" s="1"/>
      <c r="W254" s="1"/>
      <c r="X254" s="1"/>
      <c r="Y254" s="1"/>
      <c r="Z254" s="1"/>
      <c r="AA254" s="1"/>
      <c r="AB254" s="1"/>
      <c r="AC254" s="1"/>
    </row>
    <row r="255" spans="1:29" ht="12.75">
      <c r="A255" s="1"/>
      <c r="B255" s="16"/>
      <c r="C255" s="3"/>
      <c r="D255" s="137"/>
      <c r="E255" s="137"/>
      <c r="F255" s="137"/>
      <c r="G255" s="137"/>
      <c r="H255" s="137"/>
      <c r="I255" s="137"/>
      <c r="J255" s="137"/>
      <c r="K255" s="137"/>
      <c r="L255" s="137"/>
      <c r="M255" s="137"/>
      <c r="N255" s="137"/>
      <c r="O255" s="137"/>
      <c r="P255" s="137"/>
      <c r="Q255" s="137"/>
      <c r="R255" s="137"/>
      <c r="S255" s="1"/>
      <c r="T255" s="1"/>
      <c r="U255" s="1"/>
      <c r="V255" s="1"/>
      <c r="W255" s="1"/>
      <c r="X255" s="1"/>
      <c r="Y255" s="1"/>
      <c r="Z255" s="1"/>
      <c r="AA255" s="1"/>
      <c r="AB255" s="1"/>
      <c r="AC255" s="1"/>
    </row>
    <row r="256" spans="1:29" ht="12.75">
      <c r="A256" s="1"/>
      <c r="B256" s="16"/>
      <c r="C256" s="3"/>
      <c r="D256" s="137"/>
      <c r="E256" s="137"/>
      <c r="F256" s="137"/>
      <c r="G256" s="137"/>
      <c r="H256" s="137"/>
      <c r="I256" s="137"/>
      <c r="J256" s="137"/>
      <c r="K256" s="137"/>
      <c r="L256" s="137"/>
      <c r="M256" s="137"/>
      <c r="N256" s="137"/>
      <c r="O256" s="137"/>
      <c r="P256" s="137"/>
      <c r="Q256" s="137"/>
      <c r="R256" s="137"/>
      <c r="S256" s="1"/>
      <c r="T256" s="1"/>
      <c r="U256" s="1"/>
      <c r="V256" s="1"/>
      <c r="W256" s="1"/>
      <c r="X256" s="1"/>
      <c r="Y256" s="1"/>
      <c r="Z256" s="1"/>
      <c r="AA256" s="1"/>
      <c r="AB256" s="1"/>
      <c r="AC256" s="1"/>
    </row>
    <row r="257" spans="1:29" ht="12.75">
      <c r="A257" s="1"/>
      <c r="B257" s="16"/>
      <c r="C257" s="3"/>
      <c r="D257" s="137"/>
      <c r="E257" s="137"/>
      <c r="F257" s="137"/>
      <c r="G257" s="137"/>
      <c r="H257" s="137"/>
      <c r="I257" s="137"/>
      <c r="J257" s="137"/>
      <c r="K257" s="137"/>
      <c r="L257" s="137"/>
      <c r="M257" s="137"/>
      <c r="N257" s="137"/>
      <c r="O257" s="137"/>
      <c r="P257" s="137"/>
      <c r="Q257" s="137"/>
      <c r="R257" s="137"/>
      <c r="S257" s="1"/>
      <c r="T257" s="1"/>
      <c r="U257" s="1"/>
      <c r="V257" s="1"/>
      <c r="W257" s="1"/>
      <c r="X257" s="1"/>
      <c r="Y257" s="1"/>
      <c r="Z257" s="1"/>
      <c r="AA257" s="1"/>
      <c r="AB257" s="1"/>
      <c r="AC257" s="1"/>
    </row>
    <row r="258" spans="1:29" ht="12.75">
      <c r="A258" s="1"/>
      <c r="B258" s="16"/>
      <c r="C258" s="3"/>
      <c r="D258" s="137"/>
      <c r="E258" s="137"/>
      <c r="F258" s="137"/>
      <c r="G258" s="137"/>
      <c r="H258" s="137"/>
      <c r="I258" s="137"/>
      <c r="J258" s="137"/>
      <c r="K258" s="137"/>
      <c r="L258" s="137"/>
      <c r="M258" s="137"/>
      <c r="N258" s="137"/>
      <c r="O258" s="137"/>
      <c r="P258" s="137"/>
      <c r="Q258" s="137"/>
      <c r="R258" s="137"/>
      <c r="S258" s="1"/>
      <c r="T258" s="1"/>
      <c r="U258" s="1"/>
      <c r="V258" s="1"/>
      <c r="W258" s="1"/>
      <c r="X258" s="1"/>
      <c r="Y258" s="1"/>
      <c r="Z258" s="1"/>
      <c r="AA258" s="1"/>
      <c r="AB258" s="1"/>
      <c r="AC258" s="1"/>
    </row>
    <row r="259" spans="1:29" ht="12.75">
      <c r="A259" s="1"/>
      <c r="B259" s="16"/>
      <c r="C259" s="3"/>
      <c r="D259" s="137"/>
      <c r="E259" s="137"/>
      <c r="F259" s="137"/>
      <c r="G259" s="137"/>
      <c r="H259" s="137"/>
      <c r="I259" s="137"/>
      <c r="J259" s="137"/>
      <c r="K259" s="137"/>
      <c r="L259" s="137"/>
      <c r="M259" s="137"/>
      <c r="N259" s="137"/>
      <c r="O259" s="137"/>
      <c r="P259" s="137"/>
      <c r="Q259" s="137"/>
      <c r="R259" s="137"/>
      <c r="S259" s="1"/>
      <c r="T259" s="1"/>
      <c r="U259" s="1"/>
      <c r="V259" s="1"/>
      <c r="W259" s="1"/>
      <c r="X259" s="1"/>
      <c r="Y259" s="1"/>
      <c r="Z259" s="1"/>
      <c r="AA259" s="1"/>
      <c r="AB259" s="1"/>
      <c r="AC259" s="1"/>
    </row>
    <row r="260" spans="1:29" ht="12.75">
      <c r="A260" s="1"/>
      <c r="B260" s="16"/>
      <c r="C260" s="3"/>
      <c r="D260" s="137"/>
      <c r="E260" s="137"/>
      <c r="F260" s="137"/>
      <c r="G260" s="137"/>
      <c r="H260" s="137"/>
      <c r="I260" s="137"/>
      <c r="J260" s="137"/>
      <c r="K260" s="137"/>
      <c r="L260" s="137"/>
      <c r="M260" s="137"/>
      <c r="N260" s="137"/>
      <c r="O260" s="137"/>
      <c r="P260" s="137"/>
      <c r="Q260" s="137"/>
      <c r="R260" s="137"/>
      <c r="S260" s="1"/>
      <c r="T260" s="1"/>
      <c r="U260" s="1"/>
      <c r="V260" s="1"/>
      <c r="W260" s="1"/>
      <c r="X260" s="1"/>
      <c r="Y260" s="1"/>
      <c r="Z260" s="1"/>
      <c r="AA260" s="1"/>
      <c r="AB260" s="1"/>
      <c r="AC260" s="1"/>
    </row>
    <row r="261" spans="1:29" ht="12.75">
      <c r="A261" s="1"/>
      <c r="B261" s="16"/>
      <c r="C261" s="3"/>
      <c r="D261" s="137"/>
      <c r="E261" s="137"/>
      <c r="F261" s="137"/>
      <c r="G261" s="137"/>
      <c r="H261" s="137"/>
      <c r="I261" s="137"/>
      <c r="J261" s="137"/>
      <c r="K261" s="137"/>
      <c r="L261" s="137"/>
      <c r="M261" s="137"/>
      <c r="N261" s="137"/>
      <c r="O261" s="137"/>
      <c r="P261" s="137"/>
      <c r="Q261" s="137"/>
      <c r="R261" s="137"/>
      <c r="S261" s="1"/>
      <c r="T261" s="1"/>
      <c r="U261" s="1"/>
      <c r="V261" s="1"/>
      <c r="W261" s="1"/>
      <c r="X261" s="1"/>
      <c r="Y261" s="1"/>
      <c r="Z261" s="1"/>
      <c r="AA261" s="1"/>
      <c r="AB261" s="1"/>
      <c r="AC261" s="1"/>
    </row>
    <row r="262" spans="1:29" ht="12.75">
      <c r="A262" s="1"/>
      <c r="B262" s="16"/>
      <c r="C262" s="3"/>
      <c r="D262" s="137"/>
      <c r="E262" s="137"/>
      <c r="F262" s="137"/>
      <c r="G262" s="137"/>
      <c r="H262" s="137"/>
      <c r="I262" s="137"/>
      <c r="J262" s="137"/>
      <c r="K262" s="137"/>
      <c r="L262" s="137"/>
      <c r="M262" s="137"/>
      <c r="N262" s="137"/>
      <c r="O262" s="137"/>
      <c r="P262" s="137"/>
      <c r="Q262" s="137"/>
      <c r="R262" s="137"/>
      <c r="S262" s="1"/>
      <c r="T262" s="1"/>
      <c r="U262" s="1"/>
      <c r="V262" s="1"/>
      <c r="W262" s="1"/>
      <c r="X262" s="1"/>
      <c r="Y262" s="1"/>
      <c r="Z262" s="1"/>
      <c r="AA262" s="1"/>
      <c r="AB262" s="1"/>
      <c r="AC262" s="1"/>
    </row>
    <row r="263" spans="1:29" ht="12.75">
      <c r="A263" s="1"/>
      <c r="B263" s="16"/>
      <c r="C263" s="3"/>
      <c r="D263" s="137"/>
      <c r="E263" s="137"/>
      <c r="F263" s="137"/>
      <c r="G263" s="137"/>
      <c r="H263" s="137"/>
      <c r="I263" s="137"/>
      <c r="J263" s="137"/>
      <c r="K263" s="137"/>
      <c r="L263" s="137"/>
      <c r="M263" s="137"/>
      <c r="N263" s="137"/>
      <c r="O263" s="137"/>
      <c r="P263" s="137"/>
      <c r="Q263" s="137"/>
      <c r="R263" s="137"/>
      <c r="S263" s="1"/>
      <c r="T263" s="1"/>
      <c r="U263" s="1"/>
      <c r="V263" s="1"/>
      <c r="W263" s="1"/>
      <c r="X263" s="1"/>
      <c r="Y263" s="1"/>
      <c r="Z263" s="1"/>
      <c r="AA263" s="1"/>
      <c r="AB263" s="1"/>
      <c r="AC263" s="1"/>
    </row>
    <row r="264" spans="1:29" ht="12.75">
      <c r="A264" s="1"/>
      <c r="B264" s="16"/>
      <c r="C264" s="3"/>
      <c r="D264" s="137"/>
      <c r="E264" s="137"/>
      <c r="F264" s="137"/>
      <c r="G264" s="137"/>
      <c r="H264" s="137"/>
      <c r="I264" s="137"/>
      <c r="J264" s="137"/>
      <c r="K264" s="137"/>
      <c r="L264" s="137"/>
      <c r="M264" s="137"/>
      <c r="N264" s="137"/>
      <c r="O264" s="137"/>
      <c r="P264" s="137"/>
      <c r="Q264" s="137"/>
      <c r="R264" s="137"/>
      <c r="S264" s="1"/>
      <c r="T264" s="1"/>
      <c r="U264" s="1"/>
      <c r="V264" s="1"/>
      <c r="W264" s="1"/>
      <c r="X264" s="1"/>
      <c r="Y264" s="1"/>
      <c r="Z264" s="1"/>
      <c r="AA264" s="1"/>
      <c r="AB264" s="1"/>
      <c r="AC264" s="1"/>
    </row>
    <row r="265" spans="1:29" ht="12.75">
      <c r="A265" s="1"/>
      <c r="B265" s="16"/>
      <c r="C265" s="3"/>
      <c r="D265" s="137"/>
      <c r="E265" s="137"/>
      <c r="F265" s="137"/>
      <c r="G265" s="137"/>
      <c r="H265" s="137"/>
      <c r="I265" s="137"/>
      <c r="J265" s="137"/>
      <c r="K265" s="137"/>
      <c r="L265" s="137"/>
      <c r="M265" s="137"/>
      <c r="N265" s="137"/>
      <c r="O265" s="137"/>
      <c r="P265" s="137"/>
      <c r="Q265" s="137"/>
      <c r="R265" s="137"/>
      <c r="S265" s="1"/>
      <c r="T265" s="1"/>
      <c r="U265" s="1"/>
      <c r="V265" s="1"/>
      <c r="W265" s="1"/>
      <c r="X265" s="1"/>
      <c r="Y265" s="1"/>
      <c r="Z265" s="1"/>
      <c r="AA265" s="1"/>
      <c r="AB265" s="1"/>
      <c r="AC265" s="1"/>
    </row>
    <row r="266" spans="1:29" ht="12.75">
      <c r="A266" s="1"/>
      <c r="B266" s="16"/>
      <c r="C266" s="3"/>
      <c r="D266" s="137"/>
      <c r="E266" s="137"/>
      <c r="F266" s="137"/>
      <c r="G266" s="137"/>
      <c r="H266" s="137"/>
      <c r="I266" s="137"/>
      <c r="J266" s="137"/>
      <c r="K266" s="137"/>
      <c r="L266" s="137"/>
      <c r="M266" s="137"/>
      <c r="N266" s="137"/>
      <c r="O266" s="137"/>
      <c r="P266" s="137"/>
      <c r="Q266" s="137"/>
      <c r="R266" s="137"/>
      <c r="S266" s="1"/>
      <c r="T266" s="1"/>
      <c r="U266" s="1"/>
      <c r="V266" s="1"/>
      <c r="W266" s="1"/>
      <c r="X266" s="1"/>
      <c r="Y266" s="1"/>
      <c r="Z266" s="1"/>
      <c r="AA266" s="1"/>
      <c r="AB266" s="1"/>
      <c r="AC266" s="1"/>
    </row>
    <row r="267" spans="1:29" ht="12.75">
      <c r="A267" s="1"/>
      <c r="B267" s="16"/>
      <c r="C267" s="3"/>
      <c r="D267" s="137"/>
      <c r="E267" s="137"/>
      <c r="F267" s="137"/>
      <c r="G267" s="137"/>
      <c r="H267" s="137"/>
      <c r="I267" s="137"/>
      <c r="J267" s="137"/>
      <c r="K267" s="137"/>
      <c r="L267" s="137"/>
      <c r="M267" s="137"/>
      <c r="N267" s="137"/>
      <c r="O267" s="137"/>
      <c r="P267" s="137"/>
      <c r="Q267" s="137"/>
      <c r="R267" s="137"/>
      <c r="S267" s="1"/>
      <c r="T267" s="1"/>
      <c r="U267" s="1"/>
      <c r="V267" s="1"/>
      <c r="W267" s="1"/>
      <c r="X267" s="1"/>
      <c r="Y267" s="1"/>
      <c r="Z267" s="1"/>
      <c r="AA267" s="1"/>
      <c r="AB267" s="1"/>
      <c r="AC267" s="1"/>
    </row>
    <row r="268" spans="1:29" ht="12.75">
      <c r="A268" s="1"/>
      <c r="B268" s="16"/>
      <c r="C268" s="3"/>
      <c r="D268" s="137"/>
      <c r="E268" s="137"/>
      <c r="F268" s="137"/>
      <c r="G268" s="137"/>
      <c r="H268" s="137"/>
      <c r="I268" s="137"/>
      <c r="J268" s="137"/>
      <c r="K268" s="137"/>
      <c r="L268" s="137"/>
      <c r="M268" s="137"/>
      <c r="N268" s="137"/>
      <c r="O268" s="137"/>
      <c r="P268" s="137"/>
      <c r="Q268" s="137"/>
      <c r="R268" s="137"/>
      <c r="S268" s="1"/>
      <c r="T268" s="1"/>
      <c r="U268" s="1"/>
      <c r="V268" s="1"/>
      <c r="W268" s="1"/>
      <c r="X268" s="1"/>
      <c r="Y268" s="1"/>
      <c r="Z268" s="1"/>
      <c r="AA268" s="1"/>
      <c r="AB268" s="1"/>
      <c r="AC268" s="1"/>
    </row>
    <row r="269" spans="1:29" ht="12.75">
      <c r="A269" s="1"/>
      <c r="B269" s="16"/>
      <c r="C269" s="3"/>
      <c r="D269" s="137"/>
      <c r="E269" s="137"/>
      <c r="F269" s="137"/>
      <c r="G269" s="137"/>
      <c r="H269" s="137"/>
      <c r="I269" s="137"/>
      <c r="J269" s="137"/>
      <c r="K269" s="137"/>
      <c r="L269" s="137"/>
      <c r="M269" s="137"/>
      <c r="N269" s="137"/>
      <c r="O269" s="137"/>
      <c r="P269" s="137"/>
      <c r="Q269" s="137"/>
      <c r="R269" s="137"/>
      <c r="S269" s="1"/>
      <c r="T269" s="1"/>
      <c r="U269" s="1"/>
      <c r="V269" s="1"/>
      <c r="W269" s="1"/>
      <c r="X269" s="1"/>
      <c r="Y269" s="1"/>
      <c r="Z269" s="1"/>
      <c r="AA269" s="1"/>
      <c r="AB269" s="1"/>
      <c r="AC269" s="1"/>
    </row>
    <row r="270" spans="1:29" ht="12.75">
      <c r="A270" s="1"/>
      <c r="B270" s="16"/>
      <c r="C270" s="3"/>
      <c r="D270" s="137"/>
      <c r="E270" s="137"/>
      <c r="F270" s="137"/>
      <c r="G270" s="137"/>
      <c r="H270" s="137"/>
      <c r="I270" s="137"/>
      <c r="J270" s="137"/>
      <c r="K270" s="137"/>
      <c r="L270" s="137"/>
      <c r="M270" s="137"/>
      <c r="N270" s="137"/>
      <c r="O270" s="137"/>
      <c r="P270" s="137"/>
      <c r="Q270" s="137"/>
      <c r="R270" s="137"/>
      <c r="S270" s="1"/>
      <c r="T270" s="1"/>
      <c r="U270" s="1"/>
      <c r="V270" s="1"/>
      <c r="W270" s="1"/>
      <c r="X270" s="1"/>
      <c r="Y270" s="1"/>
      <c r="Z270" s="1"/>
      <c r="AA270" s="1"/>
      <c r="AB270" s="1"/>
      <c r="AC270" s="1"/>
    </row>
    <row r="271" spans="1:29" ht="12.75">
      <c r="A271" s="1"/>
      <c r="B271" s="16"/>
      <c r="C271" s="3"/>
      <c r="D271" s="137"/>
      <c r="E271" s="137"/>
      <c r="F271" s="137"/>
      <c r="G271" s="137"/>
      <c r="H271" s="137"/>
      <c r="I271" s="137"/>
      <c r="J271" s="137"/>
      <c r="K271" s="137"/>
      <c r="L271" s="137"/>
      <c r="M271" s="137"/>
      <c r="N271" s="137"/>
      <c r="O271" s="137"/>
      <c r="P271" s="137"/>
      <c r="Q271" s="137"/>
      <c r="R271" s="137"/>
      <c r="S271" s="1"/>
      <c r="T271" s="1"/>
      <c r="U271" s="1"/>
      <c r="V271" s="1"/>
      <c r="W271" s="1"/>
      <c r="X271" s="1"/>
      <c r="Y271" s="1"/>
      <c r="Z271" s="1"/>
      <c r="AA271" s="1"/>
      <c r="AB271" s="1"/>
      <c r="AC271" s="1"/>
    </row>
    <row r="272" spans="1:29" ht="12.75">
      <c r="A272" s="1"/>
      <c r="B272" s="16"/>
      <c r="C272" s="3"/>
      <c r="D272" s="137"/>
      <c r="E272" s="137"/>
      <c r="F272" s="137"/>
      <c r="G272" s="137"/>
      <c r="H272" s="137"/>
      <c r="I272" s="137"/>
      <c r="J272" s="137"/>
      <c r="K272" s="137"/>
      <c r="L272" s="137"/>
      <c r="M272" s="137"/>
      <c r="N272" s="137"/>
      <c r="O272" s="137"/>
      <c r="P272" s="137"/>
      <c r="Q272" s="137"/>
      <c r="R272" s="137"/>
      <c r="S272" s="1"/>
      <c r="T272" s="1"/>
      <c r="U272" s="1"/>
      <c r="V272" s="1"/>
      <c r="W272" s="1"/>
      <c r="X272" s="1"/>
      <c r="Y272" s="1"/>
      <c r="Z272" s="1"/>
      <c r="AA272" s="1"/>
      <c r="AB272" s="1"/>
      <c r="AC272" s="1"/>
    </row>
    <row r="273" spans="1:29" ht="12.75">
      <c r="A273" s="1"/>
      <c r="B273" s="16"/>
      <c r="C273" s="3"/>
      <c r="D273" s="137"/>
      <c r="E273" s="137"/>
      <c r="F273" s="137"/>
      <c r="G273" s="137"/>
      <c r="H273" s="137"/>
      <c r="I273" s="137"/>
      <c r="J273" s="137"/>
      <c r="K273" s="137"/>
      <c r="L273" s="137"/>
      <c r="M273" s="137"/>
      <c r="N273" s="137"/>
      <c r="O273" s="137"/>
      <c r="P273" s="137"/>
      <c r="Q273" s="137"/>
      <c r="R273" s="137"/>
      <c r="S273" s="1"/>
      <c r="T273" s="1"/>
      <c r="U273" s="1"/>
      <c r="V273" s="1"/>
      <c r="W273" s="1"/>
      <c r="X273" s="1"/>
      <c r="Y273" s="1"/>
      <c r="Z273" s="1"/>
      <c r="AA273" s="1"/>
      <c r="AB273" s="1"/>
      <c r="AC273" s="1"/>
    </row>
    <row r="274" spans="1:29" ht="12.75">
      <c r="A274" s="1"/>
      <c r="B274" s="16"/>
      <c r="C274" s="3"/>
      <c r="D274" s="137"/>
      <c r="E274" s="137"/>
      <c r="F274" s="137"/>
      <c r="G274" s="137"/>
      <c r="H274" s="137"/>
      <c r="I274" s="137"/>
      <c r="J274" s="137"/>
      <c r="K274" s="137"/>
      <c r="L274" s="137"/>
      <c r="M274" s="137"/>
      <c r="N274" s="137"/>
      <c r="O274" s="137"/>
      <c r="P274" s="137"/>
      <c r="Q274" s="137"/>
      <c r="R274" s="137"/>
      <c r="S274" s="1"/>
      <c r="T274" s="1"/>
      <c r="U274" s="1"/>
      <c r="V274" s="1"/>
      <c r="W274" s="1"/>
      <c r="X274" s="1"/>
      <c r="Y274" s="1"/>
      <c r="Z274" s="1"/>
      <c r="AA274" s="1"/>
      <c r="AB274" s="1"/>
      <c r="AC274" s="1"/>
    </row>
    <row r="275" spans="1:29" ht="12.75">
      <c r="A275" s="1"/>
      <c r="B275" s="16"/>
      <c r="C275" s="3"/>
      <c r="D275" s="137"/>
      <c r="E275" s="137"/>
      <c r="F275" s="137"/>
      <c r="G275" s="137"/>
      <c r="H275" s="137"/>
      <c r="I275" s="137"/>
      <c r="J275" s="137"/>
      <c r="K275" s="137"/>
      <c r="L275" s="137"/>
      <c r="M275" s="137"/>
      <c r="N275" s="137"/>
      <c r="O275" s="137"/>
      <c r="P275" s="137"/>
      <c r="Q275" s="137"/>
      <c r="R275" s="137"/>
      <c r="S275" s="1"/>
      <c r="T275" s="1"/>
      <c r="U275" s="1"/>
      <c r="V275" s="1"/>
      <c r="W275" s="1"/>
      <c r="X275" s="1"/>
      <c r="Y275" s="1"/>
      <c r="Z275" s="1"/>
      <c r="AA275" s="1"/>
      <c r="AB275" s="1"/>
      <c r="AC275" s="1"/>
    </row>
    <row r="276" spans="1:29" ht="12.75">
      <c r="A276" s="1"/>
      <c r="B276" s="16"/>
      <c r="C276" s="3"/>
      <c r="D276" s="137"/>
      <c r="E276" s="137"/>
      <c r="F276" s="137"/>
      <c r="G276" s="137"/>
      <c r="H276" s="137"/>
      <c r="I276" s="137"/>
      <c r="J276" s="137"/>
      <c r="K276" s="137"/>
      <c r="L276" s="137"/>
      <c r="M276" s="137"/>
      <c r="N276" s="137"/>
      <c r="O276" s="137"/>
      <c r="P276" s="137"/>
      <c r="Q276" s="137"/>
      <c r="R276" s="137"/>
      <c r="S276" s="1"/>
      <c r="T276" s="1"/>
      <c r="U276" s="1"/>
      <c r="V276" s="1"/>
      <c r="W276" s="1"/>
      <c r="X276" s="1"/>
      <c r="Y276" s="1"/>
      <c r="Z276" s="1"/>
      <c r="AA276" s="1"/>
      <c r="AB276" s="1"/>
      <c r="AC276" s="1"/>
    </row>
    <row r="277" spans="1:29" ht="12.75">
      <c r="A277" s="1"/>
      <c r="B277" s="16"/>
      <c r="C277" s="3"/>
      <c r="D277" s="137"/>
      <c r="E277" s="137"/>
      <c r="F277" s="137"/>
      <c r="G277" s="137"/>
      <c r="H277" s="137"/>
      <c r="I277" s="137"/>
      <c r="J277" s="137"/>
      <c r="K277" s="137"/>
      <c r="L277" s="137"/>
      <c r="M277" s="137"/>
      <c r="N277" s="137"/>
      <c r="O277" s="137"/>
      <c r="P277" s="137"/>
      <c r="Q277" s="137"/>
      <c r="R277" s="137"/>
      <c r="S277" s="1"/>
      <c r="T277" s="1"/>
      <c r="U277" s="1"/>
      <c r="V277" s="1"/>
      <c r="W277" s="1"/>
      <c r="X277" s="1"/>
      <c r="Y277" s="1"/>
      <c r="Z277" s="1"/>
      <c r="AA277" s="1"/>
      <c r="AB277" s="1"/>
      <c r="AC277" s="1"/>
    </row>
    <row r="278" spans="1:29" ht="12.75">
      <c r="A278" s="1"/>
      <c r="B278" s="16"/>
      <c r="C278" s="3"/>
      <c r="D278" s="137"/>
      <c r="E278" s="137"/>
      <c r="F278" s="137"/>
      <c r="G278" s="137"/>
      <c r="H278" s="137"/>
      <c r="I278" s="137"/>
      <c r="J278" s="137"/>
      <c r="K278" s="137"/>
      <c r="L278" s="137"/>
      <c r="M278" s="137"/>
      <c r="N278" s="137"/>
      <c r="O278" s="137"/>
      <c r="P278" s="137"/>
      <c r="Q278" s="137"/>
      <c r="R278" s="137"/>
      <c r="S278" s="1"/>
      <c r="T278" s="1"/>
      <c r="U278" s="1"/>
      <c r="V278" s="1"/>
      <c r="W278" s="1"/>
      <c r="X278" s="1"/>
      <c r="Y278" s="1"/>
      <c r="Z278" s="1"/>
      <c r="AA278" s="1"/>
      <c r="AB278" s="1"/>
      <c r="AC278" s="1"/>
    </row>
    <row r="279" spans="1:29" ht="12.75">
      <c r="A279" s="1"/>
      <c r="B279" s="16"/>
      <c r="C279" s="3"/>
      <c r="D279" s="137"/>
      <c r="E279" s="137"/>
      <c r="F279" s="137"/>
      <c r="G279" s="137"/>
      <c r="H279" s="137"/>
      <c r="I279" s="137"/>
      <c r="J279" s="137"/>
      <c r="K279" s="137"/>
      <c r="L279" s="137"/>
      <c r="M279" s="137"/>
      <c r="N279" s="137"/>
      <c r="O279" s="137"/>
      <c r="P279" s="137"/>
      <c r="Q279" s="137"/>
      <c r="R279" s="137"/>
      <c r="S279" s="1"/>
      <c r="T279" s="1"/>
      <c r="U279" s="1"/>
      <c r="V279" s="1"/>
      <c r="W279" s="1"/>
      <c r="X279" s="1"/>
      <c r="Y279" s="1"/>
      <c r="Z279" s="1"/>
      <c r="AA279" s="1"/>
      <c r="AB279" s="1"/>
      <c r="AC279" s="1"/>
    </row>
    <row r="280" spans="1:29" ht="12.75">
      <c r="A280" s="1"/>
      <c r="B280" s="16"/>
      <c r="C280" s="3"/>
      <c r="D280" s="137"/>
      <c r="E280" s="137"/>
      <c r="F280" s="137"/>
      <c r="G280" s="137"/>
      <c r="H280" s="137"/>
      <c r="I280" s="137"/>
      <c r="J280" s="137"/>
      <c r="K280" s="137"/>
      <c r="L280" s="137"/>
      <c r="M280" s="137"/>
      <c r="N280" s="137"/>
      <c r="O280" s="137"/>
      <c r="P280" s="137"/>
      <c r="Q280" s="137"/>
      <c r="R280" s="137"/>
      <c r="S280" s="1"/>
      <c r="T280" s="1"/>
      <c r="U280" s="1"/>
      <c r="V280" s="1"/>
      <c r="W280" s="1"/>
      <c r="X280" s="1"/>
      <c r="Y280" s="1"/>
      <c r="Z280" s="1"/>
      <c r="AA280" s="1"/>
      <c r="AB280" s="1"/>
      <c r="AC280" s="1"/>
    </row>
    <row r="281" spans="1:29" ht="12.75">
      <c r="A281" s="1"/>
      <c r="B281" s="16"/>
      <c r="C281" s="3"/>
      <c r="D281" s="137"/>
      <c r="E281" s="137"/>
      <c r="F281" s="137"/>
      <c r="G281" s="137"/>
      <c r="H281" s="137"/>
      <c r="I281" s="137"/>
      <c r="J281" s="137"/>
      <c r="K281" s="137"/>
      <c r="L281" s="137"/>
      <c r="M281" s="137"/>
      <c r="N281" s="137"/>
      <c r="O281" s="137"/>
      <c r="P281" s="137"/>
      <c r="Q281" s="137"/>
      <c r="R281" s="137"/>
      <c r="S281" s="1"/>
      <c r="T281" s="1"/>
      <c r="U281" s="1"/>
      <c r="V281" s="1"/>
      <c r="W281" s="1"/>
      <c r="X281" s="1"/>
      <c r="Y281" s="1"/>
      <c r="Z281" s="1"/>
      <c r="AA281" s="1"/>
      <c r="AB281" s="1"/>
      <c r="AC281" s="1"/>
    </row>
    <row r="282" spans="1:29" ht="12.75">
      <c r="A282" s="1"/>
      <c r="B282" s="16"/>
      <c r="C282" s="3"/>
      <c r="D282" s="137"/>
      <c r="E282" s="137"/>
      <c r="F282" s="137"/>
      <c r="G282" s="137"/>
      <c r="H282" s="137"/>
      <c r="I282" s="137"/>
      <c r="J282" s="137"/>
      <c r="K282" s="137"/>
      <c r="L282" s="137"/>
      <c r="M282" s="137"/>
      <c r="N282" s="137"/>
      <c r="O282" s="137"/>
      <c r="P282" s="137"/>
      <c r="Q282" s="137"/>
      <c r="R282" s="137"/>
      <c r="S282" s="1"/>
      <c r="T282" s="1"/>
      <c r="U282" s="1"/>
      <c r="V282" s="1"/>
      <c r="W282" s="1"/>
      <c r="X282" s="1"/>
      <c r="Y282" s="1"/>
      <c r="Z282" s="1"/>
      <c r="AA282" s="1"/>
      <c r="AB282" s="1"/>
      <c r="AC282" s="1"/>
    </row>
    <row r="283" spans="1:29" ht="12.75">
      <c r="A283" s="1"/>
      <c r="B283" s="16"/>
      <c r="C283" s="3"/>
      <c r="D283" s="137"/>
      <c r="E283" s="137"/>
      <c r="F283" s="137"/>
      <c r="G283" s="137"/>
      <c r="H283" s="137"/>
      <c r="I283" s="137"/>
      <c r="J283" s="137"/>
      <c r="K283" s="137"/>
      <c r="L283" s="137"/>
      <c r="M283" s="137"/>
      <c r="N283" s="137"/>
      <c r="O283" s="137"/>
      <c r="P283" s="137"/>
      <c r="Q283" s="137"/>
      <c r="R283" s="137"/>
      <c r="S283" s="1"/>
      <c r="T283" s="1"/>
      <c r="U283" s="1"/>
      <c r="V283" s="1"/>
      <c r="W283" s="1"/>
      <c r="X283" s="1"/>
      <c r="Y283" s="1"/>
      <c r="Z283" s="1"/>
      <c r="AA283" s="1"/>
      <c r="AB283" s="1"/>
      <c r="AC283" s="1"/>
    </row>
    <row r="284" spans="1:29" ht="12.75">
      <c r="A284" s="1"/>
      <c r="B284" s="16"/>
      <c r="C284" s="3"/>
      <c r="D284" s="137"/>
      <c r="E284" s="137"/>
      <c r="F284" s="137"/>
      <c r="G284" s="137"/>
      <c r="H284" s="137"/>
      <c r="I284" s="137"/>
      <c r="J284" s="137"/>
      <c r="K284" s="137"/>
      <c r="L284" s="137"/>
      <c r="M284" s="137"/>
      <c r="N284" s="137"/>
      <c r="O284" s="137"/>
      <c r="P284" s="137"/>
      <c r="Q284" s="137"/>
      <c r="R284" s="137"/>
      <c r="S284" s="1"/>
      <c r="T284" s="1"/>
      <c r="U284" s="1"/>
      <c r="V284" s="1"/>
      <c r="W284" s="1"/>
      <c r="X284" s="1"/>
      <c r="Y284" s="1"/>
      <c r="Z284" s="1"/>
      <c r="AA284" s="1"/>
      <c r="AB284" s="1"/>
      <c r="AC284" s="1"/>
    </row>
    <row r="285" spans="1:29" ht="12.75">
      <c r="A285" s="1"/>
      <c r="B285" s="16"/>
      <c r="C285" s="3"/>
      <c r="D285" s="137"/>
      <c r="E285" s="137"/>
      <c r="F285" s="137"/>
      <c r="G285" s="137"/>
      <c r="H285" s="137"/>
      <c r="I285" s="137"/>
      <c r="J285" s="137"/>
      <c r="K285" s="137"/>
      <c r="L285" s="137"/>
      <c r="M285" s="137"/>
      <c r="N285" s="137"/>
      <c r="O285" s="137"/>
      <c r="P285" s="137"/>
      <c r="Q285" s="137"/>
      <c r="R285" s="137"/>
      <c r="S285" s="1"/>
      <c r="T285" s="1"/>
      <c r="U285" s="1"/>
      <c r="V285" s="1"/>
      <c r="W285" s="1"/>
      <c r="X285" s="1"/>
      <c r="Y285" s="1"/>
      <c r="Z285" s="1"/>
      <c r="AA285" s="1"/>
      <c r="AB285" s="1"/>
      <c r="AC285" s="1"/>
    </row>
    <row r="286" spans="1:29" ht="12.75">
      <c r="A286" s="1"/>
      <c r="B286" s="16"/>
      <c r="C286" s="3"/>
      <c r="D286" s="137"/>
      <c r="E286" s="137"/>
      <c r="F286" s="137"/>
      <c r="G286" s="137"/>
      <c r="H286" s="137"/>
      <c r="I286" s="137"/>
      <c r="J286" s="137"/>
      <c r="K286" s="137"/>
      <c r="L286" s="137"/>
      <c r="M286" s="137"/>
      <c r="N286" s="137"/>
      <c r="O286" s="137"/>
      <c r="P286" s="137"/>
      <c r="Q286" s="137"/>
      <c r="R286" s="137"/>
      <c r="S286" s="1"/>
      <c r="T286" s="1"/>
      <c r="U286" s="1"/>
      <c r="V286" s="1"/>
      <c r="W286" s="1"/>
      <c r="X286" s="1"/>
      <c r="Y286" s="1"/>
      <c r="Z286" s="1"/>
      <c r="AA286" s="1"/>
      <c r="AB286" s="1"/>
      <c r="AC286" s="1"/>
    </row>
    <row r="287" spans="1:29" ht="12.75">
      <c r="A287" s="1"/>
      <c r="B287" s="16"/>
      <c r="C287" s="3"/>
      <c r="D287" s="137"/>
      <c r="E287" s="137"/>
      <c r="F287" s="137"/>
      <c r="G287" s="137"/>
      <c r="H287" s="137"/>
      <c r="I287" s="137"/>
      <c r="J287" s="137"/>
      <c r="K287" s="137"/>
      <c r="L287" s="137"/>
      <c r="M287" s="137"/>
      <c r="N287" s="137"/>
      <c r="O287" s="137"/>
      <c r="P287" s="137"/>
      <c r="Q287" s="137"/>
      <c r="R287" s="137"/>
      <c r="S287" s="1"/>
      <c r="T287" s="1"/>
      <c r="U287" s="1"/>
      <c r="V287" s="1"/>
      <c r="W287" s="1"/>
      <c r="X287" s="1"/>
      <c r="Y287" s="1"/>
      <c r="Z287" s="1"/>
      <c r="AA287" s="1"/>
      <c r="AB287" s="1"/>
      <c r="AC287" s="1"/>
    </row>
    <row r="288" spans="1:29" ht="12.75">
      <c r="A288" s="1"/>
      <c r="B288" s="16"/>
      <c r="C288" s="3"/>
      <c r="D288" s="137"/>
      <c r="E288" s="137"/>
      <c r="F288" s="137"/>
      <c r="G288" s="137"/>
      <c r="H288" s="137"/>
      <c r="I288" s="137"/>
      <c r="J288" s="137"/>
      <c r="K288" s="137"/>
      <c r="L288" s="137"/>
      <c r="M288" s="137"/>
      <c r="N288" s="137"/>
      <c r="O288" s="137"/>
      <c r="P288" s="137"/>
      <c r="Q288" s="137"/>
      <c r="R288" s="137"/>
      <c r="S288" s="1"/>
      <c r="T288" s="1"/>
      <c r="U288" s="1"/>
      <c r="V288" s="1"/>
      <c r="W288" s="1"/>
      <c r="X288" s="1"/>
      <c r="Y288" s="1"/>
      <c r="Z288" s="1"/>
      <c r="AA288" s="1"/>
      <c r="AB288" s="1"/>
      <c r="AC288" s="1"/>
    </row>
    <row r="289" spans="1:29" ht="12.75">
      <c r="A289" s="1"/>
      <c r="B289" s="16"/>
      <c r="C289" s="3"/>
      <c r="D289" s="137"/>
      <c r="E289" s="137"/>
      <c r="F289" s="137"/>
      <c r="G289" s="137"/>
      <c r="H289" s="137"/>
      <c r="I289" s="137"/>
      <c r="J289" s="137"/>
      <c r="K289" s="137"/>
      <c r="L289" s="137"/>
      <c r="M289" s="137"/>
      <c r="N289" s="137"/>
      <c r="O289" s="137"/>
      <c r="P289" s="137"/>
      <c r="Q289" s="137"/>
      <c r="R289" s="137"/>
      <c r="S289" s="1"/>
      <c r="T289" s="1"/>
      <c r="U289" s="1"/>
      <c r="V289" s="1"/>
      <c r="W289" s="1"/>
      <c r="X289" s="1"/>
      <c r="Y289" s="1"/>
      <c r="Z289" s="1"/>
      <c r="AA289" s="1"/>
      <c r="AB289" s="1"/>
      <c r="AC289" s="1"/>
    </row>
    <row r="290" spans="1:29" ht="12.75">
      <c r="A290" s="1"/>
      <c r="B290" s="16"/>
      <c r="C290" s="3"/>
      <c r="D290" s="137"/>
      <c r="E290" s="137"/>
      <c r="F290" s="137"/>
      <c r="G290" s="137"/>
      <c r="H290" s="137"/>
      <c r="I290" s="137"/>
      <c r="J290" s="137"/>
      <c r="K290" s="137"/>
      <c r="L290" s="137"/>
      <c r="M290" s="137"/>
      <c r="N290" s="137"/>
      <c r="O290" s="137"/>
      <c r="P290" s="137"/>
      <c r="Q290" s="137"/>
      <c r="R290" s="137"/>
      <c r="S290" s="1"/>
      <c r="T290" s="1"/>
      <c r="U290" s="1"/>
      <c r="V290" s="1"/>
      <c r="W290" s="1"/>
      <c r="X290" s="1"/>
      <c r="Y290" s="1"/>
      <c r="Z290" s="1"/>
      <c r="AA290" s="1"/>
      <c r="AB290" s="1"/>
      <c r="AC290" s="1"/>
    </row>
    <row r="291" spans="1:29" ht="12.75">
      <c r="A291" s="1"/>
      <c r="B291" s="16"/>
      <c r="C291" s="3"/>
      <c r="D291" s="137"/>
      <c r="E291" s="137"/>
      <c r="F291" s="137"/>
      <c r="G291" s="137"/>
      <c r="H291" s="137"/>
      <c r="I291" s="137"/>
      <c r="J291" s="137"/>
      <c r="K291" s="137"/>
      <c r="L291" s="137"/>
      <c r="M291" s="137"/>
      <c r="N291" s="137"/>
      <c r="O291" s="137"/>
      <c r="P291" s="137"/>
      <c r="Q291" s="137"/>
      <c r="R291" s="137"/>
      <c r="S291" s="1"/>
      <c r="T291" s="1"/>
      <c r="U291" s="1"/>
      <c r="V291" s="1"/>
      <c r="W291" s="1"/>
      <c r="X291" s="1"/>
      <c r="Y291" s="1"/>
      <c r="Z291" s="1"/>
      <c r="AA291" s="1"/>
      <c r="AB291" s="1"/>
      <c r="AC291" s="1"/>
    </row>
    <row r="292" spans="1:29" ht="12.75">
      <c r="A292" s="1"/>
      <c r="B292" s="16"/>
      <c r="C292" s="3"/>
      <c r="D292" s="137"/>
      <c r="E292" s="137"/>
      <c r="F292" s="137"/>
      <c r="G292" s="137"/>
      <c r="H292" s="137"/>
      <c r="I292" s="137"/>
      <c r="J292" s="137"/>
      <c r="K292" s="137"/>
      <c r="L292" s="137"/>
      <c r="M292" s="137"/>
      <c r="N292" s="137"/>
      <c r="O292" s="137"/>
      <c r="P292" s="137"/>
      <c r="Q292" s="137"/>
      <c r="R292" s="137"/>
      <c r="S292" s="1"/>
      <c r="T292" s="1"/>
      <c r="U292" s="1"/>
      <c r="V292" s="1"/>
      <c r="W292" s="1"/>
      <c r="X292" s="1"/>
      <c r="Y292" s="1"/>
      <c r="Z292" s="1"/>
      <c r="AA292" s="1"/>
      <c r="AB292" s="1"/>
      <c r="AC292" s="1"/>
    </row>
    <row r="293" spans="1:29" ht="12.75">
      <c r="A293" s="1"/>
      <c r="B293" s="16"/>
      <c r="C293" s="3"/>
      <c r="D293" s="137"/>
      <c r="E293" s="137"/>
      <c r="F293" s="137"/>
      <c r="G293" s="137"/>
      <c r="H293" s="137"/>
      <c r="I293" s="137"/>
      <c r="J293" s="137"/>
      <c r="K293" s="137"/>
      <c r="L293" s="137"/>
      <c r="M293" s="137"/>
      <c r="N293" s="137"/>
      <c r="O293" s="137"/>
      <c r="P293" s="137"/>
      <c r="Q293" s="137"/>
      <c r="R293" s="137"/>
      <c r="S293" s="1"/>
      <c r="T293" s="1"/>
      <c r="U293" s="1"/>
      <c r="V293" s="1"/>
      <c r="W293" s="1"/>
      <c r="X293" s="1"/>
      <c r="Y293" s="1"/>
      <c r="Z293" s="1"/>
      <c r="AA293" s="1"/>
      <c r="AB293" s="1"/>
      <c r="AC293" s="1"/>
    </row>
    <row r="294" spans="1:29" ht="12.75">
      <c r="A294" s="1"/>
      <c r="B294" s="16"/>
      <c r="C294" s="3"/>
      <c r="D294" s="137"/>
      <c r="E294" s="137"/>
      <c r="F294" s="137"/>
      <c r="G294" s="137"/>
      <c r="H294" s="137"/>
      <c r="I294" s="137"/>
      <c r="J294" s="137"/>
      <c r="K294" s="137"/>
      <c r="L294" s="137"/>
      <c r="M294" s="137"/>
      <c r="N294" s="137"/>
      <c r="O294" s="137"/>
      <c r="P294" s="137"/>
      <c r="Q294" s="137"/>
      <c r="R294" s="137"/>
      <c r="S294" s="1"/>
      <c r="T294" s="1"/>
      <c r="U294" s="1"/>
      <c r="V294" s="1"/>
      <c r="W294" s="1"/>
      <c r="X294" s="1"/>
      <c r="Y294" s="1"/>
      <c r="Z294" s="1"/>
      <c r="AA294" s="1"/>
      <c r="AB294" s="1"/>
      <c r="AC294" s="1"/>
    </row>
    <row r="295" spans="1:29" ht="12.75">
      <c r="A295" s="1"/>
      <c r="B295" s="16"/>
      <c r="C295" s="3"/>
      <c r="D295" s="137"/>
      <c r="E295" s="137"/>
      <c r="F295" s="137"/>
      <c r="G295" s="137"/>
      <c r="H295" s="137"/>
      <c r="I295" s="137"/>
      <c r="J295" s="137"/>
      <c r="K295" s="137"/>
      <c r="L295" s="137"/>
      <c r="M295" s="137"/>
      <c r="N295" s="137"/>
      <c r="O295" s="137"/>
      <c r="P295" s="137"/>
      <c r="Q295" s="137"/>
      <c r="R295" s="137"/>
      <c r="S295" s="1"/>
      <c r="T295" s="1"/>
      <c r="U295" s="1"/>
      <c r="V295" s="1"/>
      <c r="W295" s="1"/>
      <c r="X295" s="1"/>
      <c r="Y295" s="1"/>
      <c r="Z295" s="1"/>
      <c r="AA295" s="1"/>
      <c r="AB295" s="1"/>
      <c r="AC295" s="1"/>
    </row>
    <row r="296" spans="1:29" ht="12.75">
      <c r="A296" s="1"/>
      <c r="B296" s="16"/>
      <c r="C296" s="3"/>
      <c r="D296" s="137"/>
      <c r="E296" s="137"/>
      <c r="F296" s="137"/>
      <c r="G296" s="137"/>
      <c r="H296" s="137"/>
      <c r="I296" s="137"/>
      <c r="J296" s="137"/>
      <c r="K296" s="137"/>
      <c r="L296" s="137"/>
      <c r="M296" s="137"/>
      <c r="N296" s="137"/>
      <c r="O296" s="137"/>
      <c r="P296" s="137"/>
      <c r="Q296" s="137"/>
      <c r="R296" s="137"/>
      <c r="S296" s="1"/>
      <c r="T296" s="1"/>
      <c r="U296" s="1"/>
      <c r="V296" s="1"/>
      <c r="W296" s="1"/>
      <c r="X296" s="1"/>
      <c r="Y296" s="1"/>
      <c r="Z296" s="1"/>
      <c r="AA296" s="1"/>
      <c r="AB296" s="1"/>
      <c r="AC296" s="1"/>
    </row>
    <row r="297" spans="1:29" ht="12.75">
      <c r="A297" s="1"/>
      <c r="B297" s="16"/>
      <c r="C297" s="3"/>
      <c r="D297" s="137"/>
      <c r="E297" s="137"/>
      <c r="F297" s="137"/>
      <c r="G297" s="137"/>
      <c r="H297" s="137"/>
      <c r="I297" s="137"/>
      <c r="J297" s="137"/>
      <c r="K297" s="137"/>
      <c r="L297" s="137"/>
      <c r="M297" s="137"/>
      <c r="N297" s="137"/>
      <c r="O297" s="137"/>
      <c r="P297" s="137"/>
      <c r="Q297" s="137"/>
      <c r="R297" s="137"/>
      <c r="S297" s="1"/>
      <c r="T297" s="1"/>
      <c r="U297" s="1"/>
      <c r="V297" s="1"/>
      <c r="W297" s="1"/>
      <c r="X297" s="1"/>
      <c r="Y297" s="1"/>
      <c r="Z297" s="1"/>
      <c r="AA297" s="1"/>
      <c r="AB297" s="1"/>
      <c r="AC297" s="1"/>
    </row>
    <row r="298" spans="1:29" ht="12.75">
      <c r="A298" s="1"/>
      <c r="B298" s="16"/>
      <c r="C298" s="3"/>
      <c r="D298" s="137"/>
      <c r="E298" s="137"/>
      <c r="F298" s="137"/>
      <c r="G298" s="137"/>
      <c r="H298" s="137"/>
      <c r="I298" s="137"/>
      <c r="J298" s="137"/>
      <c r="K298" s="137"/>
      <c r="L298" s="137"/>
      <c r="M298" s="137"/>
      <c r="N298" s="137"/>
      <c r="O298" s="137"/>
      <c r="P298" s="137"/>
      <c r="Q298" s="137"/>
      <c r="R298" s="137"/>
      <c r="S298" s="1"/>
      <c r="T298" s="1"/>
      <c r="U298" s="1"/>
      <c r="V298" s="1"/>
      <c r="W298" s="1"/>
      <c r="X298" s="1"/>
      <c r="Y298" s="1"/>
      <c r="Z298" s="1"/>
      <c r="AA298" s="1"/>
      <c r="AB298" s="1"/>
      <c r="AC298" s="1"/>
    </row>
    <row r="299" spans="1:29" ht="12.75">
      <c r="A299" s="1"/>
      <c r="B299" s="16"/>
      <c r="C299" s="3"/>
      <c r="D299" s="137"/>
      <c r="E299" s="137"/>
      <c r="F299" s="137"/>
      <c r="G299" s="137"/>
      <c r="H299" s="137"/>
      <c r="I299" s="137"/>
      <c r="J299" s="137"/>
      <c r="K299" s="137"/>
      <c r="L299" s="137"/>
      <c r="M299" s="137"/>
      <c r="N299" s="137"/>
      <c r="O299" s="137"/>
      <c r="P299" s="137"/>
      <c r="Q299" s="137"/>
      <c r="R299" s="137"/>
      <c r="S299" s="1"/>
      <c r="T299" s="1"/>
      <c r="U299" s="1"/>
      <c r="V299" s="1"/>
      <c r="W299" s="1"/>
      <c r="X299" s="1"/>
      <c r="Y299" s="1"/>
      <c r="Z299" s="1"/>
      <c r="AA299" s="1"/>
      <c r="AB299" s="1"/>
      <c r="AC299" s="1"/>
    </row>
    <row r="300" spans="1:29" ht="12.75">
      <c r="A300" s="1"/>
      <c r="B300" s="16"/>
      <c r="C300" s="3"/>
      <c r="D300" s="137"/>
      <c r="E300" s="137"/>
      <c r="F300" s="137"/>
      <c r="G300" s="137"/>
      <c r="H300" s="137"/>
      <c r="I300" s="137"/>
      <c r="J300" s="137"/>
      <c r="K300" s="137"/>
      <c r="L300" s="137"/>
      <c r="M300" s="137"/>
      <c r="N300" s="137"/>
      <c r="O300" s="137"/>
      <c r="P300" s="137"/>
      <c r="Q300" s="137"/>
      <c r="R300" s="137"/>
      <c r="S300" s="1"/>
      <c r="T300" s="1"/>
      <c r="U300" s="1"/>
      <c r="V300" s="1"/>
      <c r="W300" s="1"/>
      <c r="X300" s="1"/>
      <c r="Y300" s="1"/>
      <c r="Z300" s="1"/>
      <c r="AA300" s="1"/>
      <c r="AB300" s="1"/>
      <c r="AC300" s="1"/>
    </row>
    <row r="301" spans="1:29" ht="12.75">
      <c r="A301" s="1"/>
      <c r="B301" s="16"/>
      <c r="C301" s="3"/>
      <c r="D301" s="137"/>
      <c r="E301" s="137"/>
      <c r="F301" s="137"/>
      <c r="G301" s="137"/>
      <c r="H301" s="137"/>
      <c r="I301" s="137"/>
      <c r="J301" s="137"/>
      <c r="K301" s="137"/>
      <c r="L301" s="137"/>
      <c r="M301" s="137"/>
      <c r="N301" s="137"/>
      <c r="O301" s="137"/>
      <c r="P301" s="137"/>
      <c r="Q301" s="137"/>
      <c r="R301" s="137"/>
      <c r="S301" s="1"/>
      <c r="T301" s="1"/>
      <c r="U301" s="1"/>
      <c r="V301" s="1"/>
      <c r="W301" s="1"/>
      <c r="X301" s="1"/>
      <c r="Y301" s="1"/>
      <c r="Z301" s="1"/>
      <c r="AA301" s="1"/>
      <c r="AB301" s="1"/>
      <c r="AC301" s="1"/>
    </row>
    <row r="302" spans="1:29" ht="12.75">
      <c r="A302" s="1"/>
      <c r="B302" s="16"/>
      <c r="C302" s="3"/>
      <c r="D302" s="137"/>
      <c r="E302" s="137"/>
      <c r="F302" s="137"/>
      <c r="G302" s="137"/>
      <c r="H302" s="137"/>
      <c r="I302" s="137"/>
      <c r="J302" s="137"/>
      <c r="K302" s="137"/>
      <c r="L302" s="137"/>
      <c r="M302" s="137"/>
      <c r="N302" s="137"/>
      <c r="O302" s="137"/>
      <c r="P302" s="137"/>
      <c r="Q302" s="137"/>
      <c r="R302" s="137"/>
      <c r="S302" s="1"/>
      <c r="T302" s="1"/>
      <c r="U302" s="1"/>
      <c r="V302" s="1"/>
      <c r="W302" s="1"/>
      <c r="X302" s="1"/>
      <c r="Y302" s="1"/>
      <c r="Z302" s="1"/>
      <c r="AA302" s="1"/>
      <c r="AB302" s="1"/>
      <c r="AC302" s="1"/>
    </row>
    <row r="303" spans="1:29" ht="12.75">
      <c r="A303" s="1"/>
      <c r="B303" s="16"/>
      <c r="C303" s="3"/>
      <c r="D303" s="137"/>
      <c r="E303" s="137"/>
      <c r="F303" s="137"/>
      <c r="G303" s="137"/>
      <c r="H303" s="137"/>
      <c r="I303" s="137"/>
      <c r="J303" s="137"/>
      <c r="K303" s="137"/>
      <c r="L303" s="137"/>
      <c r="M303" s="137"/>
      <c r="N303" s="137"/>
      <c r="O303" s="137"/>
      <c r="P303" s="137"/>
      <c r="Q303" s="137"/>
      <c r="R303" s="137"/>
      <c r="S303" s="1"/>
      <c r="T303" s="1"/>
      <c r="U303" s="1"/>
      <c r="V303" s="1"/>
      <c r="W303" s="1"/>
      <c r="X303" s="1"/>
      <c r="Y303" s="1"/>
      <c r="Z303" s="1"/>
      <c r="AA303" s="1"/>
      <c r="AB303" s="1"/>
      <c r="AC303" s="1"/>
    </row>
    <row r="304" spans="1:29" ht="12.75">
      <c r="A304" s="1"/>
      <c r="B304" s="16"/>
      <c r="C304" s="3"/>
      <c r="D304" s="137"/>
      <c r="E304" s="137"/>
      <c r="F304" s="137"/>
      <c r="G304" s="137"/>
      <c r="H304" s="137"/>
      <c r="I304" s="137"/>
      <c r="J304" s="137"/>
      <c r="K304" s="137"/>
      <c r="L304" s="137"/>
      <c r="M304" s="137"/>
      <c r="N304" s="137"/>
      <c r="O304" s="137"/>
      <c r="P304" s="137"/>
      <c r="Q304" s="137"/>
      <c r="R304" s="137"/>
      <c r="S304" s="1"/>
      <c r="T304" s="1"/>
      <c r="U304" s="1"/>
      <c r="V304" s="1"/>
      <c r="W304" s="1"/>
      <c r="X304" s="1"/>
      <c r="Y304" s="1"/>
      <c r="Z304" s="1"/>
      <c r="AA304" s="1"/>
      <c r="AB304" s="1"/>
      <c r="AC304" s="1"/>
    </row>
    <row r="305" spans="1:29" ht="12.75">
      <c r="A305" s="1"/>
      <c r="B305" s="16"/>
      <c r="C305" s="3"/>
      <c r="D305" s="137"/>
      <c r="E305" s="137"/>
      <c r="F305" s="137"/>
      <c r="G305" s="137"/>
      <c r="H305" s="137"/>
      <c r="I305" s="137"/>
      <c r="J305" s="137"/>
      <c r="K305" s="137"/>
      <c r="L305" s="137"/>
      <c r="M305" s="137"/>
      <c r="N305" s="137"/>
      <c r="O305" s="137"/>
      <c r="P305" s="137"/>
      <c r="Q305" s="137"/>
      <c r="R305" s="137"/>
      <c r="S305" s="1"/>
      <c r="T305" s="1"/>
      <c r="U305" s="1"/>
      <c r="V305" s="1"/>
      <c r="W305" s="1"/>
      <c r="X305" s="1"/>
      <c r="Y305" s="1"/>
      <c r="Z305" s="1"/>
      <c r="AA305" s="1"/>
      <c r="AB305" s="1"/>
      <c r="AC305" s="1"/>
    </row>
    <row r="306" spans="1:29" ht="12.75">
      <c r="A306" s="1"/>
      <c r="B306" s="16"/>
      <c r="C306" s="3"/>
      <c r="D306" s="137"/>
      <c r="E306" s="137"/>
      <c r="F306" s="137"/>
      <c r="G306" s="137"/>
      <c r="H306" s="137"/>
      <c r="I306" s="137"/>
      <c r="J306" s="137"/>
      <c r="K306" s="137"/>
      <c r="L306" s="137"/>
      <c r="M306" s="137"/>
      <c r="N306" s="137"/>
      <c r="O306" s="137"/>
      <c r="P306" s="137"/>
      <c r="Q306" s="137"/>
      <c r="R306" s="137"/>
      <c r="S306" s="1"/>
      <c r="T306" s="1"/>
      <c r="U306" s="1"/>
      <c r="V306" s="1"/>
      <c r="W306" s="1"/>
      <c r="X306" s="1"/>
      <c r="Y306" s="1"/>
      <c r="Z306" s="1"/>
      <c r="AA306" s="1"/>
      <c r="AB306" s="1"/>
      <c r="AC306" s="1"/>
    </row>
    <row r="307" spans="1:29" ht="12.75">
      <c r="A307" s="1"/>
      <c r="B307" s="16"/>
      <c r="C307" s="3"/>
      <c r="D307" s="137"/>
      <c r="E307" s="137"/>
      <c r="F307" s="137"/>
      <c r="G307" s="137"/>
      <c r="H307" s="137"/>
      <c r="I307" s="137"/>
      <c r="J307" s="137"/>
      <c r="K307" s="137"/>
      <c r="L307" s="137"/>
      <c r="M307" s="137"/>
      <c r="N307" s="137"/>
      <c r="O307" s="137"/>
      <c r="P307" s="137"/>
      <c r="Q307" s="137"/>
      <c r="R307" s="137"/>
      <c r="S307" s="1"/>
      <c r="T307" s="1"/>
      <c r="U307" s="1"/>
      <c r="V307" s="1"/>
      <c r="W307" s="1"/>
      <c r="X307" s="1"/>
      <c r="Y307" s="1"/>
      <c r="Z307" s="1"/>
      <c r="AA307" s="1"/>
      <c r="AB307" s="1"/>
      <c r="AC307" s="1"/>
    </row>
    <row r="308" spans="1:29" ht="12.75">
      <c r="A308" s="1"/>
      <c r="B308" s="16"/>
      <c r="C308" s="3"/>
      <c r="D308" s="137"/>
      <c r="E308" s="137"/>
      <c r="F308" s="137"/>
      <c r="G308" s="137"/>
      <c r="H308" s="137"/>
      <c r="I308" s="137"/>
      <c r="J308" s="137"/>
      <c r="K308" s="137"/>
      <c r="L308" s="137"/>
      <c r="M308" s="137"/>
      <c r="N308" s="137"/>
      <c r="O308" s="137"/>
      <c r="P308" s="137"/>
      <c r="Q308" s="137"/>
      <c r="R308" s="137"/>
      <c r="S308" s="1"/>
      <c r="T308" s="1"/>
      <c r="U308" s="1"/>
      <c r="V308" s="1"/>
      <c r="W308" s="1"/>
      <c r="X308" s="1"/>
      <c r="Y308" s="1"/>
      <c r="Z308" s="1"/>
      <c r="AA308" s="1"/>
      <c r="AB308" s="1"/>
      <c r="AC308" s="1"/>
    </row>
    <row r="309" spans="1:29" ht="12.75">
      <c r="A309" s="1"/>
      <c r="B309" s="16"/>
      <c r="C309" s="3"/>
      <c r="D309" s="137"/>
      <c r="E309" s="137"/>
      <c r="F309" s="137"/>
      <c r="G309" s="137"/>
      <c r="H309" s="137"/>
      <c r="I309" s="137"/>
      <c r="J309" s="137"/>
      <c r="K309" s="137"/>
      <c r="L309" s="137"/>
      <c r="M309" s="137"/>
      <c r="N309" s="137"/>
      <c r="O309" s="137"/>
      <c r="P309" s="137"/>
      <c r="Q309" s="137"/>
      <c r="R309" s="137"/>
      <c r="S309" s="1"/>
      <c r="T309" s="1"/>
      <c r="U309" s="1"/>
      <c r="V309" s="1"/>
      <c r="W309" s="1"/>
      <c r="X309" s="1"/>
      <c r="Y309" s="1"/>
      <c r="Z309" s="1"/>
      <c r="AA309" s="1"/>
      <c r="AB309" s="1"/>
      <c r="AC309" s="1"/>
    </row>
    <row r="310" spans="1:29" ht="12.75">
      <c r="A310" s="1"/>
      <c r="B310" s="16"/>
      <c r="C310" s="3"/>
      <c r="D310" s="137"/>
      <c r="E310" s="137"/>
      <c r="F310" s="137"/>
      <c r="G310" s="137"/>
      <c r="H310" s="137"/>
      <c r="I310" s="137"/>
      <c r="J310" s="137"/>
      <c r="K310" s="137"/>
      <c r="L310" s="137"/>
      <c r="M310" s="137"/>
      <c r="N310" s="137"/>
      <c r="O310" s="137"/>
      <c r="P310" s="137"/>
      <c r="Q310" s="137"/>
      <c r="R310" s="137"/>
      <c r="S310" s="1"/>
      <c r="T310" s="1"/>
      <c r="U310" s="1"/>
      <c r="V310" s="1"/>
      <c r="W310" s="1"/>
      <c r="X310" s="1"/>
      <c r="Y310" s="1"/>
      <c r="Z310" s="1"/>
      <c r="AA310" s="1"/>
      <c r="AB310" s="1"/>
      <c r="AC310" s="1"/>
    </row>
    <row r="311" spans="1:29" ht="12.75">
      <c r="A311" s="1"/>
      <c r="B311" s="16"/>
      <c r="C311" s="3"/>
      <c r="D311" s="137"/>
      <c r="E311" s="137"/>
      <c r="F311" s="137"/>
      <c r="G311" s="137"/>
      <c r="H311" s="137"/>
      <c r="I311" s="137"/>
      <c r="J311" s="137"/>
      <c r="K311" s="137"/>
      <c r="L311" s="137"/>
      <c r="M311" s="137"/>
      <c r="N311" s="137"/>
      <c r="O311" s="137"/>
      <c r="P311" s="137"/>
      <c r="Q311" s="137"/>
      <c r="R311" s="137"/>
      <c r="S311" s="1"/>
      <c r="T311" s="1"/>
      <c r="U311" s="1"/>
      <c r="V311" s="1"/>
      <c r="W311" s="1"/>
      <c r="X311" s="1"/>
      <c r="Y311" s="1"/>
      <c r="Z311" s="1"/>
      <c r="AA311" s="1"/>
      <c r="AB311" s="1"/>
      <c r="AC311" s="1"/>
    </row>
    <row r="312" spans="1:29" ht="12.75">
      <c r="A312" s="1"/>
      <c r="B312" s="16"/>
      <c r="C312" s="3"/>
      <c r="D312" s="137"/>
      <c r="E312" s="137"/>
      <c r="F312" s="137"/>
      <c r="G312" s="137"/>
      <c r="H312" s="137"/>
      <c r="I312" s="137"/>
      <c r="J312" s="137"/>
      <c r="K312" s="137"/>
      <c r="L312" s="137"/>
      <c r="M312" s="137"/>
      <c r="N312" s="137"/>
      <c r="O312" s="137"/>
      <c r="P312" s="137"/>
      <c r="Q312" s="137"/>
      <c r="R312" s="137"/>
      <c r="S312" s="1"/>
      <c r="T312" s="1"/>
      <c r="U312" s="1"/>
      <c r="V312" s="1"/>
      <c r="W312" s="1"/>
      <c r="X312" s="1"/>
      <c r="Y312" s="1"/>
      <c r="Z312" s="1"/>
      <c r="AA312" s="1"/>
      <c r="AB312" s="1"/>
      <c r="AC312" s="1"/>
    </row>
    <row r="313" spans="1:29" ht="12.75">
      <c r="A313" s="1"/>
      <c r="B313" s="16"/>
      <c r="C313" s="3"/>
      <c r="D313" s="137"/>
      <c r="E313" s="137"/>
      <c r="F313" s="137"/>
      <c r="G313" s="137"/>
      <c r="H313" s="137"/>
      <c r="I313" s="137"/>
      <c r="J313" s="137"/>
      <c r="K313" s="137"/>
      <c r="L313" s="137"/>
      <c r="M313" s="137"/>
      <c r="N313" s="137"/>
      <c r="O313" s="137"/>
      <c r="P313" s="137"/>
      <c r="Q313" s="137"/>
      <c r="R313" s="137"/>
      <c r="S313" s="1"/>
      <c r="T313" s="1"/>
      <c r="U313" s="1"/>
      <c r="V313" s="1"/>
      <c r="W313" s="1"/>
      <c r="X313" s="1"/>
      <c r="Y313" s="1"/>
      <c r="Z313" s="1"/>
      <c r="AA313" s="1"/>
      <c r="AB313" s="1"/>
      <c r="AC313" s="1"/>
    </row>
    <row r="314" spans="1:29" ht="12.75">
      <c r="A314" s="1"/>
      <c r="B314" s="16"/>
      <c r="C314" s="3"/>
      <c r="D314" s="137"/>
      <c r="E314" s="137"/>
      <c r="F314" s="137"/>
      <c r="G314" s="137"/>
      <c r="H314" s="137"/>
      <c r="I314" s="137"/>
      <c r="J314" s="137"/>
      <c r="K314" s="137"/>
      <c r="L314" s="137"/>
      <c r="M314" s="137"/>
      <c r="N314" s="137"/>
      <c r="O314" s="137"/>
      <c r="P314" s="137"/>
      <c r="Q314" s="137"/>
      <c r="R314" s="137"/>
      <c r="S314" s="1"/>
      <c r="T314" s="1"/>
      <c r="U314" s="1"/>
      <c r="V314" s="1"/>
      <c r="W314" s="1"/>
      <c r="X314" s="1"/>
      <c r="Y314" s="1"/>
      <c r="Z314" s="1"/>
      <c r="AA314" s="1"/>
      <c r="AB314" s="1"/>
      <c r="AC314" s="1"/>
    </row>
    <row r="315" spans="1:29" ht="12.75">
      <c r="A315" s="1"/>
      <c r="B315" s="16"/>
      <c r="C315" s="3"/>
      <c r="D315" s="137"/>
      <c r="E315" s="137"/>
      <c r="F315" s="137"/>
      <c r="G315" s="137"/>
      <c r="H315" s="137"/>
      <c r="I315" s="137"/>
      <c r="J315" s="137"/>
      <c r="K315" s="137"/>
      <c r="L315" s="137"/>
      <c r="M315" s="137"/>
      <c r="N315" s="137"/>
      <c r="O315" s="137"/>
      <c r="P315" s="137"/>
      <c r="Q315" s="137"/>
      <c r="R315" s="137"/>
      <c r="S315" s="1"/>
      <c r="T315" s="1"/>
      <c r="U315" s="1"/>
      <c r="V315" s="1"/>
      <c r="W315" s="1"/>
      <c r="X315" s="1"/>
      <c r="Y315" s="1"/>
      <c r="Z315" s="1"/>
      <c r="AA315" s="1"/>
      <c r="AB315" s="1"/>
      <c r="AC315" s="1"/>
    </row>
    <row r="316" spans="1:29" ht="12.75">
      <c r="A316" s="1"/>
      <c r="B316" s="16"/>
      <c r="C316" s="3"/>
      <c r="D316" s="137"/>
      <c r="E316" s="137"/>
      <c r="F316" s="137"/>
      <c r="G316" s="137"/>
      <c r="H316" s="137"/>
      <c r="I316" s="137"/>
      <c r="J316" s="137"/>
      <c r="K316" s="137"/>
      <c r="L316" s="137"/>
      <c r="M316" s="137"/>
      <c r="N316" s="137"/>
      <c r="O316" s="137"/>
      <c r="P316" s="137"/>
      <c r="Q316" s="137"/>
      <c r="R316" s="137"/>
      <c r="S316" s="1"/>
      <c r="T316" s="1"/>
      <c r="U316" s="1"/>
      <c r="V316" s="1"/>
      <c r="W316" s="1"/>
      <c r="X316" s="1"/>
      <c r="Y316" s="1"/>
      <c r="Z316" s="1"/>
      <c r="AA316" s="1"/>
      <c r="AB316" s="1"/>
      <c r="AC316" s="1"/>
    </row>
    <row r="317" spans="1:29" ht="12.75">
      <c r="A317" s="1"/>
      <c r="B317" s="16"/>
      <c r="C317" s="3"/>
      <c r="D317" s="137"/>
      <c r="E317" s="137"/>
      <c r="F317" s="137"/>
      <c r="G317" s="137"/>
      <c r="H317" s="137"/>
      <c r="I317" s="137"/>
      <c r="J317" s="137"/>
      <c r="K317" s="137"/>
      <c r="L317" s="137"/>
      <c r="M317" s="137"/>
      <c r="N317" s="137"/>
      <c r="O317" s="137"/>
      <c r="P317" s="137"/>
      <c r="Q317" s="137"/>
      <c r="R317" s="137"/>
      <c r="S317" s="1"/>
      <c r="T317" s="1"/>
      <c r="U317" s="1"/>
      <c r="V317" s="1"/>
      <c r="W317" s="1"/>
      <c r="X317" s="1"/>
      <c r="Y317" s="1"/>
      <c r="Z317" s="1"/>
      <c r="AA317" s="1"/>
      <c r="AB317" s="1"/>
      <c r="AC317" s="1"/>
    </row>
    <row r="318" spans="1:29" ht="12.75">
      <c r="A318" s="1"/>
      <c r="B318" s="16"/>
      <c r="C318" s="3"/>
      <c r="D318" s="137"/>
      <c r="E318" s="137"/>
      <c r="F318" s="137"/>
      <c r="G318" s="137"/>
      <c r="H318" s="137"/>
      <c r="I318" s="137"/>
      <c r="J318" s="137"/>
      <c r="K318" s="137"/>
      <c r="L318" s="137"/>
      <c r="M318" s="137"/>
      <c r="N318" s="137"/>
      <c r="O318" s="137"/>
      <c r="P318" s="137"/>
      <c r="Q318" s="137"/>
      <c r="R318" s="137"/>
      <c r="S318" s="1"/>
      <c r="T318" s="1"/>
      <c r="U318" s="1"/>
      <c r="V318" s="1"/>
      <c r="W318" s="1"/>
      <c r="X318" s="1"/>
      <c r="Y318" s="1"/>
      <c r="Z318" s="1"/>
      <c r="AA318" s="1"/>
      <c r="AB318" s="1"/>
      <c r="AC318" s="1"/>
    </row>
    <row r="319" spans="1:29" ht="12.75">
      <c r="A319" s="1"/>
      <c r="B319" s="16"/>
      <c r="C319" s="3"/>
      <c r="D319" s="137"/>
      <c r="E319" s="137"/>
      <c r="F319" s="137"/>
      <c r="G319" s="137"/>
      <c r="H319" s="137"/>
      <c r="I319" s="137"/>
      <c r="J319" s="137"/>
      <c r="K319" s="137"/>
      <c r="L319" s="137"/>
      <c r="M319" s="137"/>
      <c r="N319" s="137"/>
      <c r="O319" s="137"/>
      <c r="P319" s="137"/>
      <c r="Q319" s="137"/>
      <c r="R319" s="137"/>
      <c r="S319" s="1"/>
      <c r="T319" s="1"/>
      <c r="U319" s="1"/>
      <c r="V319" s="1"/>
      <c r="W319" s="1"/>
      <c r="X319" s="1"/>
      <c r="Y319" s="1"/>
      <c r="Z319" s="1"/>
      <c r="AA319" s="1"/>
      <c r="AB319" s="1"/>
      <c r="AC319" s="1"/>
    </row>
    <row r="320" spans="1:29" ht="12.75">
      <c r="A320" s="1"/>
      <c r="B320" s="16"/>
      <c r="C320" s="3"/>
      <c r="D320" s="137"/>
      <c r="E320" s="137"/>
      <c r="F320" s="137"/>
      <c r="G320" s="137"/>
      <c r="H320" s="137"/>
      <c r="I320" s="137"/>
      <c r="J320" s="137"/>
      <c r="K320" s="137"/>
      <c r="L320" s="137"/>
      <c r="M320" s="137"/>
      <c r="N320" s="137"/>
      <c r="O320" s="137"/>
      <c r="P320" s="137"/>
      <c r="Q320" s="137"/>
      <c r="R320" s="137"/>
      <c r="S320" s="1"/>
      <c r="T320" s="1"/>
      <c r="U320" s="1"/>
      <c r="V320" s="1"/>
      <c r="W320" s="1"/>
      <c r="X320" s="1"/>
      <c r="Y320" s="1"/>
      <c r="Z320" s="1"/>
      <c r="AA320" s="1"/>
      <c r="AB320" s="1"/>
      <c r="AC320" s="1"/>
    </row>
    <row r="321" spans="1:29" ht="12.75">
      <c r="A321" s="1"/>
      <c r="B321" s="16"/>
      <c r="C321" s="3"/>
      <c r="D321" s="137"/>
      <c r="E321" s="137"/>
      <c r="F321" s="137"/>
      <c r="G321" s="137"/>
      <c r="H321" s="137"/>
      <c r="I321" s="137"/>
      <c r="J321" s="137"/>
      <c r="K321" s="137"/>
      <c r="L321" s="137"/>
      <c r="M321" s="137"/>
      <c r="N321" s="137"/>
      <c r="O321" s="137"/>
      <c r="P321" s="137"/>
      <c r="Q321" s="137"/>
      <c r="R321" s="137"/>
      <c r="S321" s="1"/>
      <c r="T321" s="1"/>
      <c r="U321" s="1"/>
      <c r="V321" s="1"/>
      <c r="W321" s="1"/>
      <c r="X321" s="1"/>
      <c r="Y321" s="1"/>
      <c r="Z321" s="1"/>
      <c r="AA321" s="1"/>
      <c r="AB321" s="1"/>
      <c r="AC321" s="1"/>
    </row>
    <row r="322" spans="1:29" ht="12.75">
      <c r="A322" s="1"/>
      <c r="B322" s="16"/>
      <c r="C322" s="3"/>
      <c r="D322" s="137"/>
      <c r="E322" s="137"/>
      <c r="F322" s="137"/>
      <c r="G322" s="137"/>
      <c r="H322" s="137"/>
      <c r="I322" s="137"/>
      <c r="J322" s="137"/>
      <c r="K322" s="137"/>
      <c r="L322" s="137"/>
      <c r="M322" s="137"/>
      <c r="N322" s="137"/>
      <c r="O322" s="137"/>
      <c r="P322" s="137"/>
      <c r="Q322" s="137"/>
      <c r="R322" s="137"/>
      <c r="S322" s="1"/>
      <c r="T322" s="1"/>
      <c r="U322" s="1"/>
      <c r="V322" s="1"/>
      <c r="W322" s="1"/>
      <c r="X322" s="1"/>
      <c r="Y322" s="1"/>
      <c r="Z322" s="1"/>
      <c r="AA322" s="1"/>
      <c r="AB322" s="1"/>
      <c r="AC322" s="1"/>
    </row>
    <row r="323" spans="1:29" ht="12.75">
      <c r="A323" s="1"/>
      <c r="B323" s="16"/>
      <c r="C323" s="3"/>
      <c r="D323" s="137"/>
      <c r="E323" s="137"/>
      <c r="F323" s="137"/>
      <c r="G323" s="137"/>
      <c r="H323" s="137"/>
      <c r="I323" s="137"/>
      <c r="J323" s="137"/>
      <c r="K323" s="137"/>
      <c r="L323" s="137"/>
      <c r="M323" s="137"/>
      <c r="N323" s="137"/>
      <c r="O323" s="137"/>
      <c r="P323" s="137"/>
      <c r="Q323" s="137"/>
      <c r="R323" s="137"/>
      <c r="S323" s="1"/>
      <c r="T323" s="1"/>
      <c r="U323" s="1"/>
      <c r="V323" s="1"/>
      <c r="W323" s="1"/>
      <c r="X323" s="1"/>
      <c r="Y323" s="1"/>
      <c r="Z323" s="1"/>
      <c r="AA323" s="1"/>
      <c r="AB323" s="1"/>
      <c r="AC323" s="1"/>
    </row>
    <row r="324" spans="1:29" ht="12.75">
      <c r="A324" s="1"/>
      <c r="B324" s="16"/>
      <c r="C324" s="3"/>
      <c r="D324" s="137"/>
      <c r="E324" s="137"/>
      <c r="F324" s="137"/>
      <c r="G324" s="137"/>
      <c r="H324" s="137"/>
      <c r="I324" s="137"/>
      <c r="J324" s="137"/>
      <c r="K324" s="137"/>
      <c r="L324" s="137"/>
      <c r="M324" s="137"/>
      <c r="N324" s="137"/>
      <c r="O324" s="137"/>
      <c r="P324" s="137"/>
      <c r="Q324" s="137"/>
      <c r="R324" s="137"/>
      <c r="S324" s="1"/>
      <c r="T324" s="1"/>
      <c r="U324" s="1"/>
      <c r="V324" s="1"/>
      <c r="W324" s="1"/>
      <c r="X324" s="1"/>
      <c r="Y324" s="1"/>
      <c r="Z324" s="1"/>
      <c r="AA324" s="1"/>
      <c r="AB324" s="1"/>
      <c r="AC324" s="1"/>
    </row>
    <row r="325" spans="1:29" ht="12.75">
      <c r="A325" s="1"/>
      <c r="B325" s="16"/>
      <c r="C325" s="3"/>
      <c r="D325" s="137"/>
      <c r="E325" s="137"/>
      <c r="F325" s="137"/>
      <c r="G325" s="137"/>
      <c r="H325" s="137"/>
      <c r="I325" s="137"/>
      <c r="J325" s="137"/>
      <c r="K325" s="137"/>
      <c r="L325" s="137"/>
      <c r="M325" s="137"/>
      <c r="N325" s="137"/>
      <c r="O325" s="137"/>
      <c r="P325" s="137"/>
      <c r="Q325" s="137"/>
      <c r="R325" s="137"/>
      <c r="S325" s="1"/>
      <c r="T325" s="1"/>
      <c r="U325" s="1"/>
      <c r="V325" s="1"/>
      <c r="W325" s="1"/>
      <c r="X325" s="1"/>
      <c r="Y325" s="1"/>
      <c r="Z325" s="1"/>
      <c r="AA325" s="1"/>
      <c r="AB325" s="1"/>
      <c r="AC325" s="1"/>
    </row>
    <row r="326" spans="1:29" ht="12.75">
      <c r="A326" s="1"/>
      <c r="B326" s="16"/>
      <c r="C326" s="3"/>
      <c r="D326" s="137"/>
      <c r="E326" s="137"/>
      <c r="F326" s="137"/>
      <c r="G326" s="137"/>
      <c r="H326" s="137"/>
      <c r="I326" s="137"/>
      <c r="J326" s="137"/>
      <c r="K326" s="137"/>
      <c r="L326" s="137"/>
      <c r="M326" s="137"/>
      <c r="N326" s="137"/>
      <c r="O326" s="137"/>
      <c r="P326" s="137"/>
      <c r="Q326" s="137"/>
      <c r="R326" s="137"/>
      <c r="S326" s="1"/>
      <c r="T326" s="1"/>
      <c r="U326" s="1"/>
      <c r="V326" s="1"/>
      <c r="W326" s="1"/>
      <c r="X326" s="1"/>
      <c r="Y326" s="1"/>
      <c r="Z326" s="1"/>
      <c r="AA326" s="1"/>
      <c r="AB326" s="1"/>
      <c r="AC326" s="1"/>
    </row>
    <row r="327" spans="1:29" ht="12.75">
      <c r="A327" s="1"/>
      <c r="B327" s="16"/>
      <c r="C327" s="3"/>
      <c r="D327" s="137"/>
      <c r="E327" s="137"/>
      <c r="F327" s="137"/>
      <c r="G327" s="137"/>
      <c r="H327" s="137"/>
      <c r="I327" s="137"/>
      <c r="J327" s="137"/>
      <c r="K327" s="137"/>
      <c r="L327" s="137"/>
      <c r="M327" s="137"/>
      <c r="N327" s="137"/>
      <c r="O327" s="137"/>
      <c r="P327" s="137"/>
      <c r="Q327" s="137"/>
      <c r="R327" s="137"/>
      <c r="S327" s="1"/>
      <c r="T327" s="1"/>
      <c r="U327" s="1"/>
      <c r="V327" s="1"/>
      <c r="W327" s="1"/>
      <c r="X327" s="1"/>
      <c r="Y327" s="1"/>
      <c r="Z327" s="1"/>
      <c r="AA327" s="1"/>
      <c r="AB327" s="1"/>
      <c r="AC327" s="1"/>
    </row>
    <row r="328" spans="1:29" ht="12.75">
      <c r="A328" s="1"/>
      <c r="B328" s="16"/>
      <c r="C328" s="3"/>
      <c r="D328" s="137"/>
      <c r="E328" s="137"/>
      <c r="F328" s="137"/>
      <c r="G328" s="137"/>
      <c r="H328" s="137"/>
      <c r="I328" s="137"/>
      <c r="J328" s="137"/>
      <c r="K328" s="137"/>
      <c r="L328" s="137"/>
      <c r="M328" s="137"/>
      <c r="N328" s="137"/>
      <c r="O328" s="137"/>
      <c r="P328" s="137"/>
      <c r="Q328" s="137"/>
      <c r="R328" s="137"/>
      <c r="S328" s="1"/>
      <c r="T328" s="1"/>
      <c r="U328" s="1"/>
      <c r="V328" s="1"/>
      <c r="W328" s="1"/>
      <c r="X328" s="1"/>
      <c r="Y328" s="1"/>
      <c r="Z328" s="1"/>
      <c r="AA328" s="1"/>
      <c r="AB328" s="1"/>
      <c r="AC328" s="1"/>
    </row>
    <row r="329" spans="1:29" ht="12.75">
      <c r="A329" s="1"/>
      <c r="B329" s="16"/>
      <c r="C329" s="3"/>
      <c r="D329" s="137"/>
      <c r="E329" s="137"/>
      <c r="F329" s="137"/>
      <c r="G329" s="137"/>
      <c r="H329" s="137"/>
      <c r="I329" s="137"/>
      <c r="J329" s="137"/>
      <c r="K329" s="137"/>
      <c r="L329" s="137"/>
      <c r="M329" s="137"/>
      <c r="N329" s="137"/>
      <c r="O329" s="137"/>
      <c r="P329" s="137"/>
      <c r="Q329" s="137"/>
      <c r="R329" s="137"/>
      <c r="S329" s="1"/>
      <c r="T329" s="1"/>
      <c r="U329" s="1"/>
      <c r="V329" s="1"/>
      <c r="W329" s="1"/>
      <c r="X329" s="1"/>
      <c r="Y329" s="1"/>
      <c r="Z329" s="1"/>
      <c r="AA329" s="1"/>
      <c r="AB329" s="1"/>
      <c r="AC329" s="1"/>
    </row>
    <row r="330" spans="1:29" ht="12.75">
      <c r="A330" s="1"/>
      <c r="B330" s="16"/>
      <c r="C330" s="3"/>
      <c r="D330" s="137"/>
      <c r="E330" s="137"/>
      <c r="F330" s="137"/>
      <c r="G330" s="137"/>
      <c r="H330" s="137"/>
      <c r="I330" s="137"/>
      <c r="J330" s="137"/>
      <c r="K330" s="137"/>
      <c r="L330" s="137"/>
      <c r="M330" s="137"/>
      <c r="N330" s="137"/>
      <c r="O330" s="137"/>
      <c r="P330" s="137"/>
      <c r="Q330" s="137"/>
      <c r="R330" s="137"/>
      <c r="S330" s="1"/>
      <c r="T330" s="1"/>
      <c r="U330" s="1"/>
      <c r="V330" s="1"/>
      <c r="W330" s="1"/>
      <c r="X330" s="1"/>
      <c r="Y330" s="1"/>
      <c r="Z330" s="1"/>
      <c r="AA330" s="1"/>
      <c r="AB330" s="1"/>
      <c r="AC330" s="1"/>
    </row>
    <row r="331" spans="1:29" ht="12.75">
      <c r="A331" s="1"/>
      <c r="B331" s="16"/>
      <c r="C331" s="3"/>
      <c r="D331" s="137"/>
      <c r="E331" s="137"/>
      <c r="F331" s="137"/>
      <c r="G331" s="137"/>
      <c r="H331" s="137"/>
      <c r="I331" s="137"/>
      <c r="J331" s="137"/>
      <c r="K331" s="137"/>
      <c r="L331" s="137"/>
      <c r="M331" s="137"/>
      <c r="N331" s="137"/>
      <c r="O331" s="137"/>
      <c r="P331" s="137"/>
      <c r="Q331" s="137"/>
      <c r="R331" s="137"/>
      <c r="S331" s="1"/>
      <c r="T331" s="1"/>
      <c r="U331" s="1"/>
      <c r="V331" s="1"/>
      <c r="W331" s="1"/>
      <c r="X331" s="1"/>
      <c r="Y331" s="1"/>
      <c r="Z331" s="1"/>
      <c r="AA331" s="1"/>
      <c r="AB331" s="1"/>
      <c r="AC331" s="1"/>
    </row>
    <row r="332" spans="1:29" ht="12.75">
      <c r="A332" s="1"/>
      <c r="B332" s="16"/>
      <c r="C332" s="3"/>
      <c r="D332" s="137"/>
      <c r="E332" s="137"/>
      <c r="F332" s="137"/>
      <c r="G332" s="137"/>
      <c r="H332" s="137"/>
      <c r="I332" s="137"/>
      <c r="J332" s="137"/>
      <c r="K332" s="137"/>
      <c r="L332" s="137"/>
      <c r="M332" s="137"/>
      <c r="N332" s="137"/>
      <c r="O332" s="137"/>
      <c r="P332" s="137"/>
      <c r="Q332" s="137"/>
      <c r="R332" s="137"/>
      <c r="S332" s="1"/>
      <c r="T332" s="1"/>
      <c r="U332" s="1"/>
      <c r="V332" s="1"/>
      <c r="W332" s="1"/>
      <c r="X332" s="1"/>
      <c r="Y332" s="1"/>
      <c r="Z332" s="1"/>
      <c r="AA332" s="1"/>
      <c r="AB332" s="1"/>
      <c r="AC332" s="1"/>
    </row>
    <row r="333" spans="1:29" ht="12.75">
      <c r="A333" s="1"/>
      <c r="B333" s="16"/>
      <c r="C333" s="3"/>
      <c r="D333" s="137"/>
      <c r="E333" s="137"/>
      <c r="F333" s="137"/>
      <c r="G333" s="137"/>
      <c r="H333" s="137"/>
      <c r="I333" s="137"/>
      <c r="J333" s="137"/>
      <c r="K333" s="137"/>
      <c r="L333" s="137"/>
      <c r="M333" s="137"/>
      <c r="N333" s="137"/>
      <c r="O333" s="137"/>
      <c r="P333" s="137"/>
      <c r="Q333" s="137"/>
      <c r="R333" s="137"/>
      <c r="S333" s="1"/>
      <c r="T333" s="1"/>
      <c r="U333" s="1"/>
      <c r="V333" s="1"/>
      <c r="W333" s="1"/>
      <c r="X333" s="1"/>
      <c r="Y333" s="1"/>
      <c r="Z333" s="1"/>
      <c r="AA333" s="1"/>
      <c r="AB333" s="1"/>
      <c r="AC333" s="1"/>
    </row>
    <row r="334" spans="1:29" ht="12.75">
      <c r="A334" s="1"/>
      <c r="B334" s="16"/>
      <c r="C334" s="3"/>
      <c r="D334" s="137"/>
      <c r="E334" s="137"/>
      <c r="F334" s="137"/>
      <c r="G334" s="137"/>
      <c r="H334" s="137"/>
      <c r="I334" s="137"/>
      <c r="J334" s="137"/>
      <c r="K334" s="137"/>
      <c r="L334" s="137"/>
      <c r="M334" s="137"/>
      <c r="N334" s="137"/>
      <c r="O334" s="137"/>
      <c r="P334" s="137"/>
      <c r="Q334" s="137"/>
      <c r="R334" s="137"/>
      <c r="S334" s="1"/>
      <c r="T334" s="1"/>
      <c r="U334" s="1"/>
      <c r="V334" s="1"/>
      <c r="W334" s="1"/>
      <c r="X334" s="1"/>
      <c r="Y334" s="1"/>
      <c r="Z334" s="1"/>
      <c r="AA334" s="1"/>
      <c r="AB334" s="1"/>
      <c r="AC334" s="1"/>
    </row>
    <row r="335" spans="1:29" ht="12.75">
      <c r="A335" s="1"/>
      <c r="B335" s="16"/>
      <c r="C335" s="3"/>
      <c r="D335" s="137"/>
      <c r="E335" s="137"/>
      <c r="F335" s="137"/>
      <c r="G335" s="137"/>
      <c r="H335" s="137"/>
      <c r="I335" s="137"/>
      <c r="J335" s="137"/>
      <c r="K335" s="137"/>
      <c r="L335" s="137"/>
      <c r="M335" s="137"/>
      <c r="N335" s="137"/>
      <c r="O335" s="137"/>
      <c r="P335" s="137"/>
      <c r="Q335" s="137"/>
      <c r="R335" s="137"/>
      <c r="S335" s="1"/>
      <c r="T335" s="1"/>
      <c r="U335" s="1"/>
      <c r="V335" s="1"/>
      <c r="W335" s="1"/>
      <c r="X335" s="1"/>
      <c r="Y335" s="1"/>
      <c r="Z335" s="1"/>
      <c r="AA335" s="1"/>
      <c r="AB335" s="1"/>
      <c r="AC335" s="1"/>
    </row>
    <row r="336" spans="1:29" ht="12.75">
      <c r="A336" s="1"/>
      <c r="B336" s="16"/>
      <c r="C336" s="3"/>
      <c r="D336" s="137"/>
      <c r="E336" s="137"/>
      <c r="F336" s="137"/>
      <c r="G336" s="137"/>
      <c r="H336" s="137"/>
      <c r="I336" s="137"/>
      <c r="J336" s="137"/>
      <c r="K336" s="137"/>
      <c r="L336" s="137"/>
      <c r="M336" s="137"/>
      <c r="N336" s="137"/>
      <c r="O336" s="137"/>
      <c r="P336" s="137"/>
      <c r="Q336" s="137"/>
      <c r="R336" s="137"/>
      <c r="S336" s="1"/>
      <c r="T336" s="1"/>
      <c r="U336" s="1"/>
      <c r="V336" s="1"/>
      <c r="W336" s="1"/>
      <c r="X336" s="1"/>
      <c r="Y336" s="1"/>
      <c r="Z336" s="1"/>
      <c r="AA336" s="1"/>
      <c r="AB336" s="1"/>
      <c r="AC336" s="1"/>
    </row>
    <row r="337" spans="1:29" ht="12.75">
      <c r="A337" s="1"/>
      <c r="B337" s="16"/>
      <c r="C337" s="3"/>
      <c r="D337" s="137"/>
      <c r="E337" s="137"/>
      <c r="F337" s="137"/>
      <c r="G337" s="137"/>
      <c r="H337" s="137"/>
      <c r="I337" s="137"/>
      <c r="J337" s="137"/>
      <c r="K337" s="137"/>
      <c r="L337" s="137"/>
      <c r="M337" s="137"/>
      <c r="N337" s="137"/>
      <c r="O337" s="137"/>
      <c r="P337" s="137"/>
      <c r="Q337" s="137"/>
      <c r="R337" s="137"/>
      <c r="S337" s="1"/>
      <c r="T337" s="1"/>
      <c r="U337" s="1"/>
      <c r="V337" s="1"/>
      <c r="W337" s="1"/>
      <c r="X337" s="1"/>
      <c r="Y337" s="1"/>
      <c r="Z337" s="1"/>
      <c r="AA337" s="1"/>
      <c r="AB337" s="1"/>
      <c r="AC337" s="1"/>
    </row>
    <row r="338" spans="1:29" ht="12.75">
      <c r="A338" s="1"/>
      <c r="B338" s="16"/>
      <c r="C338" s="3"/>
      <c r="D338" s="137"/>
      <c r="E338" s="137"/>
      <c r="F338" s="137"/>
      <c r="G338" s="137"/>
      <c r="H338" s="137"/>
      <c r="I338" s="137"/>
      <c r="J338" s="137"/>
      <c r="K338" s="137"/>
      <c r="L338" s="137"/>
      <c r="M338" s="137"/>
      <c r="N338" s="137"/>
      <c r="O338" s="137"/>
      <c r="P338" s="137"/>
      <c r="Q338" s="137"/>
      <c r="R338" s="137"/>
      <c r="S338" s="1"/>
      <c r="T338" s="1"/>
      <c r="U338" s="1"/>
      <c r="V338" s="1"/>
      <c r="W338" s="1"/>
      <c r="X338" s="1"/>
      <c r="Y338" s="1"/>
      <c r="Z338" s="1"/>
      <c r="AA338" s="1"/>
      <c r="AB338" s="1"/>
      <c r="AC338" s="1"/>
    </row>
    <row r="339" spans="1:29" ht="12.75">
      <c r="A339" s="1"/>
      <c r="B339" s="16"/>
      <c r="C339" s="3"/>
      <c r="D339" s="137"/>
      <c r="E339" s="137"/>
      <c r="F339" s="137"/>
      <c r="G339" s="137"/>
      <c r="H339" s="137"/>
      <c r="I339" s="137"/>
      <c r="J339" s="137"/>
      <c r="K339" s="137"/>
      <c r="L339" s="137"/>
      <c r="M339" s="137"/>
      <c r="N339" s="137"/>
      <c r="O339" s="137"/>
      <c r="P339" s="137"/>
      <c r="Q339" s="137"/>
      <c r="R339" s="137"/>
      <c r="S339" s="1"/>
      <c r="T339" s="1"/>
      <c r="U339" s="1"/>
      <c r="V339" s="1"/>
      <c r="W339" s="1"/>
      <c r="X339" s="1"/>
      <c r="Y339" s="1"/>
      <c r="Z339" s="1"/>
      <c r="AA339" s="1"/>
      <c r="AB339" s="1"/>
      <c r="AC339" s="1"/>
    </row>
    <row r="340" spans="1:29" ht="12.75">
      <c r="A340" s="1"/>
      <c r="B340" s="16"/>
      <c r="C340" s="3"/>
      <c r="D340" s="137"/>
      <c r="E340" s="137"/>
      <c r="F340" s="137"/>
      <c r="G340" s="137"/>
      <c r="H340" s="137"/>
      <c r="I340" s="137"/>
      <c r="J340" s="137"/>
      <c r="K340" s="137"/>
      <c r="L340" s="137"/>
      <c r="M340" s="137"/>
      <c r="N340" s="137"/>
      <c r="O340" s="137"/>
      <c r="P340" s="137"/>
      <c r="Q340" s="137"/>
      <c r="R340" s="137"/>
      <c r="S340" s="1"/>
      <c r="T340" s="1"/>
      <c r="U340" s="1"/>
      <c r="V340" s="1"/>
      <c r="W340" s="1"/>
      <c r="X340" s="1"/>
      <c r="Y340" s="1"/>
      <c r="Z340" s="1"/>
      <c r="AA340" s="1"/>
      <c r="AB340" s="1"/>
      <c r="AC340" s="1"/>
    </row>
    <row r="341" spans="1:29" ht="12.75">
      <c r="A341" s="1"/>
      <c r="B341" s="16"/>
      <c r="C341" s="3"/>
      <c r="D341" s="137"/>
      <c r="E341" s="137"/>
      <c r="F341" s="137"/>
      <c r="G341" s="137"/>
      <c r="H341" s="137"/>
      <c r="I341" s="137"/>
      <c r="J341" s="137"/>
      <c r="K341" s="137"/>
      <c r="L341" s="137"/>
      <c r="M341" s="137"/>
      <c r="N341" s="137"/>
      <c r="O341" s="137"/>
      <c r="P341" s="137"/>
      <c r="Q341" s="137"/>
      <c r="R341" s="137"/>
      <c r="S341" s="1"/>
      <c r="T341" s="1"/>
      <c r="U341" s="1"/>
      <c r="V341" s="1"/>
      <c r="W341" s="1"/>
      <c r="X341" s="1"/>
      <c r="Y341" s="1"/>
      <c r="Z341" s="1"/>
      <c r="AA341" s="1"/>
      <c r="AB341" s="1"/>
      <c r="AC341" s="1"/>
    </row>
    <row r="342" spans="1:29" ht="12.75">
      <c r="A342" s="1"/>
      <c r="B342" s="16"/>
      <c r="C342" s="3"/>
      <c r="D342" s="137"/>
      <c r="E342" s="137"/>
      <c r="F342" s="137"/>
      <c r="G342" s="137"/>
      <c r="H342" s="137"/>
      <c r="I342" s="137"/>
      <c r="J342" s="137"/>
      <c r="K342" s="137"/>
      <c r="L342" s="137"/>
      <c r="M342" s="137"/>
      <c r="N342" s="137"/>
      <c r="O342" s="137"/>
      <c r="P342" s="137"/>
      <c r="Q342" s="137"/>
      <c r="R342" s="137"/>
      <c r="S342" s="1"/>
      <c r="T342" s="1"/>
      <c r="U342" s="1"/>
      <c r="V342" s="1"/>
      <c r="W342" s="1"/>
      <c r="X342" s="1"/>
      <c r="Y342" s="1"/>
      <c r="Z342" s="1"/>
      <c r="AA342" s="1"/>
      <c r="AB342" s="1"/>
      <c r="AC342" s="1"/>
    </row>
  </sheetData>
  <mergeCells count="557">
    <mergeCell ref="S136:S147"/>
    <mergeCell ref="T136:T139"/>
    <mergeCell ref="U136:U139"/>
    <mergeCell ref="V136:V139"/>
    <mergeCell ref="T140:T143"/>
    <mergeCell ref="U140:U143"/>
    <mergeCell ref="V140:V143"/>
    <mergeCell ref="T144:T147"/>
    <mergeCell ref="U144:U147"/>
    <mergeCell ref="V144:V147"/>
    <mergeCell ref="S124:S135"/>
    <mergeCell ref="T124:T127"/>
    <mergeCell ref="U124:U127"/>
    <mergeCell ref="V124:V127"/>
    <mergeCell ref="T128:T131"/>
    <mergeCell ref="U128:U131"/>
    <mergeCell ref="V128:V131"/>
    <mergeCell ref="T132:T135"/>
    <mergeCell ref="U132:U135"/>
    <mergeCell ref="V132:V135"/>
    <mergeCell ref="S112:S123"/>
    <mergeCell ref="T112:T115"/>
    <mergeCell ref="U112:U115"/>
    <mergeCell ref="V112:V115"/>
    <mergeCell ref="T116:T119"/>
    <mergeCell ref="U116:U119"/>
    <mergeCell ref="V116:V119"/>
    <mergeCell ref="T120:T123"/>
    <mergeCell ref="U120:U123"/>
    <mergeCell ref="V120:V123"/>
    <mergeCell ref="S100:S111"/>
    <mergeCell ref="T100:T103"/>
    <mergeCell ref="U100:U103"/>
    <mergeCell ref="V100:V103"/>
    <mergeCell ref="T104:T107"/>
    <mergeCell ref="U104:U107"/>
    <mergeCell ref="V104:V107"/>
    <mergeCell ref="T108:T111"/>
    <mergeCell ref="U108:U111"/>
    <mergeCell ref="V108:V111"/>
    <mergeCell ref="S88:S99"/>
    <mergeCell ref="T88:T91"/>
    <mergeCell ref="U88:U91"/>
    <mergeCell ref="V88:V91"/>
    <mergeCell ref="T92:T95"/>
    <mergeCell ref="U92:U95"/>
    <mergeCell ref="V92:V95"/>
    <mergeCell ref="T96:T99"/>
    <mergeCell ref="U96:U99"/>
    <mergeCell ref="V96:V99"/>
    <mergeCell ref="S76:S87"/>
    <mergeCell ref="T76:T79"/>
    <mergeCell ref="U76:U79"/>
    <mergeCell ref="V76:V79"/>
    <mergeCell ref="T80:T83"/>
    <mergeCell ref="U80:U83"/>
    <mergeCell ref="V80:V83"/>
    <mergeCell ref="T84:T87"/>
    <mergeCell ref="U84:U87"/>
    <mergeCell ref="V84:V87"/>
    <mergeCell ref="T64:T67"/>
    <mergeCell ref="U64:U67"/>
    <mergeCell ref="V64:V67"/>
    <mergeCell ref="T68:T71"/>
    <mergeCell ref="U68:U71"/>
    <mergeCell ref="V68:V71"/>
    <mergeCell ref="T72:T75"/>
    <mergeCell ref="U72:U75"/>
    <mergeCell ref="V72:V75"/>
    <mergeCell ref="T52:T55"/>
    <mergeCell ref="U52:U55"/>
    <mergeCell ref="V52:V55"/>
    <mergeCell ref="T56:T59"/>
    <mergeCell ref="U56:U59"/>
    <mergeCell ref="V56:V59"/>
    <mergeCell ref="T60:T63"/>
    <mergeCell ref="U60:U63"/>
    <mergeCell ref="V60:V63"/>
    <mergeCell ref="T40:T43"/>
    <mergeCell ref="U40:U43"/>
    <mergeCell ref="V40:V43"/>
    <mergeCell ref="T44:T47"/>
    <mergeCell ref="U44:U47"/>
    <mergeCell ref="V44:V47"/>
    <mergeCell ref="T48:T51"/>
    <mergeCell ref="U48:U51"/>
    <mergeCell ref="V48:V51"/>
    <mergeCell ref="T28:T31"/>
    <mergeCell ref="U28:U31"/>
    <mergeCell ref="V28:V31"/>
    <mergeCell ref="T32:T35"/>
    <mergeCell ref="U32:U35"/>
    <mergeCell ref="V32:V35"/>
    <mergeCell ref="T36:T39"/>
    <mergeCell ref="U36:U39"/>
    <mergeCell ref="V36:V39"/>
    <mergeCell ref="T16:T19"/>
    <mergeCell ref="U16:U19"/>
    <mergeCell ref="V16:V19"/>
    <mergeCell ref="T20:T23"/>
    <mergeCell ref="U20:U23"/>
    <mergeCell ref="V20:V23"/>
    <mergeCell ref="T24:T27"/>
    <mergeCell ref="U24:U27"/>
    <mergeCell ref="V24:V27"/>
    <mergeCell ref="T4:T7"/>
    <mergeCell ref="U4:U7"/>
    <mergeCell ref="V4:V7"/>
    <mergeCell ref="T8:T11"/>
    <mergeCell ref="U8:U11"/>
    <mergeCell ref="V8:V11"/>
    <mergeCell ref="T12:T15"/>
    <mergeCell ref="U12:U15"/>
    <mergeCell ref="V12:V15"/>
    <mergeCell ref="D124:D135"/>
    <mergeCell ref="N136:N139"/>
    <mergeCell ref="O136:O139"/>
    <mergeCell ref="P136:P147"/>
    <mergeCell ref="Q136:Q139"/>
    <mergeCell ref="R136:R139"/>
    <mergeCell ref="Q144:Q147"/>
    <mergeCell ref="D100:D111"/>
    <mergeCell ref="N112:N115"/>
    <mergeCell ref="O112:O115"/>
    <mergeCell ref="P112:P123"/>
    <mergeCell ref="Q112:Q115"/>
    <mergeCell ref="R112:R115"/>
    <mergeCell ref="Q120:Q123"/>
    <mergeCell ref="D112:D123"/>
    <mergeCell ref="D136:D147"/>
    <mergeCell ref="Q108:Q111"/>
    <mergeCell ref="E104:E107"/>
    <mergeCell ref="F104:F107"/>
    <mergeCell ref="H104:H107"/>
    <mergeCell ref="I104:I107"/>
    <mergeCell ref="E100:E103"/>
    <mergeCell ref="F100:F103"/>
    <mergeCell ref="G100:G111"/>
    <mergeCell ref="D76:D87"/>
    <mergeCell ref="D64:D75"/>
    <mergeCell ref="N88:N91"/>
    <mergeCell ref="O88:O91"/>
    <mergeCell ref="E64:E67"/>
    <mergeCell ref="F64:F67"/>
    <mergeCell ref="L72:L75"/>
    <mergeCell ref="E68:E71"/>
    <mergeCell ref="F68:F71"/>
    <mergeCell ref="G64:G75"/>
    <mergeCell ref="H64:H67"/>
    <mergeCell ref="I64:I67"/>
    <mergeCell ref="J64:J75"/>
    <mergeCell ref="K64:K67"/>
    <mergeCell ref="L64:L67"/>
    <mergeCell ref="I88:I91"/>
    <mergeCell ref="M64:M75"/>
    <mergeCell ref="I80:I83"/>
    <mergeCell ref="N72:N75"/>
    <mergeCell ref="O72:O75"/>
    <mergeCell ref="E76:E79"/>
    <mergeCell ref="F76:F79"/>
    <mergeCell ref="R96:R99"/>
    <mergeCell ref="D88:D99"/>
    <mergeCell ref="R68:R71"/>
    <mergeCell ref="H68:H71"/>
    <mergeCell ref="I68:I71"/>
    <mergeCell ref="K68:K71"/>
    <mergeCell ref="L68:L71"/>
    <mergeCell ref="N68:N71"/>
    <mergeCell ref="O68:O71"/>
    <mergeCell ref="Q68:Q71"/>
    <mergeCell ref="N76:N79"/>
    <mergeCell ref="O76:O79"/>
    <mergeCell ref="P76:P87"/>
    <mergeCell ref="Q76:Q79"/>
    <mergeCell ref="Q88:Q91"/>
    <mergeCell ref="R88:R91"/>
    <mergeCell ref="K76:K79"/>
    <mergeCell ref="E72:E75"/>
    <mergeCell ref="F72:F75"/>
    <mergeCell ref="H72:H75"/>
    <mergeCell ref="I72:I75"/>
    <mergeCell ref="K72:K75"/>
    <mergeCell ref="E92:E95"/>
    <mergeCell ref="F92:F95"/>
    <mergeCell ref="D52:D63"/>
    <mergeCell ref="K56:K59"/>
    <mergeCell ref="L56:L59"/>
    <mergeCell ref="N56:N59"/>
    <mergeCell ref="B4:B51"/>
    <mergeCell ref="D16:D27"/>
    <mergeCell ref="L8:L11"/>
    <mergeCell ref="N8:N11"/>
    <mergeCell ref="O8:O11"/>
    <mergeCell ref="E16:E19"/>
    <mergeCell ref="C40:C51"/>
    <mergeCell ref="D40:D51"/>
    <mergeCell ref="K12:K15"/>
    <mergeCell ref="L12:L15"/>
    <mergeCell ref="N12:N15"/>
    <mergeCell ref="O12:O15"/>
    <mergeCell ref="N28:N31"/>
    <mergeCell ref="C16:C27"/>
    <mergeCell ref="C28:C39"/>
    <mergeCell ref="C4:C15"/>
    <mergeCell ref="O56:O59"/>
    <mergeCell ref="M4:M15"/>
    <mergeCell ref="N4:N7"/>
    <mergeCell ref="O4:O7"/>
    <mergeCell ref="D4:D15"/>
    <mergeCell ref="O16:O19"/>
    <mergeCell ref="P16:P27"/>
    <mergeCell ref="D28:D39"/>
    <mergeCell ref="K32:K35"/>
    <mergeCell ref="O40:O43"/>
    <mergeCell ref="P40:P51"/>
    <mergeCell ref="R48:R51"/>
    <mergeCell ref="Q8:Q11"/>
    <mergeCell ref="R8:R11"/>
    <mergeCell ref="Q16:Q19"/>
    <mergeCell ref="R16:R19"/>
    <mergeCell ref="Q24:Q27"/>
    <mergeCell ref="R24:R27"/>
    <mergeCell ref="R12:R15"/>
    <mergeCell ref="E4:E7"/>
    <mergeCell ref="F4:F7"/>
    <mergeCell ref="G4:G15"/>
    <mergeCell ref="H4:H7"/>
    <mergeCell ref="I4:I7"/>
    <mergeCell ref="J4:J15"/>
    <mergeCell ref="K4:K7"/>
    <mergeCell ref="L4:L7"/>
    <mergeCell ref="P4:P15"/>
    <mergeCell ref="Q56:Q59"/>
    <mergeCell ref="R56:R59"/>
    <mergeCell ref="N64:N67"/>
    <mergeCell ref="O64:O67"/>
    <mergeCell ref="P64:P75"/>
    <mergeCell ref="N40:N43"/>
    <mergeCell ref="Q64:Q67"/>
    <mergeCell ref="R64:R67"/>
    <mergeCell ref="Q72:Q75"/>
    <mergeCell ref="R72:R75"/>
    <mergeCell ref="Q40:Q43"/>
    <mergeCell ref="R40:R43"/>
    <mergeCell ref="Q48:Q51"/>
    <mergeCell ref="N48:N51"/>
    <mergeCell ref="O48:O51"/>
    <mergeCell ref="R60:R63"/>
    <mergeCell ref="N52:N55"/>
    <mergeCell ref="O52:O55"/>
    <mergeCell ref="P52:P63"/>
    <mergeCell ref="Q52:Q55"/>
    <mergeCell ref="R52:R55"/>
    <mergeCell ref="N60:N63"/>
    <mergeCell ref="O60:O63"/>
    <mergeCell ref="Q60:Q63"/>
    <mergeCell ref="C100:C111"/>
    <mergeCell ref="B88:B123"/>
    <mergeCell ref="B124:B147"/>
    <mergeCell ref="C112:C123"/>
    <mergeCell ref="C88:C99"/>
    <mergeCell ref="C76:C87"/>
    <mergeCell ref="B52:B87"/>
    <mergeCell ref="C136:C147"/>
    <mergeCell ref="C124:C135"/>
    <mergeCell ref="C52:C63"/>
    <mergeCell ref="C64:C75"/>
    <mergeCell ref="Q4:Q7"/>
    <mergeCell ref="R4:R7"/>
    <mergeCell ref="E8:E11"/>
    <mergeCell ref="F8:F11"/>
    <mergeCell ref="H8:H11"/>
    <mergeCell ref="I8:I11"/>
    <mergeCell ref="K8:K11"/>
    <mergeCell ref="E12:E15"/>
    <mergeCell ref="F12:F15"/>
    <mergeCell ref="H12:H15"/>
    <mergeCell ref="I12:I15"/>
    <mergeCell ref="Q12:Q15"/>
    <mergeCell ref="F16:F19"/>
    <mergeCell ref="G16:G27"/>
    <mergeCell ref="H16:H19"/>
    <mergeCell ref="I16:I19"/>
    <mergeCell ref="J16:J27"/>
    <mergeCell ref="K16:K19"/>
    <mergeCell ref="L16:L19"/>
    <mergeCell ref="M16:M27"/>
    <mergeCell ref="N16:N19"/>
    <mergeCell ref="R20:R23"/>
    <mergeCell ref="E24:E27"/>
    <mergeCell ref="F24:F27"/>
    <mergeCell ref="H24:H27"/>
    <mergeCell ref="I24:I27"/>
    <mergeCell ref="K24:K27"/>
    <mergeCell ref="L24:L27"/>
    <mergeCell ref="N24:N27"/>
    <mergeCell ref="O24:O27"/>
    <mergeCell ref="E20:E23"/>
    <mergeCell ref="F20:F23"/>
    <mergeCell ref="H20:H23"/>
    <mergeCell ref="I20:I23"/>
    <mergeCell ref="K20:K23"/>
    <mergeCell ref="L20:L23"/>
    <mergeCell ref="N20:N23"/>
    <mergeCell ref="O20:O23"/>
    <mergeCell ref="Q20:Q23"/>
    <mergeCell ref="O28:O31"/>
    <mergeCell ref="P28:P39"/>
    <mergeCell ref="Q28:Q31"/>
    <mergeCell ref="R28:R31"/>
    <mergeCell ref="E32:E35"/>
    <mergeCell ref="F32:F35"/>
    <mergeCell ref="H32:H35"/>
    <mergeCell ref="I32:I35"/>
    <mergeCell ref="E28:E31"/>
    <mergeCell ref="F28:F31"/>
    <mergeCell ref="G28:G39"/>
    <mergeCell ref="H28:H31"/>
    <mergeCell ref="I28:I31"/>
    <mergeCell ref="J28:J39"/>
    <mergeCell ref="K28:K31"/>
    <mergeCell ref="L28:L31"/>
    <mergeCell ref="M28:M39"/>
    <mergeCell ref="L32:L35"/>
    <mergeCell ref="N32:N35"/>
    <mergeCell ref="O32:O35"/>
    <mergeCell ref="Q32:Q35"/>
    <mergeCell ref="R32:R35"/>
    <mergeCell ref="E36:E39"/>
    <mergeCell ref="F36:F39"/>
    <mergeCell ref="H36:H39"/>
    <mergeCell ref="I36:I39"/>
    <mergeCell ref="K36:K39"/>
    <mergeCell ref="L36:L39"/>
    <mergeCell ref="N36:N39"/>
    <mergeCell ref="O36:O39"/>
    <mergeCell ref="Q36:Q39"/>
    <mergeCell ref="R36:R39"/>
    <mergeCell ref="E40:E43"/>
    <mergeCell ref="F40:F43"/>
    <mergeCell ref="G40:G51"/>
    <mergeCell ref="H40:H43"/>
    <mergeCell ref="I40:I43"/>
    <mergeCell ref="J40:J51"/>
    <mergeCell ref="K40:K43"/>
    <mergeCell ref="L40:L43"/>
    <mergeCell ref="M40:M51"/>
    <mergeCell ref="R44:R47"/>
    <mergeCell ref="E48:E51"/>
    <mergeCell ref="F48:F51"/>
    <mergeCell ref="H48:H51"/>
    <mergeCell ref="I48:I51"/>
    <mergeCell ref="K48:K51"/>
    <mergeCell ref="L48:L51"/>
    <mergeCell ref="E44:E47"/>
    <mergeCell ref="F44:F47"/>
    <mergeCell ref="H44:H47"/>
    <mergeCell ref="I44:I47"/>
    <mergeCell ref="K44:K47"/>
    <mergeCell ref="L44:L47"/>
    <mergeCell ref="N44:N47"/>
    <mergeCell ref="O44:O47"/>
    <mergeCell ref="Q44:Q47"/>
    <mergeCell ref="E52:E55"/>
    <mergeCell ref="F52:F55"/>
    <mergeCell ref="G52:G63"/>
    <mergeCell ref="H52:H55"/>
    <mergeCell ref="I52:I55"/>
    <mergeCell ref="J52:J63"/>
    <mergeCell ref="K52:K55"/>
    <mergeCell ref="L52:L55"/>
    <mergeCell ref="M52:M63"/>
    <mergeCell ref="E56:E59"/>
    <mergeCell ref="F56:F59"/>
    <mergeCell ref="H56:H59"/>
    <mergeCell ref="I56:I59"/>
    <mergeCell ref="E60:E63"/>
    <mergeCell ref="F60:F63"/>
    <mergeCell ref="H60:H63"/>
    <mergeCell ref="I60:I63"/>
    <mergeCell ref="K60:K63"/>
    <mergeCell ref="L60:L63"/>
    <mergeCell ref="R84:R87"/>
    <mergeCell ref="Q80:Q83"/>
    <mergeCell ref="E96:E99"/>
    <mergeCell ref="F96:F99"/>
    <mergeCell ref="H96:H99"/>
    <mergeCell ref="I96:I99"/>
    <mergeCell ref="K96:K99"/>
    <mergeCell ref="L96:L99"/>
    <mergeCell ref="R80:R83"/>
    <mergeCell ref="F84:F87"/>
    <mergeCell ref="H84:H87"/>
    <mergeCell ref="I84:I87"/>
    <mergeCell ref="K84:K87"/>
    <mergeCell ref="G76:G87"/>
    <mergeCell ref="H76:H79"/>
    <mergeCell ref="I76:I79"/>
    <mergeCell ref="J76:J87"/>
    <mergeCell ref="L76:L79"/>
    <mergeCell ref="K80:K83"/>
    <mergeCell ref="L80:L83"/>
    <mergeCell ref="R76:R79"/>
    <mergeCell ref="E80:E83"/>
    <mergeCell ref="F80:F83"/>
    <mergeCell ref="H80:H83"/>
    <mergeCell ref="L92:L95"/>
    <mergeCell ref="N92:N95"/>
    <mergeCell ref="O92:O95"/>
    <mergeCell ref="Q92:Q95"/>
    <mergeCell ref="E84:E87"/>
    <mergeCell ref="L84:L87"/>
    <mergeCell ref="N84:N87"/>
    <mergeCell ref="O84:O87"/>
    <mergeCell ref="Q84:Q87"/>
    <mergeCell ref="M76:M87"/>
    <mergeCell ref="N80:N83"/>
    <mergeCell ref="O80:O83"/>
    <mergeCell ref="E88:E91"/>
    <mergeCell ref="F88:F91"/>
    <mergeCell ref="G88:G99"/>
    <mergeCell ref="H88:H91"/>
    <mergeCell ref="P88:P99"/>
    <mergeCell ref="Q96:Q99"/>
    <mergeCell ref="H92:H95"/>
    <mergeCell ref="I92:I95"/>
    <mergeCell ref="K92:K95"/>
    <mergeCell ref="R92:R95"/>
    <mergeCell ref="N96:N99"/>
    <mergeCell ref="M88:M99"/>
    <mergeCell ref="J100:J111"/>
    <mergeCell ref="K100:K103"/>
    <mergeCell ref="L100:L103"/>
    <mergeCell ref="M100:M111"/>
    <mergeCell ref="K104:K107"/>
    <mergeCell ref="L104:L107"/>
    <mergeCell ref="N104:N107"/>
    <mergeCell ref="O104:O107"/>
    <mergeCell ref="O96:O99"/>
    <mergeCell ref="N100:N103"/>
    <mergeCell ref="O100:O103"/>
    <mergeCell ref="J88:J99"/>
    <mergeCell ref="K88:K91"/>
    <mergeCell ref="L88:L91"/>
    <mergeCell ref="P100:P111"/>
    <mergeCell ref="Q100:Q103"/>
    <mergeCell ref="Q104:Q107"/>
    <mergeCell ref="K108:K111"/>
    <mergeCell ref="L108:L111"/>
    <mergeCell ref="N108:N111"/>
    <mergeCell ref="O108:O111"/>
    <mergeCell ref="H100:H103"/>
    <mergeCell ref="I100:I103"/>
    <mergeCell ref="E108:E111"/>
    <mergeCell ref="F108:F111"/>
    <mergeCell ref="H108:H111"/>
    <mergeCell ref="I108:I111"/>
    <mergeCell ref="K120:K123"/>
    <mergeCell ref="L120:L123"/>
    <mergeCell ref="N120:N123"/>
    <mergeCell ref="O120:O123"/>
    <mergeCell ref="E112:E115"/>
    <mergeCell ref="F112:F115"/>
    <mergeCell ref="G112:G123"/>
    <mergeCell ref="H112:H115"/>
    <mergeCell ref="I112:I115"/>
    <mergeCell ref="J112:J123"/>
    <mergeCell ref="K112:K115"/>
    <mergeCell ref="L112:L115"/>
    <mergeCell ref="M112:M123"/>
    <mergeCell ref="E116:E119"/>
    <mergeCell ref="F116:F119"/>
    <mergeCell ref="H116:H119"/>
    <mergeCell ref="I116:I119"/>
    <mergeCell ref="K116:K119"/>
    <mergeCell ref="L116:L119"/>
    <mergeCell ref="N116:N119"/>
    <mergeCell ref="O116:O119"/>
    <mergeCell ref="Q116:Q119"/>
    <mergeCell ref="E124:E127"/>
    <mergeCell ref="F124:F127"/>
    <mergeCell ref="G124:G135"/>
    <mergeCell ref="H124:H127"/>
    <mergeCell ref="I124:I127"/>
    <mergeCell ref="J124:J135"/>
    <mergeCell ref="K124:K127"/>
    <mergeCell ref="L124:L127"/>
    <mergeCell ref="M124:M135"/>
    <mergeCell ref="E128:E131"/>
    <mergeCell ref="F128:F131"/>
    <mergeCell ref="H128:H131"/>
    <mergeCell ref="I128:I131"/>
    <mergeCell ref="K128:K131"/>
    <mergeCell ref="L128:L131"/>
    <mergeCell ref="N128:N131"/>
    <mergeCell ref="O128:O131"/>
    <mergeCell ref="Q128:Q131"/>
    <mergeCell ref="E120:E123"/>
    <mergeCell ref="F120:F123"/>
    <mergeCell ref="H120:H123"/>
    <mergeCell ref="I120:I123"/>
    <mergeCell ref="N124:N127"/>
    <mergeCell ref="O124:O127"/>
    <mergeCell ref="P124:P135"/>
    <mergeCell ref="Q124:Q127"/>
    <mergeCell ref="R124:R127"/>
    <mergeCell ref="E132:E135"/>
    <mergeCell ref="F132:F135"/>
    <mergeCell ref="H132:H135"/>
    <mergeCell ref="I132:I135"/>
    <mergeCell ref="K132:K135"/>
    <mergeCell ref="L132:L135"/>
    <mergeCell ref="N132:N135"/>
    <mergeCell ref="O132:O135"/>
    <mergeCell ref="Q132:Q135"/>
    <mergeCell ref="N144:N147"/>
    <mergeCell ref="O144:O147"/>
    <mergeCell ref="E136:E139"/>
    <mergeCell ref="F136:F139"/>
    <mergeCell ref="G136:G147"/>
    <mergeCell ref="H136:H139"/>
    <mergeCell ref="I136:I139"/>
    <mergeCell ref="J136:J147"/>
    <mergeCell ref="K136:K139"/>
    <mergeCell ref="L136:L139"/>
    <mergeCell ref="M136:M147"/>
    <mergeCell ref="E140:E143"/>
    <mergeCell ref="F140:F143"/>
    <mergeCell ref="H140:H143"/>
    <mergeCell ref="I140:I143"/>
    <mergeCell ref="K140:K143"/>
    <mergeCell ref="L140:L143"/>
    <mergeCell ref="N140:N143"/>
    <mergeCell ref="R144:R147"/>
    <mergeCell ref="S40:S51"/>
    <mergeCell ref="S52:S63"/>
    <mergeCell ref="S64:S75"/>
    <mergeCell ref="S4:S15"/>
    <mergeCell ref="S16:S27"/>
    <mergeCell ref="S28:S39"/>
    <mergeCell ref="B2:C2"/>
    <mergeCell ref="R140:R143"/>
    <mergeCell ref="R116:R119"/>
    <mergeCell ref="R128:R131"/>
    <mergeCell ref="R132:R135"/>
    <mergeCell ref="R120:R123"/>
    <mergeCell ref="R100:R103"/>
    <mergeCell ref="R104:R107"/>
    <mergeCell ref="R108:R111"/>
    <mergeCell ref="O140:O143"/>
    <mergeCell ref="Q140:Q143"/>
    <mergeCell ref="E144:E147"/>
    <mergeCell ref="F144:F147"/>
    <mergeCell ref="H144:H147"/>
    <mergeCell ref="I144:I147"/>
    <mergeCell ref="K144:K147"/>
    <mergeCell ref="L144:L147"/>
  </mergeCells>
  <dataValidations count="2">
    <dataValidation type="custom" allowBlank="1" showInputMessage="1" showErrorMessage="1" sqref="G4:G147 J4:J147 M4:M147 P4:P147 S4:S147">
      <formula1>""</formula1>
    </dataValidation>
    <dataValidation type="custom" allowBlank="1" showInputMessage="1" showErrorMessage="1" sqref="D4:D147">
      <formula1>" "</formula1>
    </dataValidation>
  </dataValidations>
  <hyperlinks>
    <hyperlink ref="V4" r:id="rId1" display="www.google.com"/>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C342"/>
  <sheetViews>
    <sheetView zoomScaleNormal="100" zoomScalePageLayoutView="190" workbookViewId="0">
      <pane xSplit="3" ySplit="2" topLeftCell="D3" activePane="bottomRight" state="frozen"/>
      <selection pane="topRight" activeCell="D1" sqref="D1"/>
      <selection pane="bottomLeft" activeCell="A3" sqref="A3"/>
      <selection pane="bottomRight" activeCell="D4" sqref="D4:D15"/>
    </sheetView>
  </sheetViews>
  <sheetFormatPr defaultColWidth="14.42578125" defaultRowHeight="15.75" customHeight="1"/>
  <cols>
    <col min="1" max="1" width="1.7109375" style="136" customWidth="1"/>
    <col min="2" max="2" width="11.7109375" style="136" customWidth="1"/>
    <col min="3" max="3" width="16.42578125" style="136" customWidth="1"/>
    <col min="4" max="4" width="33.85546875" style="136" customWidth="1"/>
    <col min="5" max="5" width="6.85546875" style="136" customWidth="1"/>
    <col min="6" max="7" width="33.85546875" style="136" customWidth="1"/>
    <col min="8" max="8" width="5.85546875" style="136" customWidth="1"/>
    <col min="9" max="10" width="33.85546875" style="136" customWidth="1"/>
    <col min="11" max="11" width="6.140625" style="136" customWidth="1"/>
    <col min="12" max="13" width="33.85546875" style="136" customWidth="1"/>
    <col min="14" max="14" width="6" style="136" customWidth="1"/>
    <col min="15" max="16" width="33.85546875" style="136" customWidth="1"/>
    <col min="17" max="17" width="6.5703125" style="136" customWidth="1"/>
    <col min="18" max="18" width="33.85546875" style="136" customWidth="1"/>
    <col min="19" max="19" width="49" style="136" customWidth="1"/>
    <col min="20" max="20" width="14.42578125" style="136"/>
    <col min="21" max="21" width="38.28515625" style="136" customWidth="1"/>
    <col min="22" max="16384" width="14.42578125" style="136"/>
  </cols>
  <sheetData>
    <row r="1" spans="1:29" ht="6" customHeight="1">
      <c r="A1" s="1"/>
      <c r="B1" s="16"/>
      <c r="C1" s="3"/>
      <c r="D1" s="137"/>
      <c r="E1" s="137"/>
      <c r="F1" s="137"/>
      <c r="G1" s="137"/>
      <c r="H1" s="137"/>
      <c r="I1" s="137"/>
      <c r="J1" s="137"/>
      <c r="K1" s="137"/>
      <c r="L1" s="137"/>
      <c r="M1" s="137"/>
      <c r="N1" s="137"/>
      <c r="O1" s="137"/>
      <c r="P1" s="137"/>
      <c r="Q1" s="137"/>
      <c r="R1" s="137"/>
      <c r="S1" s="1"/>
      <c r="T1" s="1"/>
      <c r="U1" s="1"/>
      <c r="V1" s="1"/>
      <c r="W1" s="1"/>
      <c r="X1" s="1"/>
      <c r="Y1" s="1"/>
      <c r="Z1" s="1"/>
      <c r="AA1" s="1"/>
      <c r="AB1" s="1"/>
      <c r="AC1" s="1"/>
    </row>
    <row r="2" spans="1:29" ht="18">
      <c r="A2" s="5"/>
      <c r="B2" s="296" t="str">
        <f>Refs!A14</f>
        <v>Modern languages</v>
      </c>
      <c r="C2" s="293"/>
      <c r="D2" s="178"/>
      <c r="E2" s="139"/>
      <c r="F2" s="139"/>
      <c r="G2" s="139"/>
      <c r="H2" s="139"/>
      <c r="I2" s="139"/>
      <c r="J2" s="139"/>
      <c r="K2" s="139"/>
      <c r="L2" s="139"/>
      <c r="M2" s="139"/>
      <c r="N2" s="139"/>
      <c r="O2" s="139"/>
      <c r="P2" s="139"/>
      <c r="Q2" s="139"/>
      <c r="R2" s="139"/>
      <c r="S2" s="1"/>
      <c r="T2" s="1"/>
      <c r="U2" s="1"/>
      <c r="V2" s="1"/>
      <c r="W2" s="1"/>
      <c r="X2" s="1"/>
      <c r="Y2" s="1"/>
      <c r="Z2" s="1"/>
      <c r="AA2" s="1"/>
      <c r="AB2" s="1"/>
      <c r="AC2" s="1"/>
    </row>
    <row r="3" spans="1:29" ht="14.25" customHeight="1">
      <c r="A3" s="1"/>
      <c r="B3" s="16"/>
      <c r="C3" s="3"/>
      <c r="D3" s="160" t="str">
        <f>IF(Refs!$B$29=1,"Datganiadau Blwyddyn 6", "Year 6 Descriptors")</f>
        <v>Year 6 Descriptors</v>
      </c>
      <c r="E3" s="160" t="str">
        <f>IF(Refs!$B$29=1,"Tymor", "Term")</f>
        <v>Term</v>
      </c>
      <c r="F3" s="176"/>
      <c r="G3" s="160" t="str">
        <f>IF(Refs!$B$29=1,"Blwyddyn 7", "Year 7")</f>
        <v>Year 7</v>
      </c>
      <c r="H3" s="160" t="str">
        <f>IF(Refs!$B$29=1,"Tymor", "Term")</f>
        <v>Term</v>
      </c>
      <c r="I3" s="176"/>
      <c r="J3" s="160" t="str">
        <f>IF(Refs!$B$29=1,"Blwyddyn 8", "Year 8")</f>
        <v>Year 8</v>
      </c>
      <c r="K3" s="160" t="str">
        <f>IF(Refs!$B$29=1,"Tymor", "Term")</f>
        <v>Term</v>
      </c>
      <c r="L3" s="176"/>
      <c r="M3" s="160" t="str">
        <f>IF(Refs!$B$29=1,"Blwyddyn 9", "Year 9")</f>
        <v>Year 9</v>
      </c>
      <c r="N3" s="160" t="str">
        <f>IF(Refs!$B$29=1,"Tymor", "Term")</f>
        <v>Term</v>
      </c>
      <c r="O3" s="176"/>
      <c r="P3" s="160" t="str">
        <f>IF(Refs!$B$29=1,"Blwyddyn 10", "Year 10")</f>
        <v>Year 10</v>
      </c>
      <c r="Q3" s="160" t="str">
        <f>IF(Refs!$B$29=1,"Tymor", "Term")</f>
        <v>Term</v>
      </c>
      <c r="R3" s="176"/>
      <c r="S3" s="160" t="str">
        <f>IF(Refs!$B$29=1,"Blwyddyn 11", "Year 11")</f>
        <v>Year 11</v>
      </c>
      <c r="T3" s="160" t="str">
        <f>IF(Refs!$B$29=1,"Tymor", "Term")</f>
        <v>Term</v>
      </c>
      <c r="U3" s="176"/>
      <c r="V3" s="177" t="s">
        <v>708</v>
      </c>
      <c r="W3" s="1"/>
      <c r="X3" s="1"/>
      <c r="Y3" s="1"/>
      <c r="Z3" s="1"/>
      <c r="AA3" s="1"/>
      <c r="AB3" s="1"/>
      <c r="AC3" s="1"/>
    </row>
    <row r="4" spans="1:29" ht="15" customHeight="1">
      <c r="A4" s="8"/>
      <c r="B4" s="288" t="str">
        <f ca="1">OFFSET(INDIRECT($B200),3,0)</f>
        <v>1. Citizenship</v>
      </c>
      <c r="C4" s="278" t="str">
        <f ca="1">OFFSET(INDIRECT($B200),4,2)</f>
        <v>Identity, image and reputation</v>
      </c>
      <c r="D4" s="289" t="str">
        <f ca="1">OFFSET(INDIRECT($B200),4,14)</f>
        <v xml:space="preserve">explain what metadata of a photograph can include, e.g. date, time and location
identify benefits and risks of mobile devices broadcasting the location of the user/device, e.g. apps accessing location 
identify secure sites by looking for privacy seals of approval, e.g. https, padlock icon
identify the benefits and risks of giving personal information and device access to different software
understand how and why people use their information and online presence to create a virtual image of themselves as a user.    
</v>
      </c>
      <c r="E4" s="241">
        <v>1</v>
      </c>
      <c r="F4" s="237"/>
      <c r="G4" s="268" t="str">
        <f ca="1">OFFSET(INDIRECT($B200),4,15)</f>
        <v>explain how their digital usage is tracked, e.g. know basic data protection laws and how organisations are responsible for the security of collected data
use strategies for guarding against identity theft and scams that try to access their private information online, e.g. safely manage browser history and cookies.</v>
      </c>
      <c r="H4" s="241">
        <v>1</v>
      </c>
      <c r="I4" s="237"/>
      <c r="J4" s="268" t="str">
        <f ca="1">OFFSET(INDIRECT($B200),4,16)</f>
        <v xml:space="preserve">discuss the benefits and risks of presenting themselves in different ways online, e.g. professionally and personally. 
</v>
      </c>
      <c r="K4" s="241">
        <v>1</v>
      </c>
      <c r="L4" s="237"/>
      <c r="M4" s="270" t="str">
        <f ca="1">OFFSET(INDIRECT($B200),4,17)</f>
        <v xml:space="preserve">understand that they have a digital footprint and that this information can be searched, copied and passed on, e.g. know how to check the security configurations of their devices and/or the software they use. 
</v>
      </c>
      <c r="N4" s="241">
        <v>1</v>
      </c>
      <c r="O4" s="267"/>
      <c r="P4" s="273" t="str">
        <f ca="1">OFFSET(INDIRECT($B200),4,18)</f>
        <v xml:space="preserve">build a positive reputation in the context of their employment prospects, e.g. use social media responsibly
understand the ways websites and companies collect data online and utilise it to personalise content for their users, e.g. personal data being shared
recognise the risks and the uses of data/services on personal devices within the terms and conditions of a range of software and web services.
</v>
      </c>
      <c r="Q4" s="241">
        <v>1</v>
      </c>
      <c r="R4" s="267"/>
      <c r="S4" s="276" t="str">
        <f ca="1">OFFSET(INDIRECT($B200),4,19)</f>
        <v xml:space="preserve">explain the ethical issues of corporate encryption, e.g building in a bypass system
identify and describe the data protection policies of a variety of organisations located in different countries, and how this affects the way that they work
identify how organisations become data compliant when using multi-national products.
</v>
      </c>
      <c r="T4" s="241">
        <v>1</v>
      </c>
      <c r="U4" s="267"/>
      <c r="V4" s="237"/>
      <c r="W4" s="1"/>
      <c r="X4" s="1"/>
      <c r="Y4" s="1"/>
      <c r="Z4" s="1"/>
      <c r="AA4" s="1"/>
      <c r="AB4" s="1"/>
      <c r="AC4" s="1"/>
    </row>
    <row r="5" spans="1:29" ht="15" customHeight="1">
      <c r="A5" s="8"/>
      <c r="B5" s="282"/>
      <c r="C5" s="222"/>
      <c r="D5" s="290"/>
      <c r="E5" s="242"/>
      <c r="F5" s="247"/>
      <c r="G5" s="269"/>
      <c r="H5" s="242"/>
      <c r="I5" s="247"/>
      <c r="J5" s="269"/>
      <c r="K5" s="242"/>
      <c r="L5" s="247"/>
      <c r="M5" s="271"/>
      <c r="N5" s="242"/>
      <c r="O5" s="240"/>
      <c r="P5" s="274"/>
      <c r="Q5" s="242"/>
      <c r="R5" s="240"/>
      <c r="S5" s="277"/>
      <c r="T5" s="242"/>
      <c r="U5" s="240"/>
      <c r="V5" s="238"/>
      <c r="W5" s="1"/>
      <c r="X5" s="1"/>
      <c r="Y5" s="1"/>
      <c r="Z5" s="1"/>
      <c r="AA5" s="1"/>
      <c r="AB5" s="1"/>
      <c r="AC5" s="1"/>
    </row>
    <row r="6" spans="1:29" ht="15" customHeight="1">
      <c r="A6" s="8"/>
      <c r="B6" s="282"/>
      <c r="C6" s="222"/>
      <c r="D6" s="290"/>
      <c r="E6" s="242"/>
      <c r="F6" s="247"/>
      <c r="G6" s="269"/>
      <c r="H6" s="242"/>
      <c r="I6" s="247"/>
      <c r="J6" s="269"/>
      <c r="K6" s="242"/>
      <c r="L6" s="247"/>
      <c r="M6" s="271"/>
      <c r="N6" s="242"/>
      <c r="O6" s="240"/>
      <c r="P6" s="274"/>
      <c r="Q6" s="242"/>
      <c r="R6" s="240"/>
      <c r="S6" s="277"/>
      <c r="T6" s="242"/>
      <c r="U6" s="240"/>
      <c r="V6" s="238"/>
      <c r="W6" s="1"/>
      <c r="X6" s="1"/>
      <c r="Y6" s="1"/>
      <c r="Z6" s="1"/>
      <c r="AA6" s="1"/>
      <c r="AB6" s="1"/>
      <c r="AC6" s="1"/>
    </row>
    <row r="7" spans="1:29" ht="15" customHeight="1">
      <c r="A7" s="8"/>
      <c r="B7" s="282"/>
      <c r="C7" s="222"/>
      <c r="D7" s="290"/>
      <c r="E7" s="243"/>
      <c r="F7" s="247"/>
      <c r="G7" s="269"/>
      <c r="H7" s="243"/>
      <c r="I7" s="247"/>
      <c r="J7" s="269"/>
      <c r="K7" s="243"/>
      <c r="L7" s="247"/>
      <c r="M7" s="271"/>
      <c r="N7" s="243"/>
      <c r="O7" s="240"/>
      <c r="P7" s="274"/>
      <c r="Q7" s="243"/>
      <c r="R7" s="240"/>
      <c r="S7" s="277"/>
      <c r="T7" s="243"/>
      <c r="U7" s="240"/>
      <c r="V7" s="238"/>
      <c r="W7" s="1"/>
      <c r="X7" s="1"/>
      <c r="Y7" s="1"/>
      <c r="Z7" s="1"/>
      <c r="AA7" s="1"/>
      <c r="AB7" s="1"/>
      <c r="AC7" s="1"/>
    </row>
    <row r="8" spans="1:29" ht="15" customHeight="1">
      <c r="A8" s="8"/>
      <c r="B8" s="282"/>
      <c r="C8" s="222"/>
      <c r="D8" s="290"/>
      <c r="E8" s="241">
        <v>2</v>
      </c>
      <c r="F8" s="266"/>
      <c r="G8" s="269"/>
      <c r="H8" s="241">
        <v>2</v>
      </c>
      <c r="I8" s="266"/>
      <c r="J8" s="269"/>
      <c r="K8" s="241">
        <v>2</v>
      </c>
      <c r="L8" s="247"/>
      <c r="M8" s="271"/>
      <c r="N8" s="241">
        <v>2</v>
      </c>
      <c r="O8" s="240"/>
      <c r="P8" s="274"/>
      <c r="Q8" s="241">
        <v>2</v>
      </c>
      <c r="R8" s="240"/>
      <c r="S8" s="277"/>
      <c r="T8" s="241">
        <v>2</v>
      </c>
      <c r="U8" s="240"/>
      <c r="V8" s="237"/>
      <c r="W8" s="1"/>
      <c r="X8" s="1"/>
      <c r="Y8" s="1"/>
      <c r="Z8" s="1"/>
      <c r="AA8" s="1"/>
      <c r="AB8" s="1"/>
      <c r="AC8" s="1"/>
    </row>
    <row r="9" spans="1:29" ht="15" customHeight="1">
      <c r="A9" s="8"/>
      <c r="B9" s="282"/>
      <c r="C9" s="222"/>
      <c r="D9" s="290"/>
      <c r="E9" s="242"/>
      <c r="F9" s="247"/>
      <c r="G9" s="269"/>
      <c r="H9" s="242"/>
      <c r="I9" s="247"/>
      <c r="J9" s="269"/>
      <c r="K9" s="242"/>
      <c r="L9" s="247"/>
      <c r="M9" s="271"/>
      <c r="N9" s="242"/>
      <c r="O9" s="240"/>
      <c r="P9" s="274"/>
      <c r="Q9" s="242"/>
      <c r="R9" s="240"/>
      <c r="S9" s="277"/>
      <c r="T9" s="242"/>
      <c r="U9" s="240"/>
      <c r="V9" s="238"/>
      <c r="W9" s="1"/>
      <c r="X9" s="1"/>
      <c r="Y9" s="1"/>
      <c r="Z9" s="1"/>
      <c r="AA9" s="1"/>
      <c r="AB9" s="1"/>
      <c r="AC9" s="1"/>
    </row>
    <row r="10" spans="1:29" ht="15" customHeight="1">
      <c r="A10" s="8"/>
      <c r="B10" s="282"/>
      <c r="C10" s="222"/>
      <c r="D10" s="290"/>
      <c r="E10" s="242"/>
      <c r="F10" s="247"/>
      <c r="G10" s="269"/>
      <c r="H10" s="242"/>
      <c r="I10" s="247"/>
      <c r="J10" s="269"/>
      <c r="K10" s="242"/>
      <c r="L10" s="247"/>
      <c r="M10" s="271"/>
      <c r="N10" s="242"/>
      <c r="O10" s="240"/>
      <c r="P10" s="274"/>
      <c r="Q10" s="242"/>
      <c r="R10" s="240"/>
      <c r="S10" s="277"/>
      <c r="T10" s="242"/>
      <c r="U10" s="240"/>
      <c r="V10" s="238"/>
      <c r="W10" s="1"/>
      <c r="X10" s="1"/>
      <c r="Y10" s="1"/>
      <c r="Z10" s="1"/>
      <c r="AA10" s="1"/>
      <c r="AB10" s="1"/>
      <c r="AC10" s="1"/>
    </row>
    <row r="11" spans="1:29" ht="15" customHeight="1">
      <c r="A11" s="8"/>
      <c r="B11" s="282"/>
      <c r="C11" s="222"/>
      <c r="D11" s="290"/>
      <c r="E11" s="243"/>
      <c r="F11" s="247"/>
      <c r="G11" s="269"/>
      <c r="H11" s="243"/>
      <c r="I11" s="247"/>
      <c r="J11" s="269"/>
      <c r="K11" s="243"/>
      <c r="L11" s="247"/>
      <c r="M11" s="271"/>
      <c r="N11" s="243"/>
      <c r="O11" s="240"/>
      <c r="P11" s="274"/>
      <c r="Q11" s="243"/>
      <c r="R11" s="240"/>
      <c r="S11" s="277"/>
      <c r="T11" s="243"/>
      <c r="U11" s="240"/>
      <c r="V11" s="238"/>
      <c r="W11" s="1"/>
      <c r="X11" s="1"/>
      <c r="Y11" s="1"/>
      <c r="Z11" s="1"/>
      <c r="AA11" s="1"/>
      <c r="AB11" s="1"/>
      <c r="AC11" s="1"/>
    </row>
    <row r="12" spans="1:29" ht="15" customHeight="1">
      <c r="A12" s="8"/>
      <c r="B12" s="282"/>
      <c r="C12" s="222"/>
      <c r="D12" s="290"/>
      <c r="E12" s="241">
        <v>3</v>
      </c>
      <c r="F12" s="266"/>
      <c r="G12" s="269"/>
      <c r="H12" s="241">
        <v>3</v>
      </c>
      <c r="I12" s="266"/>
      <c r="J12" s="269"/>
      <c r="K12" s="241">
        <v>3</v>
      </c>
      <c r="L12" s="247"/>
      <c r="M12" s="271"/>
      <c r="N12" s="241">
        <v>3</v>
      </c>
      <c r="O12" s="240"/>
      <c r="P12" s="274"/>
      <c r="Q12" s="241">
        <v>3</v>
      </c>
      <c r="R12" s="240"/>
      <c r="S12" s="277"/>
      <c r="T12" s="241">
        <v>3</v>
      </c>
      <c r="U12" s="240"/>
      <c r="V12" s="237"/>
      <c r="W12" s="1"/>
      <c r="X12" s="1"/>
      <c r="Y12" s="1"/>
      <c r="Z12" s="1"/>
      <c r="AA12" s="1"/>
      <c r="AB12" s="1"/>
      <c r="AC12" s="1"/>
    </row>
    <row r="13" spans="1:29" ht="15" customHeight="1">
      <c r="A13" s="8"/>
      <c r="B13" s="282"/>
      <c r="C13" s="222"/>
      <c r="D13" s="290"/>
      <c r="E13" s="242"/>
      <c r="F13" s="247"/>
      <c r="G13" s="269"/>
      <c r="H13" s="242"/>
      <c r="I13" s="247"/>
      <c r="J13" s="269"/>
      <c r="K13" s="242"/>
      <c r="L13" s="247"/>
      <c r="M13" s="271"/>
      <c r="N13" s="242"/>
      <c r="O13" s="240"/>
      <c r="P13" s="274"/>
      <c r="Q13" s="242"/>
      <c r="R13" s="240"/>
      <c r="S13" s="277"/>
      <c r="T13" s="242"/>
      <c r="U13" s="240"/>
      <c r="V13" s="238"/>
      <c r="W13" s="1"/>
      <c r="X13" s="1"/>
      <c r="Y13" s="1"/>
      <c r="Z13" s="1"/>
      <c r="AA13" s="1"/>
      <c r="AB13" s="1"/>
      <c r="AC13" s="1"/>
    </row>
    <row r="14" spans="1:29" ht="15" customHeight="1">
      <c r="A14" s="8"/>
      <c r="B14" s="282"/>
      <c r="C14" s="222"/>
      <c r="D14" s="290"/>
      <c r="E14" s="242"/>
      <c r="F14" s="247"/>
      <c r="G14" s="269"/>
      <c r="H14" s="242"/>
      <c r="I14" s="247"/>
      <c r="J14" s="269"/>
      <c r="K14" s="242"/>
      <c r="L14" s="247"/>
      <c r="M14" s="271"/>
      <c r="N14" s="242"/>
      <c r="O14" s="240"/>
      <c r="P14" s="274"/>
      <c r="Q14" s="242"/>
      <c r="R14" s="240"/>
      <c r="S14" s="277"/>
      <c r="T14" s="242"/>
      <c r="U14" s="240"/>
      <c r="V14" s="238"/>
      <c r="W14" s="1"/>
      <c r="X14" s="1"/>
      <c r="Y14" s="1"/>
      <c r="Z14" s="1"/>
      <c r="AA14" s="1"/>
      <c r="AB14" s="1"/>
      <c r="AC14" s="1"/>
    </row>
    <row r="15" spans="1:29" ht="15" customHeight="1">
      <c r="A15" s="8"/>
      <c r="B15" s="282"/>
      <c r="C15" s="220"/>
      <c r="D15" s="290"/>
      <c r="E15" s="243"/>
      <c r="F15" s="247"/>
      <c r="G15" s="269"/>
      <c r="H15" s="243"/>
      <c r="I15" s="247"/>
      <c r="J15" s="269"/>
      <c r="K15" s="243"/>
      <c r="L15" s="247"/>
      <c r="M15" s="272"/>
      <c r="N15" s="243"/>
      <c r="O15" s="240"/>
      <c r="P15" s="275"/>
      <c r="Q15" s="243"/>
      <c r="R15" s="240"/>
      <c r="S15" s="277"/>
      <c r="T15" s="243"/>
      <c r="U15" s="240"/>
      <c r="V15" s="238"/>
      <c r="W15" s="1"/>
      <c r="X15" s="1"/>
      <c r="Y15" s="1"/>
      <c r="Z15" s="1"/>
      <c r="AA15" s="1"/>
      <c r="AB15" s="1"/>
      <c r="AC15" s="1"/>
    </row>
    <row r="16" spans="1:29" ht="15" customHeight="1">
      <c r="A16" s="8"/>
      <c r="B16" s="282"/>
      <c r="C16" s="278" t="str">
        <f ca="1">OFFSET(INDIRECT($B200),6,2)</f>
        <v>Health and well-being</v>
      </c>
      <c r="D16" s="268" t="str">
        <f ca="1">OFFSET(INDIRECT($B200),6,14)</f>
        <v>understand the importance of balancing game and screen time with other parts of their lives, e.g. explore the reasons why they may be tempted to spend more time playing games or find it difficult to stop playing and the effect this has on their health.</v>
      </c>
      <c r="E16" s="241">
        <v>1</v>
      </c>
      <c r="F16" s="237"/>
      <c r="G16" s="244" t="str">
        <f ca="1">OFFSET(INDIRECT($B200),6,15)</f>
        <v>reflect on the role of digital media in their lives and their media habits, e.g. explore how the media can play a powerful role in shaping our ideas about stereotypes.</v>
      </c>
      <c r="H16" s="241">
        <v>1</v>
      </c>
      <c r="I16" s="246"/>
      <c r="J16" s="263" t="str">
        <f ca="1">OFFSET(INDIRECT($B200),6,16)</f>
        <v>demonstrate healthy online behaviours (physical and psychological) and identify unacceptable behaviour, e.g. in relation to cyberstalking, harassment, abuse of trust and radicalisation.</v>
      </c>
      <c r="K16" s="241">
        <v>1</v>
      </c>
      <c r="L16" s="246"/>
      <c r="M16" s="260" t="str">
        <f ca="1">OFFSET(INDIRECT($B200),6,17)</f>
        <v>identify stereotypes and their impact in a range of media forms, e.g. critically reflect upon stereotypes in mass media, social media and gaming.</v>
      </c>
      <c r="N16" s="241">
        <v>1</v>
      </c>
      <c r="O16" s="244"/>
      <c r="P16" s="244" t="str">
        <f ca="1">OFFSET(INDIRECT($B200),6,18)</f>
        <v>think critically about the different purposes and contexts of digital image editing, e.g. explore the benefits and negative points of photograph manipulation; evaluate digitally edited images in terms of context and purpose
take reasonable steps to avoid health problems (physical and psychological) caused by the use of technology
understand the legal responsibilities for disposal of technology and the environmental impact of doing so.</v>
      </c>
      <c r="Q16" s="241">
        <v>1</v>
      </c>
      <c r="R16" s="244"/>
      <c r="S16" s="244" t="str">
        <f ca="1">OFFSET(INDIRECT($B200),6,19)</f>
        <v>think critically about the different purposes and contexts of digital image editing
take reasonable steps to avoid health problems caused by the use of technology and suggest strategies to prevent or reduce the problems (physical and psychological) 
explain how to access support from professionals and organisations
understand the legal responsibilities for disposal of technology and the environmental impact of doing so.</v>
      </c>
      <c r="T16" s="241">
        <v>1</v>
      </c>
      <c r="U16" s="244"/>
      <c r="V16" s="237"/>
      <c r="W16" s="1"/>
      <c r="X16" s="1"/>
      <c r="Y16" s="1"/>
      <c r="Z16" s="1"/>
      <c r="AA16" s="1"/>
      <c r="AB16" s="1"/>
      <c r="AC16" s="1"/>
    </row>
    <row r="17" spans="1:29" ht="15" customHeight="1">
      <c r="A17" s="8"/>
      <c r="B17" s="282"/>
      <c r="C17" s="222"/>
      <c r="D17" s="291"/>
      <c r="E17" s="242"/>
      <c r="F17" s="247"/>
      <c r="G17" s="239"/>
      <c r="H17" s="242"/>
      <c r="I17" s="247"/>
      <c r="J17" s="264"/>
      <c r="K17" s="242"/>
      <c r="L17" s="247"/>
      <c r="M17" s="261"/>
      <c r="N17" s="242"/>
      <c r="O17" s="240"/>
      <c r="P17" s="240"/>
      <c r="Q17" s="242"/>
      <c r="R17" s="240"/>
      <c r="S17" s="240"/>
      <c r="T17" s="242"/>
      <c r="U17" s="240"/>
      <c r="V17" s="238"/>
      <c r="W17" s="1"/>
      <c r="X17" s="1"/>
      <c r="Y17" s="1"/>
      <c r="Z17" s="1"/>
      <c r="AA17" s="1"/>
      <c r="AB17" s="1"/>
      <c r="AC17" s="1"/>
    </row>
    <row r="18" spans="1:29" ht="15" customHeight="1">
      <c r="A18" s="8"/>
      <c r="B18" s="282"/>
      <c r="C18" s="222"/>
      <c r="D18" s="291"/>
      <c r="E18" s="242"/>
      <c r="F18" s="247"/>
      <c r="G18" s="239"/>
      <c r="H18" s="242"/>
      <c r="I18" s="247"/>
      <c r="J18" s="264"/>
      <c r="K18" s="242"/>
      <c r="L18" s="247"/>
      <c r="M18" s="261"/>
      <c r="N18" s="242"/>
      <c r="O18" s="240"/>
      <c r="P18" s="240"/>
      <c r="Q18" s="242"/>
      <c r="R18" s="240"/>
      <c r="S18" s="240"/>
      <c r="T18" s="242"/>
      <c r="U18" s="240"/>
      <c r="V18" s="238"/>
      <c r="W18" s="1"/>
      <c r="X18" s="1"/>
      <c r="Y18" s="1"/>
      <c r="Z18" s="1"/>
      <c r="AA18" s="1"/>
      <c r="AB18" s="1"/>
      <c r="AC18" s="1"/>
    </row>
    <row r="19" spans="1:29" ht="15" customHeight="1">
      <c r="A19" s="8"/>
      <c r="B19" s="282"/>
      <c r="C19" s="222"/>
      <c r="D19" s="291"/>
      <c r="E19" s="243"/>
      <c r="F19" s="247"/>
      <c r="G19" s="239"/>
      <c r="H19" s="243"/>
      <c r="I19" s="247"/>
      <c r="J19" s="264"/>
      <c r="K19" s="243"/>
      <c r="L19" s="247"/>
      <c r="M19" s="261"/>
      <c r="N19" s="243"/>
      <c r="O19" s="240"/>
      <c r="P19" s="240"/>
      <c r="Q19" s="243"/>
      <c r="R19" s="240"/>
      <c r="S19" s="240"/>
      <c r="T19" s="243"/>
      <c r="U19" s="240"/>
      <c r="V19" s="238"/>
      <c r="W19" s="1"/>
      <c r="X19" s="1"/>
      <c r="Y19" s="1"/>
      <c r="Z19" s="1"/>
      <c r="AA19" s="1"/>
      <c r="AB19" s="1"/>
      <c r="AC19" s="1"/>
    </row>
    <row r="20" spans="1:29" ht="15" customHeight="1">
      <c r="A20" s="8"/>
      <c r="B20" s="282"/>
      <c r="C20" s="222"/>
      <c r="D20" s="291"/>
      <c r="E20" s="241">
        <v>2</v>
      </c>
      <c r="F20" s="266"/>
      <c r="G20" s="239"/>
      <c r="H20" s="241">
        <v>2</v>
      </c>
      <c r="I20" s="248"/>
      <c r="J20" s="264"/>
      <c r="K20" s="241">
        <v>2</v>
      </c>
      <c r="L20" s="248"/>
      <c r="M20" s="261"/>
      <c r="N20" s="241">
        <v>2</v>
      </c>
      <c r="O20" s="239"/>
      <c r="P20" s="240"/>
      <c r="Q20" s="241">
        <v>2</v>
      </c>
      <c r="R20" s="239"/>
      <c r="S20" s="240"/>
      <c r="T20" s="241">
        <v>2</v>
      </c>
      <c r="U20" s="239"/>
      <c r="V20" s="237"/>
      <c r="W20" s="1"/>
      <c r="X20" s="1"/>
      <c r="Y20" s="1"/>
      <c r="Z20" s="1"/>
      <c r="AA20" s="1"/>
      <c r="AB20" s="1"/>
      <c r="AC20" s="1"/>
    </row>
    <row r="21" spans="1:29" ht="15" customHeight="1">
      <c r="A21" s="8"/>
      <c r="B21" s="282"/>
      <c r="C21" s="222"/>
      <c r="D21" s="291"/>
      <c r="E21" s="242"/>
      <c r="F21" s="247"/>
      <c r="G21" s="239"/>
      <c r="H21" s="242"/>
      <c r="I21" s="247"/>
      <c r="J21" s="264"/>
      <c r="K21" s="242"/>
      <c r="L21" s="247"/>
      <c r="M21" s="261"/>
      <c r="N21" s="242"/>
      <c r="O21" s="240"/>
      <c r="P21" s="240"/>
      <c r="Q21" s="242"/>
      <c r="R21" s="240"/>
      <c r="S21" s="240"/>
      <c r="T21" s="242"/>
      <c r="U21" s="240"/>
      <c r="V21" s="238"/>
      <c r="W21" s="1"/>
      <c r="X21" s="1"/>
      <c r="Y21" s="1"/>
      <c r="Z21" s="1"/>
      <c r="AA21" s="1"/>
      <c r="AB21" s="1"/>
      <c r="AC21" s="1"/>
    </row>
    <row r="22" spans="1:29" ht="15" customHeight="1">
      <c r="A22" s="8"/>
      <c r="B22" s="282"/>
      <c r="C22" s="222"/>
      <c r="D22" s="291"/>
      <c r="E22" s="242"/>
      <c r="F22" s="247"/>
      <c r="G22" s="239"/>
      <c r="H22" s="242"/>
      <c r="I22" s="247"/>
      <c r="J22" s="264"/>
      <c r="K22" s="242"/>
      <c r="L22" s="247"/>
      <c r="M22" s="261"/>
      <c r="N22" s="242"/>
      <c r="O22" s="240"/>
      <c r="P22" s="240"/>
      <c r="Q22" s="242"/>
      <c r="R22" s="240"/>
      <c r="S22" s="240"/>
      <c r="T22" s="242"/>
      <c r="U22" s="240"/>
      <c r="V22" s="238"/>
      <c r="W22" s="1"/>
      <c r="X22" s="1"/>
      <c r="Y22" s="1"/>
      <c r="Z22" s="1"/>
      <c r="AA22" s="1"/>
      <c r="AB22" s="1"/>
      <c r="AC22" s="1"/>
    </row>
    <row r="23" spans="1:29" ht="15" customHeight="1">
      <c r="A23" s="8"/>
      <c r="B23" s="282"/>
      <c r="C23" s="222"/>
      <c r="D23" s="291"/>
      <c r="E23" s="243"/>
      <c r="F23" s="247"/>
      <c r="G23" s="239"/>
      <c r="H23" s="243"/>
      <c r="I23" s="247"/>
      <c r="J23" s="264"/>
      <c r="K23" s="243"/>
      <c r="L23" s="247"/>
      <c r="M23" s="261"/>
      <c r="N23" s="243"/>
      <c r="O23" s="240"/>
      <c r="P23" s="240"/>
      <c r="Q23" s="243"/>
      <c r="R23" s="240"/>
      <c r="S23" s="240"/>
      <c r="T23" s="243"/>
      <c r="U23" s="240"/>
      <c r="V23" s="238"/>
      <c r="W23" s="1"/>
      <c r="X23" s="1"/>
      <c r="Y23" s="1"/>
      <c r="Z23" s="1"/>
      <c r="AA23" s="1"/>
      <c r="AB23" s="1"/>
      <c r="AC23" s="1"/>
    </row>
    <row r="24" spans="1:29" ht="15" customHeight="1">
      <c r="A24" s="8"/>
      <c r="B24" s="282"/>
      <c r="C24" s="222"/>
      <c r="D24" s="291"/>
      <c r="E24" s="241">
        <v>3</v>
      </c>
      <c r="F24" s="266"/>
      <c r="G24" s="239"/>
      <c r="H24" s="241">
        <v>3</v>
      </c>
      <c r="I24" s="248"/>
      <c r="J24" s="264"/>
      <c r="K24" s="241">
        <v>3</v>
      </c>
      <c r="L24" s="248"/>
      <c r="M24" s="261"/>
      <c r="N24" s="241">
        <v>3</v>
      </c>
      <c r="O24" s="239"/>
      <c r="P24" s="240"/>
      <c r="Q24" s="241">
        <v>3</v>
      </c>
      <c r="R24" s="239"/>
      <c r="S24" s="240"/>
      <c r="T24" s="241">
        <v>3</v>
      </c>
      <c r="U24" s="239"/>
      <c r="V24" s="237"/>
      <c r="W24" s="1"/>
      <c r="X24" s="1"/>
      <c r="Y24" s="1"/>
      <c r="Z24" s="1"/>
      <c r="AA24" s="1"/>
      <c r="AB24" s="1"/>
      <c r="AC24" s="1"/>
    </row>
    <row r="25" spans="1:29" ht="15" customHeight="1">
      <c r="A25" s="8"/>
      <c r="B25" s="282"/>
      <c r="C25" s="222"/>
      <c r="D25" s="291"/>
      <c r="E25" s="242"/>
      <c r="F25" s="247"/>
      <c r="G25" s="239"/>
      <c r="H25" s="242"/>
      <c r="I25" s="247"/>
      <c r="J25" s="264"/>
      <c r="K25" s="242"/>
      <c r="L25" s="247"/>
      <c r="M25" s="261"/>
      <c r="N25" s="242"/>
      <c r="O25" s="240"/>
      <c r="P25" s="240"/>
      <c r="Q25" s="242"/>
      <c r="R25" s="240"/>
      <c r="S25" s="240"/>
      <c r="T25" s="242"/>
      <c r="U25" s="240"/>
      <c r="V25" s="238"/>
      <c r="W25" s="1"/>
      <c r="X25" s="1"/>
      <c r="Y25" s="1"/>
      <c r="Z25" s="1"/>
      <c r="AA25" s="1"/>
      <c r="AB25" s="1"/>
      <c r="AC25" s="1"/>
    </row>
    <row r="26" spans="1:29" ht="15" customHeight="1">
      <c r="A26" s="8"/>
      <c r="B26" s="282"/>
      <c r="C26" s="222"/>
      <c r="D26" s="291"/>
      <c r="E26" s="242"/>
      <c r="F26" s="247"/>
      <c r="G26" s="239"/>
      <c r="H26" s="242"/>
      <c r="I26" s="247"/>
      <c r="J26" s="264"/>
      <c r="K26" s="242"/>
      <c r="L26" s="247"/>
      <c r="M26" s="261"/>
      <c r="N26" s="242"/>
      <c r="O26" s="240"/>
      <c r="P26" s="240"/>
      <c r="Q26" s="242"/>
      <c r="R26" s="240"/>
      <c r="S26" s="240"/>
      <c r="T26" s="242"/>
      <c r="U26" s="240"/>
      <c r="V26" s="238"/>
      <c r="W26" s="1"/>
      <c r="X26" s="1"/>
      <c r="Y26" s="1"/>
      <c r="Z26" s="1"/>
      <c r="AA26" s="1"/>
      <c r="AB26" s="1"/>
      <c r="AC26" s="1"/>
    </row>
    <row r="27" spans="1:29" ht="15" customHeight="1">
      <c r="A27" s="8"/>
      <c r="B27" s="282"/>
      <c r="C27" s="220"/>
      <c r="D27" s="291"/>
      <c r="E27" s="243"/>
      <c r="F27" s="247"/>
      <c r="G27" s="239"/>
      <c r="H27" s="243"/>
      <c r="I27" s="247"/>
      <c r="J27" s="265"/>
      <c r="K27" s="243"/>
      <c r="L27" s="247"/>
      <c r="M27" s="262"/>
      <c r="N27" s="243"/>
      <c r="O27" s="240"/>
      <c r="P27" s="240"/>
      <c r="Q27" s="243"/>
      <c r="R27" s="240"/>
      <c r="S27" s="240"/>
      <c r="T27" s="243"/>
      <c r="U27" s="240"/>
      <c r="V27" s="238"/>
      <c r="W27" s="1"/>
      <c r="X27" s="1"/>
      <c r="Y27" s="1"/>
      <c r="Z27" s="1"/>
      <c r="AA27" s="1"/>
      <c r="AB27" s="1"/>
      <c r="AC27" s="1"/>
    </row>
    <row r="28" spans="1:29" ht="15" customHeight="1">
      <c r="A28" s="8"/>
      <c r="B28" s="282"/>
      <c r="C28" s="233" t="str">
        <f ca="1">OFFSET(INDIRECT($B200),8,2)</f>
        <v>Digital rights, licensing and ownership</v>
      </c>
      <c r="D28" s="268" t="str">
        <f ca="1">OFFSET(INDIRECT($B200),8,14)</f>
        <v>cite all sources when researching and explain the importance of this, e.g. create simple lists for the referencing of digital and offline sources; discuss the rights and permissions associated with this
understand that photographs can be edited digitally and discuss rights and permissions associated with this.</v>
      </c>
      <c r="E28" s="241">
        <v>1</v>
      </c>
      <c r="F28" s="237"/>
      <c r="G28" s="257" t="str">
        <f ca="1">OFFSET(INDIRECT($B200),8,15)</f>
        <v xml:space="preserve">understand copyright, licensing, fair use, and the rights they have as creators, e.g. consider different ways people license their copyrighted work
explain basic copyright laws, e.g. learn that copyright is a legal system that protects their rights to creative work.
</v>
      </c>
      <c r="H28" s="241">
        <v>1</v>
      </c>
      <c r="I28" s="246"/>
      <c r="J28" s="249" t="str">
        <f ca="1">OFFSET(INDIRECT($B200),8,16)</f>
        <v>understand copyright, licensing, fair use, and the rights they have as creators
explain basic copyright laws, e.g. explore the ethical and legal ramifications of piracy and plagiarism, and know that they are irresponsible and disrespectful
act responsibly as creators and users of creative work, e.g. explore decisions that creators make when exercising their creative rights and responsibilities, giving consideration to ethical, real-life issues.  </v>
      </c>
      <c r="K28" s="241">
        <v>1</v>
      </c>
      <c r="L28" s="246"/>
      <c r="M28" s="245" t="str">
        <f ca="1">OFFSET(INDIRECT($B200),8,17)</f>
        <v xml:space="preserve">explain the legal and ethical dimensions of respecting creative work, e.g. explore the ethical and legal ramifications of piracy and plagiarism, and know that they are irresponsible and disrespectful; apply understanding of the rules to different scenarios.
</v>
      </c>
      <c r="N28" s="241">
        <v>1</v>
      </c>
      <c r="O28" s="244"/>
      <c r="P28" s="257" t="str">
        <f ca="1">OFFSET(INDIRECT($B200),8,18)</f>
        <v>identify the key points required for creative work to be considered fair use and comply with data protection laws, e.g. explore the legal and ethical considerations involved in using the creative work of others; understand individuals' rights and responsibilities as creators and consumers of content; think critically and make ethical decisions about the use of creative works in relation to fair use; reference using formal citation conventions, such as Harvard and Oxford.</v>
      </c>
      <c r="Q28" s="241">
        <v>1</v>
      </c>
      <c r="R28" s="244"/>
      <c r="S28" s="257" t="str">
        <f ca="1">OFFSET(INDIRECT($B200),8,19)</f>
        <v>understand and reflect on the differences between taking inspiration from the creative work of others and appropriating that work without permission, e.g. appreciate the key concepts of inspiration, appropriation, copyright and fair use, and examine how they apply to creative work; understand the legal and ethical debates that surround using other people’s creative work; consider the points of view of the original creator, potential audiences, and the broader community when using materials belonging to others.</v>
      </c>
      <c r="T28" s="241">
        <v>1</v>
      </c>
      <c r="U28" s="244"/>
      <c r="V28" s="237"/>
      <c r="W28" s="1"/>
      <c r="X28" s="1"/>
      <c r="Y28" s="1"/>
      <c r="Z28" s="1"/>
      <c r="AA28" s="1"/>
      <c r="AB28" s="1"/>
      <c r="AC28" s="1"/>
    </row>
    <row r="29" spans="1:29" ht="15" customHeight="1">
      <c r="A29" s="8"/>
      <c r="B29" s="282"/>
      <c r="C29" s="224"/>
      <c r="D29" s="291"/>
      <c r="E29" s="242"/>
      <c r="F29" s="247"/>
      <c r="G29" s="224"/>
      <c r="H29" s="242"/>
      <c r="I29" s="247"/>
      <c r="J29" s="250"/>
      <c r="K29" s="242"/>
      <c r="L29" s="247"/>
      <c r="M29" s="224"/>
      <c r="N29" s="242"/>
      <c r="O29" s="240"/>
      <c r="P29" s="224"/>
      <c r="Q29" s="242"/>
      <c r="R29" s="240"/>
      <c r="S29" s="258"/>
      <c r="T29" s="242"/>
      <c r="U29" s="240"/>
      <c r="V29" s="238"/>
      <c r="W29" s="1"/>
      <c r="X29" s="1"/>
      <c r="Y29" s="1"/>
      <c r="Z29" s="1"/>
      <c r="AA29" s="1"/>
      <c r="AB29" s="1"/>
      <c r="AC29" s="1"/>
    </row>
    <row r="30" spans="1:29" ht="15" customHeight="1">
      <c r="A30" s="8"/>
      <c r="B30" s="282"/>
      <c r="C30" s="224"/>
      <c r="D30" s="291"/>
      <c r="E30" s="242"/>
      <c r="F30" s="247"/>
      <c r="G30" s="224"/>
      <c r="H30" s="242"/>
      <c r="I30" s="247"/>
      <c r="J30" s="250"/>
      <c r="K30" s="242"/>
      <c r="L30" s="247"/>
      <c r="M30" s="224"/>
      <c r="N30" s="242"/>
      <c r="O30" s="240"/>
      <c r="P30" s="224"/>
      <c r="Q30" s="242"/>
      <c r="R30" s="240"/>
      <c r="S30" s="258"/>
      <c r="T30" s="242"/>
      <c r="U30" s="240"/>
      <c r="V30" s="238"/>
      <c r="W30" s="1"/>
      <c r="X30" s="1"/>
      <c r="Y30" s="1"/>
      <c r="Z30" s="1"/>
      <c r="AA30" s="1"/>
      <c r="AB30" s="1"/>
      <c r="AC30" s="1"/>
    </row>
    <row r="31" spans="1:29" ht="15" customHeight="1">
      <c r="A31" s="8"/>
      <c r="B31" s="282"/>
      <c r="C31" s="224"/>
      <c r="D31" s="291"/>
      <c r="E31" s="243"/>
      <c r="F31" s="247"/>
      <c r="G31" s="224"/>
      <c r="H31" s="243"/>
      <c r="I31" s="247"/>
      <c r="J31" s="250"/>
      <c r="K31" s="243"/>
      <c r="L31" s="247"/>
      <c r="M31" s="224"/>
      <c r="N31" s="243"/>
      <c r="O31" s="240"/>
      <c r="P31" s="224"/>
      <c r="Q31" s="243"/>
      <c r="R31" s="240"/>
      <c r="S31" s="258"/>
      <c r="T31" s="243"/>
      <c r="U31" s="240"/>
      <c r="V31" s="238"/>
      <c r="W31" s="1"/>
      <c r="X31" s="1"/>
      <c r="Y31" s="1"/>
      <c r="Z31" s="1"/>
      <c r="AA31" s="1"/>
      <c r="AB31" s="1"/>
      <c r="AC31" s="1"/>
    </row>
    <row r="32" spans="1:29" ht="15" customHeight="1">
      <c r="A32" s="8"/>
      <c r="B32" s="282"/>
      <c r="C32" s="224"/>
      <c r="D32" s="291"/>
      <c r="E32" s="241">
        <v>2</v>
      </c>
      <c r="F32" s="266"/>
      <c r="G32" s="224"/>
      <c r="H32" s="241">
        <v>2</v>
      </c>
      <c r="I32" s="248"/>
      <c r="J32" s="250"/>
      <c r="K32" s="241">
        <v>2</v>
      </c>
      <c r="L32" s="248"/>
      <c r="M32" s="224"/>
      <c r="N32" s="241">
        <v>2</v>
      </c>
      <c r="O32" s="239"/>
      <c r="P32" s="224"/>
      <c r="Q32" s="241">
        <v>2</v>
      </c>
      <c r="R32" s="239"/>
      <c r="S32" s="258"/>
      <c r="T32" s="241">
        <v>2</v>
      </c>
      <c r="U32" s="239"/>
      <c r="V32" s="237"/>
      <c r="W32" s="1"/>
      <c r="X32" s="1"/>
      <c r="Y32" s="1"/>
      <c r="Z32" s="1"/>
      <c r="AA32" s="1"/>
      <c r="AB32" s="1"/>
      <c r="AC32" s="1"/>
    </row>
    <row r="33" spans="1:29" ht="15" customHeight="1">
      <c r="A33" s="8"/>
      <c r="B33" s="282"/>
      <c r="C33" s="224"/>
      <c r="D33" s="291"/>
      <c r="E33" s="242"/>
      <c r="F33" s="247"/>
      <c r="G33" s="224"/>
      <c r="H33" s="242"/>
      <c r="I33" s="247"/>
      <c r="J33" s="250"/>
      <c r="K33" s="242"/>
      <c r="L33" s="247"/>
      <c r="M33" s="224"/>
      <c r="N33" s="242"/>
      <c r="O33" s="240"/>
      <c r="P33" s="224"/>
      <c r="Q33" s="242"/>
      <c r="R33" s="240"/>
      <c r="S33" s="258"/>
      <c r="T33" s="242"/>
      <c r="U33" s="240"/>
      <c r="V33" s="238"/>
      <c r="W33" s="1"/>
      <c r="X33" s="1"/>
      <c r="Y33" s="1"/>
      <c r="Z33" s="1"/>
      <c r="AA33" s="1"/>
      <c r="AB33" s="1"/>
      <c r="AC33" s="1"/>
    </row>
    <row r="34" spans="1:29" ht="15" customHeight="1">
      <c r="A34" s="8"/>
      <c r="B34" s="282"/>
      <c r="C34" s="224"/>
      <c r="D34" s="291"/>
      <c r="E34" s="242"/>
      <c r="F34" s="247"/>
      <c r="G34" s="224"/>
      <c r="H34" s="242"/>
      <c r="I34" s="247"/>
      <c r="J34" s="250"/>
      <c r="K34" s="242"/>
      <c r="L34" s="247"/>
      <c r="M34" s="224"/>
      <c r="N34" s="242"/>
      <c r="O34" s="240"/>
      <c r="P34" s="224"/>
      <c r="Q34" s="242"/>
      <c r="R34" s="240"/>
      <c r="S34" s="258"/>
      <c r="T34" s="242"/>
      <c r="U34" s="240"/>
      <c r="V34" s="238"/>
      <c r="W34" s="1"/>
      <c r="X34" s="1"/>
      <c r="Y34" s="1"/>
      <c r="Z34" s="1"/>
      <c r="AA34" s="1"/>
      <c r="AB34" s="1"/>
      <c r="AC34" s="1"/>
    </row>
    <row r="35" spans="1:29" ht="15" customHeight="1">
      <c r="A35" s="8"/>
      <c r="B35" s="282"/>
      <c r="C35" s="224"/>
      <c r="D35" s="291"/>
      <c r="E35" s="243"/>
      <c r="F35" s="247"/>
      <c r="G35" s="224"/>
      <c r="H35" s="243"/>
      <c r="I35" s="247"/>
      <c r="J35" s="250"/>
      <c r="K35" s="243"/>
      <c r="L35" s="247"/>
      <c r="M35" s="224"/>
      <c r="N35" s="243"/>
      <c r="O35" s="240"/>
      <c r="P35" s="224"/>
      <c r="Q35" s="243"/>
      <c r="R35" s="240"/>
      <c r="S35" s="258"/>
      <c r="T35" s="243"/>
      <c r="U35" s="240"/>
      <c r="V35" s="238"/>
      <c r="W35" s="1"/>
      <c r="X35" s="1"/>
      <c r="Y35" s="1"/>
      <c r="Z35" s="1"/>
      <c r="AA35" s="1"/>
      <c r="AB35" s="1"/>
      <c r="AC35" s="1"/>
    </row>
    <row r="36" spans="1:29" ht="15" customHeight="1">
      <c r="A36" s="8"/>
      <c r="B36" s="282"/>
      <c r="C36" s="224"/>
      <c r="D36" s="291"/>
      <c r="E36" s="241">
        <v>3</v>
      </c>
      <c r="F36" s="266"/>
      <c r="G36" s="224"/>
      <c r="H36" s="241">
        <v>3</v>
      </c>
      <c r="I36" s="248"/>
      <c r="J36" s="250"/>
      <c r="K36" s="241">
        <v>3</v>
      </c>
      <c r="L36" s="248"/>
      <c r="M36" s="224"/>
      <c r="N36" s="241">
        <v>3</v>
      </c>
      <c r="O36" s="239"/>
      <c r="P36" s="224"/>
      <c r="Q36" s="241">
        <v>3</v>
      </c>
      <c r="R36" s="239"/>
      <c r="S36" s="258"/>
      <c r="T36" s="241">
        <v>3</v>
      </c>
      <c r="U36" s="239"/>
      <c r="V36" s="237"/>
      <c r="W36" s="1"/>
      <c r="X36" s="1"/>
      <c r="Y36" s="1"/>
      <c r="Z36" s="1"/>
      <c r="AA36" s="1"/>
      <c r="AB36" s="1"/>
      <c r="AC36" s="1"/>
    </row>
    <row r="37" spans="1:29" ht="15" customHeight="1">
      <c r="A37" s="8"/>
      <c r="B37" s="282"/>
      <c r="C37" s="224"/>
      <c r="D37" s="291"/>
      <c r="E37" s="242"/>
      <c r="F37" s="247"/>
      <c r="G37" s="224"/>
      <c r="H37" s="242"/>
      <c r="I37" s="247"/>
      <c r="J37" s="250"/>
      <c r="K37" s="242"/>
      <c r="L37" s="247"/>
      <c r="M37" s="224"/>
      <c r="N37" s="242"/>
      <c r="O37" s="240"/>
      <c r="P37" s="224"/>
      <c r="Q37" s="242"/>
      <c r="R37" s="240"/>
      <c r="S37" s="258"/>
      <c r="T37" s="242"/>
      <c r="U37" s="240"/>
      <c r="V37" s="238"/>
      <c r="W37" s="1"/>
      <c r="X37" s="1"/>
      <c r="Y37" s="1"/>
      <c r="Z37" s="1"/>
      <c r="AA37" s="1"/>
      <c r="AB37" s="1"/>
      <c r="AC37" s="1"/>
    </row>
    <row r="38" spans="1:29" ht="15" customHeight="1">
      <c r="A38" s="8"/>
      <c r="B38" s="282"/>
      <c r="C38" s="224"/>
      <c r="D38" s="291"/>
      <c r="E38" s="242"/>
      <c r="F38" s="247"/>
      <c r="G38" s="224"/>
      <c r="H38" s="242"/>
      <c r="I38" s="247"/>
      <c r="J38" s="250"/>
      <c r="K38" s="242"/>
      <c r="L38" s="247"/>
      <c r="M38" s="224"/>
      <c r="N38" s="242"/>
      <c r="O38" s="240"/>
      <c r="P38" s="224"/>
      <c r="Q38" s="242"/>
      <c r="R38" s="240"/>
      <c r="S38" s="258"/>
      <c r="T38" s="242"/>
      <c r="U38" s="240"/>
      <c r="V38" s="238"/>
      <c r="W38" s="1"/>
      <c r="X38" s="1"/>
      <c r="Y38" s="1"/>
      <c r="Z38" s="1"/>
      <c r="AA38" s="1"/>
      <c r="AB38" s="1"/>
      <c r="AC38" s="1"/>
    </row>
    <row r="39" spans="1:29" ht="15" customHeight="1">
      <c r="A39" s="8"/>
      <c r="B39" s="282"/>
      <c r="C39" s="225"/>
      <c r="D39" s="291"/>
      <c r="E39" s="243"/>
      <c r="F39" s="247"/>
      <c r="G39" s="225"/>
      <c r="H39" s="243"/>
      <c r="I39" s="247"/>
      <c r="J39" s="251"/>
      <c r="K39" s="243"/>
      <c r="L39" s="247"/>
      <c r="M39" s="225"/>
      <c r="N39" s="243"/>
      <c r="O39" s="240"/>
      <c r="P39" s="225"/>
      <c r="Q39" s="243"/>
      <c r="R39" s="240"/>
      <c r="S39" s="259"/>
      <c r="T39" s="243"/>
      <c r="U39" s="240"/>
      <c r="V39" s="238"/>
      <c r="W39" s="1"/>
      <c r="X39" s="1"/>
      <c r="Y39" s="1"/>
      <c r="Z39" s="1"/>
      <c r="AA39" s="1"/>
      <c r="AB39" s="1"/>
      <c r="AC39" s="1"/>
    </row>
    <row r="40" spans="1:29" ht="15" customHeight="1">
      <c r="A40" s="8"/>
      <c r="B40" s="282"/>
      <c r="C40" s="233" t="str">
        <f ca="1">OFFSET(INDIRECT($B200),10,2)</f>
        <v>Online behaviour and cyberbullying</v>
      </c>
      <c r="D40" s="268" t="str">
        <f ca="1">OFFSET(INDIRECT($B200),10,14)</f>
        <v xml:space="preserve">demonstrate appropriate online behaviour and apply a range of strategies to protect themselves and others from possible online dangers, bullying and inappropriate behaviour, e.g. turn off comments on digital media, block users; identify the risks and legal consequences of sending intimate images and content/sexting; recognise language that could be deemed to be offensive (including racist, sexist, homophobic, transphobic) in online activities.  
</v>
      </c>
      <c r="E40" s="241">
        <v>1</v>
      </c>
      <c r="F40" s="237"/>
      <c r="G40" s="255" t="str">
        <f ca="1">OFFSET(INDIRECT($B200),10,15)</f>
        <v>refine strategies to protect themselves and others from possible online dangers, e.g. when communicating online show an active ability to deal with inappropriate behaviour/misuse while actively minimising risks
filter the communication received, e.g. sorting out e-mails, deciding whom to follow on social media, etc.; responsibly use digital tools to interact with others using more advanced features
demonstrate a basic knowledge of the legal aspects linked to online behaviour, e.g. cyberbullying, harassment, false statements and publishing inappropriate content/images without consent.</v>
      </c>
      <c r="H40" s="241">
        <v>1</v>
      </c>
      <c r="I40" s="246"/>
      <c r="J40" s="256" t="str">
        <f ca="1">OFFSET(INDIRECT($B200),10,16)</f>
        <v>identify high-risk situations and active strategies to avoid them, e.g. critically evaluate behaviour to limit exposure to high-risk situations         
define and identify advanced forms of cyberbullying, how to avoid it and the consequences of such actions  
critically evaluate the behaviours of others online and identify how they could be beneficial or damaging.</v>
      </c>
      <c r="K40" s="241">
        <v>1</v>
      </c>
      <c r="L40" s="246"/>
      <c r="M40" s="255" t="str">
        <f ca="1">OFFSET(INDIRECT($B200),10,17)</f>
        <v xml:space="preserve">adapt online behaviour and interactions for different audiences, considering global cultural values, e.g. critically evaluate behaviour and interactions taking into account global cultural values; consider how behaviour is perceived by others. </v>
      </c>
      <c r="N40" s="241">
        <v>1</v>
      </c>
      <c r="O40" s="244"/>
      <c r="P40" s="255" t="str">
        <f ca="1">OFFSET(INDIRECT($B200),10,18)</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Q40" s="241">
        <v>1</v>
      </c>
      <c r="R40" s="244"/>
      <c r="S40" s="255" t="str">
        <f ca="1">OFFSET(INDIRECT($B200),10,19)</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T40" s="241">
        <v>1</v>
      </c>
      <c r="U40" s="244"/>
      <c r="V40" s="237"/>
      <c r="W40" s="1"/>
      <c r="X40" s="1"/>
      <c r="Y40" s="1"/>
      <c r="Z40" s="1"/>
      <c r="AA40" s="1"/>
      <c r="AB40" s="1"/>
      <c r="AC40" s="1"/>
    </row>
    <row r="41" spans="1:29" ht="15" customHeight="1">
      <c r="A41" s="8"/>
      <c r="B41" s="282"/>
      <c r="C41" s="224"/>
      <c r="D41" s="291"/>
      <c r="E41" s="242"/>
      <c r="F41" s="247"/>
      <c r="G41" s="224"/>
      <c r="H41" s="242"/>
      <c r="I41" s="247"/>
      <c r="J41" s="250"/>
      <c r="K41" s="242"/>
      <c r="L41" s="247"/>
      <c r="M41" s="224"/>
      <c r="N41" s="242"/>
      <c r="O41" s="240"/>
      <c r="P41" s="224"/>
      <c r="Q41" s="242"/>
      <c r="R41" s="240"/>
      <c r="S41" s="224"/>
      <c r="T41" s="242"/>
      <c r="U41" s="240"/>
      <c r="V41" s="238"/>
      <c r="W41" s="1"/>
      <c r="X41" s="1"/>
      <c r="Y41" s="1"/>
      <c r="Z41" s="1"/>
      <c r="AA41" s="1"/>
      <c r="AB41" s="1"/>
      <c r="AC41" s="1"/>
    </row>
    <row r="42" spans="1:29" ht="15" customHeight="1">
      <c r="A42" s="8"/>
      <c r="B42" s="282"/>
      <c r="C42" s="224"/>
      <c r="D42" s="291"/>
      <c r="E42" s="242"/>
      <c r="F42" s="247"/>
      <c r="G42" s="224"/>
      <c r="H42" s="242"/>
      <c r="I42" s="247"/>
      <c r="J42" s="250"/>
      <c r="K42" s="242"/>
      <c r="L42" s="247"/>
      <c r="M42" s="224"/>
      <c r="N42" s="242"/>
      <c r="O42" s="240"/>
      <c r="P42" s="224"/>
      <c r="Q42" s="242"/>
      <c r="R42" s="240"/>
      <c r="S42" s="224"/>
      <c r="T42" s="242"/>
      <c r="U42" s="240"/>
      <c r="V42" s="238"/>
      <c r="W42" s="1"/>
      <c r="X42" s="1"/>
      <c r="Y42" s="1"/>
      <c r="Z42" s="1"/>
      <c r="AA42" s="1"/>
      <c r="AB42" s="1"/>
      <c r="AC42" s="1"/>
    </row>
    <row r="43" spans="1:29" ht="15" customHeight="1">
      <c r="A43" s="8"/>
      <c r="B43" s="282"/>
      <c r="C43" s="224"/>
      <c r="D43" s="291"/>
      <c r="E43" s="243"/>
      <c r="F43" s="247"/>
      <c r="G43" s="224"/>
      <c r="H43" s="243"/>
      <c r="I43" s="247"/>
      <c r="J43" s="250"/>
      <c r="K43" s="243"/>
      <c r="L43" s="247"/>
      <c r="M43" s="224"/>
      <c r="N43" s="243"/>
      <c r="O43" s="240"/>
      <c r="P43" s="224"/>
      <c r="Q43" s="243"/>
      <c r="R43" s="240"/>
      <c r="S43" s="224"/>
      <c r="T43" s="243"/>
      <c r="U43" s="240"/>
      <c r="V43" s="238"/>
      <c r="W43" s="1"/>
      <c r="X43" s="1"/>
      <c r="Y43" s="1"/>
      <c r="Z43" s="1"/>
      <c r="AA43" s="1"/>
      <c r="AB43" s="1"/>
      <c r="AC43" s="1"/>
    </row>
    <row r="44" spans="1:29" ht="15" customHeight="1">
      <c r="A44" s="8"/>
      <c r="B44" s="282"/>
      <c r="C44" s="224"/>
      <c r="D44" s="291"/>
      <c r="E44" s="241">
        <v>2</v>
      </c>
      <c r="F44" s="266"/>
      <c r="G44" s="224"/>
      <c r="H44" s="241">
        <v>2</v>
      </c>
      <c r="I44" s="248"/>
      <c r="J44" s="250"/>
      <c r="K44" s="241">
        <v>2</v>
      </c>
      <c r="L44" s="248"/>
      <c r="M44" s="224"/>
      <c r="N44" s="241">
        <v>2</v>
      </c>
      <c r="O44" s="239"/>
      <c r="P44" s="224"/>
      <c r="Q44" s="241">
        <v>2</v>
      </c>
      <c r="R44" s="239"/>
      <c r="S44" s="224"/>
      <c r="T44" s="241">
        <v>2</v>
      </c>
      <c r="U44" s="239"/>
      <c r="V44" s="237"/>
      <c r="W44" s="1"/>
      <c r="X44" s="1"/>
      <c r="Y44" s="1"/>
      <c r="Z44" s="1"/>
      <c r="AA44" s="1"/>
      <c r="AB44" s="1"/>
      <c r="AC44" s="1"/>
    </row>
    <row r="45" spans="1:29" ht="15" customHeight="1">
      <c r="A45" s="8"/>
      <c r="B45" s="282"/>
      <c r="C45" s="224"/>
      <c r="D45" s="291"/>
      <c r="E45" s="242"/>
      <c r="F45" s="247"/>
      <c r="G45" s="224"/>
      <c r="H45" s="242"/>
      <c r="I45" s="247"/>
      <c r="J45" s="250"/>
      <c r="K45" s="242"/>
      <c r="L45" s="247"/>
      <c r="M45" s="224"/>
      <c r="N45" s="242"/>
      <c r="O45" s="240"/>
      <c r="P45" s="224"/>
      <c r="Q45" s="242"/>
      <c r="R45" s="240"/>
      <c r="S45" s="224"/>
      <c r="T45" s="242"/>
      <c r="U45" s="240"/>
      <c r="V45" s="238"/>
      <c r="W45" s="1"/>
      <c r="X45" s="1"/>
      <c r="Y45" s="1"/>
      <c r="Z45" s="1"/>
      <c r="AA45" s="1"/>
      <c r="AB45" s="1"/>
      <c r="AC45" s="1"/>
    </row>
    <row r="46" spans="1:29" ht="15" customHeight="1">
      <c r="A46" s="8"/>
      <c r="B46" s="282"/>
      <c r="C46" s="224"/>
      <c r="D46" s="291"/>
      <c r="E46" s="242"/>
      <c r="F46" s="247"/>
      <c r="G46" s="224"/>
      <c r="H46" s="242"/>
      <c r="I46" s="247"/>
      <c r="J46" s="250"/>
      <c r="K46" s="242"/>
      <c r="L46" s="247"/>
      <c r="M46" s="224"/>
      <c r="N46" s="242"/>
      <c r="O46" s="240"/>
      <c r="P46" s="224"/>
      <c r="Q46" s="242"/>
      <c r="R46" s="240"/>
      <c r="S46" s="224"/>
      <c r="T46" s="242"/>
      <c r="U46" s="240"/>
      <c r="V46" s="238"/>
      <c r="W46" s="1"/>
      <c r="X46" s="1"/>
      <c r="Y46" s="1"/>
      <c r="Z46" s="1"/>
      <c r="AA46" s="1"/>
      <c r="AB46" s="1"/>
      <c r="AC46" s="1"/>
    </row>
    <row r="47" spans="1:29" ht="15" customHeight="1">
      <c r="A47" s="8"/>
      <c r="B47" s="282"/>
      <c r="C47" s="224"/>
      <c r="D47" s="291"/>
      <c r="E47" s="243"/>
      <c r="F47" s="247"/>
      <c r="G47" s="224"/>
      <c r="H47" s="243"/>
      <c r="I47" s="247"/>
      <c r="J47" s="250"/>
      <c r="K47" s="243"/>
      <c r="L47" s="247"/>
      <c r="M47" s="224"/>
      <c r="N47" s="243"/>
      <c r="O47" s="240"/>
      <c r="P47" s="224"/>
      <c r="Q47" s="243"/>
      <c r="R47" s="240"/>
      <c r="S47" s="224"/>
      <c r="T47" s="243"/>
      <c r="U47" s="240"/>
      <c r="V47" s="238"/>
      <c r="W47" s="1"/>
      <c r="X47" s="1"/>
      <c r="Y47" s="1"/>
      <c r="Z47" s="1"/>
      <c r="AA47" s="1"/>
      <c r="AB47" s="1"/>
      <c r="AC47" s="1"/>
    </row>
    <row r="48" spans="1:29" ht="15" customHeight="1">
      <c r="A48" s="8"/>
      <c r="B48" s="282"/>
      <c r="C48" s="224"/>
      <c r="D48" s="291"/>
      <c r="E48" s="241">
        <v>3</v>
      </c>
      <c r="F48" s="266"/>
      <c r="G48" s="224"/>
      <c r="H48" s="241">
        <v>3</v>
      </c>
      <c r="I48" s="248"/>
      <c r="J48" s="250"/>
      <c r="K48" s="241">
        <v>3</v>
      </c>
      <c r="L48" s="248"/>
      <c r="M48" s="224"/>
      <c r="N48" s="241">
        <v>3</v>
      </c>
      <c r="O48" s="239"/>
      <c r="P48" s="224"/>
      <c r="Q48" s="241">
        <v>3</v>
      </c>
      <c r="R48" s="239"/>
      <c r="S48" s="224"/>
      <c r="T48" s="241">
        <v>3</v>
      </c>
      <c r="U48" s="239"/>
      <c r="V48" s="237"/>
      <c r="W48" s="1"/>
      <c r="X48" s="1"/>
      <c r="Y48" s="1"/>
      <c r="Z48" s="1"/>
      <c r="AA48" s="1"/>
      <c r="AB48" s="1"/>
      <c r="AC48" s="1"/>
    </row>
    <row r="49" spans="1:29" ht="15" customHeight="1">
      <c r="A49" s="8"/>
      <c r="B49" s="282"/>
      <c r="C49" s="224"/>
      <c r="D49" s="291"/>
      <c r="E49" s="242"/>
      <c r="F49" s="247"/>
      <c r="G49" s="224"/>
      <c r="H49" s="242"/>
      <c r="I49" s="247"/>
      <c r="J49" s="250"/>
      <c r="K49" s="242"/>
      <c r="L49" s="247"/>
      <c r="M49" s="224"/>
      <c r="N49" s="242"/>
      <c r="O49" s="240"/>
      <c r="P49" s="224"/>
      <c r="Q49" s="242"/>
      <c r="R49" s="240"/>
      <c r="S49" s="224"/>
      <c r="T49" s="242"/>
      <c r="U49" s="240"/>
      <c r="V49" s="238"/>
      <c r="W49" s="1"/>
      <c r="X49" s="1"/>
      <c r="Y49" s="1"/>
      <c r="Z49" s="1"/>
      <c r="AA49" s="1"/>
      <c r="AB49" s="1"/>
      <c r="AC49" s="1"/>
    </row>
    <row r="50" spans="1:29" ht="15" customHeight="1">
      <c r="A50" s="8"/>
      <c r="B50" s="282"/>
      <c r="C50" s="224"/>
      <c r="D50" s="291"/>
      <c r="E50" s="242"/>
      <c r="F50" s="247"/>
      <c r="G50" s="224"/>
      <c r="H50" s="242"/>
      <c r="I50" s="247"/>
      <c r="J50" s="250"/>
      <c r="K50" s="242"/>
      <c r="L50" s="247"/>
      <c r="M50" s="224"/>
      <c r="N50" s="242"/>
      <c r="O50" s="240"/>
      <c r="P50" s="224"/>
      <c r="Q50" s="242"/>
      <c r="R50" s="240"/>
      <c r="S50" s="224"/>
      <c r="T50" s="242"/>
      <c r="U50" s="240"/>
      <c r="V50" s="238"/>
      <c r="W50" s="1"/>
      <c r="X50" s="1"/>
      <c r="Y50" s="1"/>
      <c r="Z50" s="1"/>
      <c r="AA50" s="1"/>
      <c r="AB50" s="1"/>
      <c r="AC50" s="1"/>
    </row>
    <row r="51" spans="1:29" ht="37.5" customHeight="1">
      <c r="A51" s="8"/>
      <c r="B51" s="283"/>
      <c r="C51" s="225"/>
      <c r="D51" s="291"/>
      <c r="E51" s="243"/>
      <c r="F51" s="247"/>
      <c r="G51" s="225"/>
      <c r="H51" s="243"/>
      <c r="I51" s="247"/>
      <c r="J51" s="251"/>
      <c r="K51" s="243"/>
      <c r="L51" s="247"/>
      <c r="M51" s="225"/>
      <c r="N51" s="243"/>
      <c r="O51" s="240"/>
      <c r="P51" s="225"/>
      <c r="Q51" s="243"/>
      <c r="R51" s="240"/>
      <c r="S51" s="225"/>
      <c r="T51" s="243"/>
      <c r="U51" s="240"/>
      <c r="V51" s="238"/>
      <c r="W51" s="1"/>
      <c r="X51" s="1"/>
      <c r="Y51" s="1"/>
      <c r="Z51" s="1"/>
      <c r="AA51" s="1"/>
      <c r="AB51" s="1"/>
      <c r="AC51" s="1"/>
    </row>
    <row r="52" spans="1:29" ht="15" customHeight="1">
      <c r="A52" s="8"/>
      <c r="B52" s="281" t="str">
        <f ca="1">OFFSET(INDIRECT($B200),11,0)</f>
        <v>2. Interacting and collaborating</v>
      </c>
      <c r="C52" s="229" t="str">
        <f ca="1">OFFSET(INDIRECT($B200),13,2)</f>
        <v>Communication</v>
      </c>
      <c r="D52" s="268" t="str">
        <f ca="1">OFFSET(INDIRECT($B200),13,14)</f>
        <v>exchange online communication, making use of a growing range of available features, e.g. manage folders within e-mail including using reporting features to filter spam and make use of webcams to facilitate video calls 
show an understanding of the advantages and disadvantages of different forms of communication and when it is appropriate to use each, e.g. explain when video conferencing may be more appropriate than e-mail, and vice versa; explain the pros and cons of using instant messaging in social contexts; talk about purpose and audience.</v>
      </c>
      <c r="E52" s="241">
        <v>1</v>
      </c>
      <c r="F52" s="237"/>
      <c r="G52" s="245" t="str">
        <f ca="1">OFFSET(INDIRECT($B200),13,15)</f>
        <v>manage and use a growing range of online communication accounts and the features offered within each, e.g. e-mail accounts, messaging accounts, etc.</v>
      </c>
      <c r="H52" s="241">
        <v>1</v>
      </c>
      <c r="I52" s="246"/>
      <c r="J52" s="249" t="str">
        <f ca="1">OFFSET(INDIRECT($B200),13,16)</f>
        <v>select and use different online communication tools for specific purposes with higher levels of competence, e.g. set up and manage an address book and organise contacts on appropriate mailing lists; independently carry out a video call for a specific purpose including screen sharing where appropriate.</v>
      </c>
      <c r="K52" s="241">
        <v>1</v>
      </c>
      <c r="L52" s="246"/>
      <c r="M52" s="245" t="str">
        <f ca="1">OFFSET(INDIRECT($B200),13,17)</f>
        <v>select and use different online communication tools for specific purposes with higher levels of competence, e.g. set up relevant mail merge using word processing and spreadsheet software; use advanced features of e-mail provider (signature, auto-reply, read receipt, widgets).</v>
      </c>
      <c r="N52" s="241">
        <v>1</v>
      </c>
      <c r="O52" s="244"/>
      <c r="P52" s="245" t="str">
        <f ca="1">OFFSET(INDIRECT($B200),13,18)</f>
        <v>make use of available online communication services for specific purposes, justifying selections made based on their appropriateness for delivery of information.</v>
      </c>
      <c r="Q52" s="241">
        <v>1</v>
      </c>
      <c r="R52" s="244"/>
      <c r="S52" s="245" t="str">
        <f ca="1">OFFSET(INDIRECT($B200),13,19)</f>
        <v>reflect on choices of online communication solution and comment on how this could be improved to meet aims of tasks.</v>
      </c>
      <c r="T52" s="241">
        <v>1</v>
      </c>
      <c r="U52" s="244"/>
      <c r="V52" s="237"/>
      <c r="W52" s="1"/>
      <c r="X52" s="1"/>
      <c r="Y52" s="1"/>
      <c r="Z52" s="1"/>
      <c r="AA52" s="1"/>
      <c r="AB52" s="1"/>
      <c r="AC52" s="1"/>
    </row>
    <row r="53" spans="1:29" ht="15" customHeight="1">
      <c r="A53" s="8"/>
      <c r="B53" s="282"/>
      <c r="C53" s="224"/>
      <c r="D53" s="291"/>
      <c r="E53" s="242"/>
      <c r="F53" s="247"/>
      <c r="G53" s="224"/>
      <c r="H53" s="242"/>
      <c r="I53" s="247"/>
      <c r="J53" s="250"/>
      <c r="K53" s="242"/>
      <c r="L53" s="247"/>
      <c r="M53" s="224"/>
      <c r="N53" s="242"/>
      <c r="O53" s="240"/>
      <c r="P53" s="224"/>
      <c r="Q53" s="242"/>
      <c r="R53" s="240"/>
      <c r="S53" s="224"/>
      <c r="T53" s="242"/>
      <c r="U53" s="240"/>
      <c r="V53" s="238"/>
      <c r="W53" s="1"/>
      <c r="X53" s="1"/>
      <c r="Y53" s="1"/>
      <c r="Z53" s="1"/>
      <c r="AA53" s="1"/>
      <c r="AB53" s="1"/>
      <c r="AC53" s="1"/>
    </row>
    <row r="54" spans="1:29" ht="15" customHeight="1">
      <c r="A54" s="8"/>
      <c r="B54" s="282"/>
      <c r="C54" s="224"/>
      <c r="D54" s="291"/>
      <c r="E54" s="242"/>
      <c r="F54" s="247"/>
      <c r="G54" s="224"/>
      <c r="H54" s="242"/>
      <c r="I54" s="247"/>
      <c r="J54" s="250"/>
      <c r="K54" s="242"/>
      <c r="L54" s="247"/>
      <c r="M54" s="224"/>
      <c r="N54" s="242"/>
      <c r="O54" s="240"/>
      <c r="P54" s="224"/>
      <c r="Q54" s="242"/>
      <c r="R54" s="240"/>
      <c r="S54" s="224"/>
      <c r="T54" s="242"/>
      <c r="U54" s="240"/>
      <c r="V54" s="238"/>
      <c r="W54" s="1"/>
      <c r="X54" s="1"/>
      <c r="Y54" s="1"/>
      <c r="Z54" s="1"/>
      <c r="AA54" s="1"/>
      <c r="AB54" s="1"/>
      <c r="AC54" s="1"/>
    </row>
    <row r="55" spans="1:29" ht="15" customHeight="1">
      <c r="A55" s="8"/>
      <c r="B55" s="282"/>
      <c r="C55" s="224"/>
      <c r="D55" s="291"/>
      <c r="E55" s="243"/>
      <c r="F55" s="247"/>
      <c r="G55" s="224"/>
      <c r="H55" s="243"/>
      <c r="I55" s="247"/>
      <c r="J55" s="250"/>
      <c r="K55" s="243"/>
      <c r="L55" s="247"/>
      <c r="M55" s="224"/>
      <c r="N55" s="243"/>
      <c r="O55" s="240"/>
      <c r="P55" s="224"/>
      <c r="Q55" s="243"/>
      <c r="R55" s="240"/>
      <c r="S55" s="224"/>
      <c r="T55" s="243"/>
      <c r="U55" s="240"/>
      <c r="V55" s="238"/>
      <c r="W55" s="1"/>
      <c r="X55" s="1"/>
      <c r="Y55" s="1"/>
      <c r="Z55" s="1"/>
      <c r="AA55" s="1"/>
      <c r="AB55" s="1"/>
      <c r="AC55" s="1"/>
    </row>
    <row r="56" spans="1:29" ht="15" customHeight="1">
      <c r="A56" s="8"/>
      <c r="B56" s="282"/>
      <c r="C56" s="224"/>
      <c r="D56" s="291"/>
      <c r="E56" s="241">
        <v>2</v>
      </c>
      <c r="F56" s="266"/>
      <c r="G56" s="224"/>
      <c r="H56" s="241">
        <v>2</v>
      </c>
      <c r="I56" s="248"/>
      <c r="J56" s="250"/>
      <c r="K56" s="241">
        <v>2</v>
      </c>
      <c r="L56" s="248"/>
      <c r="M56" s="224"/>
      <c r="N56" s="241">
        <v>2</v>
      </c>
      <c r="O56" s="239"/>
      <c r="P56" s="224"/>
      <c r="Q56" s="241">
        <v>2</v>
      </c>
      <c r="R56" s="239"/>
      <c r="S56" s="224"/>
      <c r="T56" s="241">
        <v>2</v>
      </c>
      <c r="U56" s="239"/>
      <c r="V56" s="237"/>
      <c r="W56" s="1"/>
      <c r="X56" s="1"/>
      <c r="Y56" s="1"/>
      <c r="Z56" s="1"/>
      <c r="AA56" s="1"/>
      <c r="AB56" s="1"/>
      <c r="AC56" s="1"/>
    </row>
    <row r="57" spans="1:29" ht="15" customHeight="1">
      <c r="A57" s="8"/>
      <c r="B57" s="282"/>
      <c r="C57" s="224"/>
      <c r="D57" s="291"/>
      <c r="E57" s="242"/>
      <c r="F57" s="247"/>
      <c r="G57" s="224"/>
      <c r="H57" s="242"/>
      <c r="I57" s="247"/>
      <c r="J57" s="250"/>
      <c r="K57" s="242"/>
      <c r="L57" s="247"/>
      <c r="M57" s="224"/>
      <c r="N57" s="242"/>
      <c r="O57" s="240"/>
      <c r="P57" s="224"/>
      <c r="Q57" s="242"/>
      <c r="R57" s="240"/>
      <c r="S57" s="224"/>
      <c r="T57" s="242"/>
      <c r="U57" s="240"/>
      <c r="V57" s="238"/>
      <c r="W57" s="1"/>
      <c r="X57" s="1"/>
      <c r="Y57" s="1"/>
      <c r="Z57" s="1"/>
      <c r="AA57" s="1"/>
      <c r="AB57" s="1"/>
      <c r="AC57" s="1"/>
    </row>
    <row r="58" spans="1:29" ht="15" customHeight="1">
      <c r="A58" s="8"/>
      <c r="B58" s="282"/>
      <c r="C58" s="224"/>
      <c r="D58" s="291"/>
      <c r="E58" s="242"/>
      <c r="F58" s="247"/>
      <c r="G58" s="224"/>
      <c r="H58" s="242"/>
      <c r="I58" s="247"/>
      <c r="J58" s="250"/>
      <c r="K58" s="242"/>
      <c r="L58" s="247"/>
      <c r="M58" s="224"/>
      <c r="N58" s="242"/>
      <c r="O58" s="240"/>
      <c r="P58" s="224"/>
      <c r="Q58" s="242"/>
      <c r="R58" s="240"/>
      <c r="S58" s="224"/>
      <c r="T58" s="242"/>
      <c r="U58" s="240"/>
      <c r="V58" s="238"/>
      <c r="W58" s="1"/>
      <c r="X58" s="1"/>
      <c r="Y58" s="1"/>
      <c r="Z58" s="1"/>
      <c r="AA58" s="1"/>
      <c r="AB58" s="1"/>
      <c r="AC58" s="1"/>
    </row>
    <row r="59" spans="1:29" ht="15" customHeight="1">
      <c r="A59" s="8"/>
      <c r="B59" s="282"/>
      <c r="C59" s="224"/>
      <c r="D59" s="291"/>
      <c r="E59" s="243"/>
      <c r="F59" s="247"/>
      <c r="G59" s="224"/>
      <c r="H59" s="243"/>
      <c r="I59" s="247"/>
      <c r="J59" s="250"/>
      <c r="K59" s="243"/>
      <c r="L59" s="247"/>
      <c r="M59" s="224"/>
      <c r="N59" s="243"/>
      <c r="O59" s="240"/>
      <c r="P59" s="224"/>
      <c r="Q59" s="243"/>
      <c r="R59" s="240"/>
      <c r="S59" s="224"/>
      <c r="T59" s="243"/>
      <c r="U59" s="240"/>
      <c r="V59" s="238"/>
      <c r="W59" s="1"/>
      <c r="X59" s="1"/>
      <c r="Y59" s="1"/>
      <c r="Z59" s="1"/>
      <c r="AA59" s="1"/>
      <c r="AB59" s="1"/>
      <c r="AC59" s="1"/>
    </row>
    <row r="60" spans="1:29" ht="15" customHeight="1">
      <c r="A60" s="8"/>
      <c r="B60" s="282"/>
      <c r="C60" s="224"/>
      <c r="D60" s="291"/>
      <c r="E60" s="241">
        <v>3</v>
      </c>
      <c r="F60" s="266"/>
      <c r="G60" s="224"/>
      <c r="H60" s="241">
        <v>3</v>
      </c>
      <c r="I60" s="248"/>
      <c r="J60" s="250"/>
      <c r="K60" s="241">
        <v>3</v>
      </c>
      <c r="L60" s="248"/>
      <c r="M60" s="224"/>
      <c r="N60" s="241">
        <v>3</v>
      </c>
      <c r="O60" s="239"/>
      <c r="P60" s="224"/>
      <c r="Q60" s="241">
        <v>3</v>
      </c>
      <c r="R60" s="239"/>
      <c r="S60" s="224"/>
      <c r="T60" s="241">
        <v>3</v>
      </c>
      <c r="U60" s="239"/>
      <c r="V60" s="237"/>
      <c r="W60" s="1"/>
      <c r="X60" s="1"/>
      <c r="Y60" s="1"/>
      <c r="Z60" s="1"/>
      <c r="AA60" s="1"/>
      <c r="AB60" s="1"/>
      <c r="AC60" s="1"/>
    </row>
    <row r="61" spans="1:29" ht="15" customHeight="1">
      <c r="A61" s="8"/>
      <c r="B61" s="282"/>
      <c r="C61" s="224"/>
      <c r="D61" s="291"/>
      <c r="E61" s="242"/>
      <c r="F61" s="247"/>
      <c r="G61" s="224"/>
      <c r="H61" s="242"/>
      <c r="I61" s="247"/>
      <c r="J61" s="250"/>
      <c r="K61" s="242"/>
      <c r="L61" s="247"/>
      <c r="M61" s="224"/>
      <c r="N61" s="242"/>
      <c r="O61" s="240"/>
      <c r="P61" s="224"/>
      <c r="Q61" s="242"/>
      <c r="R61" s="240"/>
      <c r="S61" s="224"/>
      <c r="T61" s="242"/>
      <c r="U61" s="240"/>
      <c r="V61" s="238"/>
      <c r="W61" s="1"/>
      <c r="X61" s="1"/>
      <c r="Y61" s="1"/>
      <c r="Z61" s="1"/>
      <c r="AA61" s="1"/>
      <c r="AB61" s="1"/>
      <c r="AC61" s="1"/>
    </row>
    <row r="62" spans="1:29" ht="15" customHeight="1">
      <c r="A62" s="8"/>
      <c r="B62" s="282"/>
      <c r="C62" s="224"/>
      <c r="D62" s="291"/>
      <c r="E62" s="242"/>
      <c r="F62" s="247"/>
      <c r="G62" s="224"/>
      <c r="H62" s="242"/>
      <c r="I62" s="247"/>
      <c r="J62" s="250"/>
      <c r="K62" s="242"/>
      <c r="L62" s="247"/>
      <c r="M62" s="224"/>
      <c r="N62" s="242"/>
      <c r="O62" s="240"/>
      <c r="P62" s="224"/>
      <c r="Q62" s="242"/>
      <c r="R62" s="240"/>
      <c r="S62" s="224"/>
      <c r="T62" s="242"/>
      <c r="U62" s="240"/>
      <c r="V62" s="238"/>
      <c r="W62" s="1"/>
      <c r="X62" s="1"/>
      <c r="Y62" s="1"/>
      <c r="Z62" s="1"/>
      <c r="AA62" s="1"/>
      <c r="AB62" s="1"/>
      <c r="AC62" s="1"/>
    </row>
    <row r="63" spans="1:29" ht="15" customHeight="1">
      <c r="A63" s="8"/>
      <c r="B63" s="282"/>
      <c r="C63" s="225"/>
      <c r="D63" s="291"/>
      <c r="E63" s="243"/>
      <c r="F63" s="247"/>
      <c r="G63" s="225"/>
      <c r="H63" s="243"/>
      <c r="I63" s="247"/>
      <c r="J63" s="251"/>
      <c r="K63" s="243"/>
      <c r="L63" s="247"/>
      <c r="M63" s="225"/>
      <c r="N63" s="243"/>
      <c r="O63" s="240"/>
      <c r="P63" s="225"/>
      <c r="Q63" s="243"/>
      <c r="R63" s="240"/>
      <c r="S63" s="225"/>
      <c r="T63" s="243"/>
      <c r="U63" s="240"/>
      <c r="V63" s="238"/>
      <c r="W63" s="1"/>
      <c r="X63" s="1"/>
      <c r="Y63" s="1"/>
      <c r="Z63" s="1"/>
      <c r="AA63" s="1"/>
      <c r="AB63" s="1"/>
      <c r="AC63" s="1"/>
    </row>
    <row r="64" spans="1:29" ht="15" customHeight="1">
      <c r="A64" s="8"/>
      <c r="B64" s="282"/>
      <c r="C64" s="229" t="str">
        <f ca="1">OFFSET(INDIRECT($B200),15,2)</f>
        <v>Collaboration</v>
      </c>
      <c r="D64" s="268" t="str">
        <f ca="1">OFFSET(INDIRECT($B200),15,14)</f>
        <v xml:space="preserve">work with others to create an online collaborative project for a specific purpose, sharing and appropriately setting permissions for other group members, e.g. editing, commenting, viewing.
</v>
      </c>
      <c r="E64" s="241">
        <v>1</v>
      </c>
      <c r="F64" s="237"/>
      <c r="G64" s="255" t="str">
        <f ca="1">OFFSET(INDIRECT($B200),15,15)</f>
        <v>take account of chronological changes made to a file and choose appropriate restore points if needed.</v>
      </c>
      <c r="H64" s="241">
        <v>1</v>
      </c>
      <c r="I64" s="246"/>
      <c r="J64" s="256" t="str">
        <f ca="1">OFFSET(INDIRECT($B200),15,16)</f>
        <v>independently select and use online collaboration tools to create a project with others.</v>
      </c>
      <c r="K64" s="241">
        <v>1</v>
      </c>
      <c r="L64" s="246"/>
      <c r="M64" s="255" t="str">
        <f ca="1">OFFSET(INDIRECT($B200),15,17)</f>
        <v xml:space="preserve">independently select and use a range of online collaboration tools to create a project with others, e.g. make use of online technology to share and present ideas to others.
</v>
      </c>
      <c r="N64" s="241">
        <v>1</v>
      </c>
      <c r="O64" s="244"/>
      <c r="P64" s="255" t="str">
        <f ca="1">OFFSET(INDIRECT($B200),15,18)</f>
        <v>reflect on choices of collaboration solutions and comment on how this could be improved to meet aims of tasks.</v>
      </c>
      <c r="Q64" s="241">
        <v>1</v>
      </c>
      <c r="R64" s="244"/>
      <c r="S64" s="255" t="str">
        <f ca="1">OFFSET(INDIRECT($B200),15,19)</f>
        <v xml:space="preserve">reflect on choices of collaboration solutions and comment on how this could be improved to meet aims of tasks.
</v>
      </c>
      <c r="T64" s="241">
        <v>1</v>
      </c>
      <c r="U64" s="244"/>
      <c r="V64" s="237"/>
      <c r="W64" s="1"/>
      <c r="X64" s="1"/>
      <c r="Y64" s="1"/>
      <c r="Z64" s="1"/>
      <c r="AA64" s="1"/>
      <c r="AB64" s="1"/>
      <c r="AC64" s="1"/>
    </row>
    <row r="65" spans="1:29" ht="15" customHeight="1">
      <c r="A65" s="8"/>
      <c r="B65" s="282"/>
      <c r="C65" s="224"/>
      <c r="D65" s="291"/>
      <c r="E65" s="242"/>
      <c r="F65" s="247"/>
      <c r="G65" s="224"/>
      <c r="H65" s="242"/>
      <c r="I65" s="247"/>
      <c r="J65" s="250"/>
      <c r="K65" s="242"/>
      <c r="L65" s="247"/>
      <c r="M65" s="224"/>
      <c r="N65" s="242"/>
      <c r="O65" s="240"/>
      <c r="P65" s="224"/>
      <c r="Q65" s="242"/>
      <c r="R65" s="240"/>
      <c r="S65" s="224"/>
      <c r="T65" s="242"/>
      <c r="U65" s="240"/>
      <c r="V65" s="238"/>
      <c r="W65" s="1"/>
      <c r="X65" s="1"/>
      <c r="Y65" s="1"/>
      <c r="Z65" s="1"/>
      <c r="AA65" s="1"/>
      <c r="AB65" s="1"/>
      <c r="AC65" s="1"/>
    </row>
    <row r="66" spans="1:29" ht="15" customHeight="1">
      <c r="A66" s="8"/>
      <c r="B66" s="282"/>
      <c r="C66" s="224"/>
      <c r="D66" s="291"/>
      <c r="E66" s="242"/>
      <c r="F66" s="247"/>
      <c r="G66" s="224"/>
      <c r="H66" s="242"/>
      <c r="I66" s="247"/>
      <c r="J66" s="250"/>
      <c r="K66" s="242"/>
      <c r="L66" s="247"/>
      <c r="M66" s="224"/>
      <c r="N66" s="242"/>
      <c r="O66" s="240"/>
      <c r="P66" s="224"/>
      <c r="Q66" s="242"/>
      <c r="R66" s="240"/>
      <c r="S66" s="224"/>
      <c r="T66" s="242"/>
      <c r="U66" s="240"/>
      <c r="V66" s="238"/>
      <c r="W66" s="1"/>
      <c r="X66" s="1"/>
      <c r="Y66" s="1"/>
      <c r="Z66" s="1"/>
      <c r="AA66" s="1"/>
      <c r="AB66" s="1"/>
      <c r="AC66" s="1"/>
    </row>
    <row r="67" spans="1:29" ht="15" customHeight="1">
      <c r="A67" s="8"/>
      <c r="B67" s="282"/>
      <c r="C67" s="224"/>
      <c r="D67" s="291"/>
      <c r="E67" s="243"/>
      <c r="F67" s="247"/>
      <c r="G67" s="224"/>
      <c r="H67" s="243"/>
      <c r="I67" s="247"/>
      <c r="J67" s="250"/>
      <c r="K67" s="243"/>
      <c r="L67" s="247"/>
      <c r="M67" s="224"/>
      <c r="N67" s="243"/>
      <c r="O67" s="240"/>
      <c r="P67" s="224"/>
      <c r="Q67" s="243"/>
      <c r="R67" s="240"/>
      <c r="S67" s="224"/>
      <c r="T67" s="243"/>
      <c r="U67" s="240"/>
      <c r="V67" s="238"/>
      <c r="W67" s="1"/>
      <c r="X67" s="1"/>
      <c r="Y67" s="1"/>
      <c r="Z67" s="1"/>
      <c r="AA67" s="1"/>
      <c r="AB67" s="1"/>
      <c r="AC67" s="1"/>
    </row>
    <row r="68" spans="1:29" ht="15" customHeight="1">
      <c r="A68" s="8"/>
      <c r="B68" s="282"/>
      <c r="C68" s="224"/>
      <c r="D68" s="291"/>
      <c r="E68" s="241">
        <v>2</v>
      </c>
      <c r="F68" s="266"/>
      <c r="G68" s="224"/>
      <c r="H68" s="241">
        <v>2</v>
      </c>
      <c r="I68" s="248"/>
      <c r="J68" s="250"/>
      <c r="K68" s="241">
        <v>2</v>
      </c>
      <c r="L68" s="248"/>
      <c r="M68" s="224"/>
      <c r="N68" s="241">
        <v>2</v>
      </c>
      <c r="O68" s="239"/>
      <c r="P68" s="224"/>
      <c r="Q68" s="241">
        <v>2</v>
      </c>
      <c r="R68" s="239"/>
      <c r="S68" s="224"/>
      <c r="T68" s="241">
        <v>2</v>
      </c>
      <c r="U68" s="239"/>
      <c r="V68" s="237"/>
      <c r="W68" s="1"/>
      <c r="X68" s="1"/>
      <c r="Y68" s="1"/>
      <c r="Z68" s="1"/>
      <c r="AA68" s="1"/>
      <c r="AB68" s="1"/>
      <c r="AC68" s="1"/>
    </row>
    <row r="69" spans="1:29" ht="15" customHeight="1">
      <c r="A69" s="8"/>
      <c r="B69" s="282"/>
      <c r="C69" s="224"/>
      <c r="D69" s="291"/>
      <c r="E69" s="242"/>
      <c r="F69" s="247"/>
      <c r="G69" s="224"/>
      <c r="H69" s="242"/>
      <c r="I69" s="247"/>
      <c r="J69" s="250"/>
      <c r="K69" s="242"/>
      <c r="L69" s="247"/>
      <c r="M69" s="224"/>
      <c r="N69" s="242"/>
      <c r="O69" s="240"/>
      <c r="P69" s="224"/>
      <c r="Q69" s="242"/>
      <c r="R69" s="240"/>
      <c r="S69" s="224"/>
      <c r="T69" s="242"/>
      <c r="U69" s="240"/>
      <c r="V69" s="238"/>
      <c r="W69" s="1"/>
      <c r="X69" s="1"/>
      <c r="Y69" s="1"/>
      <c r="Z69" s="1"/>
      <c r="AA69" s="1"/>
      <c r="AB69" s="1"/>
      <c r="AC69" s="1"/>
    </row>
    <row r="70" spans="1:29" ht="15" customHeight="1">
      <c r="A70" s="8"/>
      <c r="B70" s="282"/>
      <c r="C70" s="224"/>
      <c r="D70" s="291"/>
      <c r="E70" s="242"/>
      <c r="F70" s="247"/>
      <c r="G70" s="224"/>
      <c r="H70" s="242"/>
      <c r="I70" s="247"/>
      <c r="J70" s="250"/>
      <c r="K70" s="242"/>
      <c r="L70" s="247"/>
      <c r="M70" s="224"/>
      <c r="N70" s="242"/>
      <c r="O70" s="240"/>
      <c r="P70" s="224"/>
      <c r="Q70" s="242"/>
      <c r="R70" s="240"/>
      <c r="S70" s="224"/>
      <c r="T70" s="242"/>
      <c r="U70" s="240"/>
      <c r="V70" s="238"/>
      <c r="W70" s="1"/>
      <c r="X70" s="1"/>
      <c r="Y70" s="1"/>
      <c r="Z70" s="1"/>
      <c r="AA70" s="1"/>
      <c r="AB70" s="1"/>
      <c r="AC70" s="1"/>
    </row>
    <row r="71" spans="1:29" ht="15" customHeight="1">
      <c r="A71" s="8"/>
      <c r="B71" s="282"/>
      <c r="C71" s="224"/>
      <c r="D71" s="291"/>
      <c r="E71" s="243"/>
      <c r="F71" s="247"/>
      <c r="G71" s="224"/>
      <c r="H71" s="243"/>
      <c r="I71" s="247"/>
      <c r="J71" s="250"/>
      <c r="K71" s="243"/>
      <c r="L71" s="247"/>
      <c r="M71" s="224"/>
      <c r="N71" s="243"/>
      <c r="O71" s="240"/>
      <c r="P71" s="224"/>
      <c r="Q71" s="243"/>
      <c r="R71" s="240"/>
      <c r="S71" s="224"/>
      <c r="T71" s="243"/>
      <c r="U71" s="240"/>
      <c r="V71" s="238"/>
      <c r="W71" s="1"/>
      <c r="X71" s="1"/>
      <c r="Y71" s="1"/>
      <c r="Z71" s="1"/>
      <c r="AA71" s="1"/>
      <c r="AB71" s="1"/>
      <c r="AC71" s="1"/>
    </row>
    <row r="72" spans="1:29" ht="15" customHeight="1">
      <c r="A72" s="8"/>
      <c r="B72" s="282"/>
      <c r="C72" s="224"/>
      <c r="D72" s="291"/>
      <c r="E72" s="241">
        <v>3</v>
      </c>
      <c r="F72" s="266"/>
      <c r="G72" s="224"/>
      <c r="H72" s="241">
        <v>3</v>
      </c>
      <c r="I72" s="248"/>
      <c r="J72" s="250"/>
      <c r="K72" s="241">
        <v>3</v>
      </c>
      <c r="L72" s="248"/>
      <c r="M72" s="224"/>
      <c r="N72" s="241">
        <v>3</v>
      </c>
      <c r="O72" s="239"/>
      <c r="P72" s="224"/>
      <c r="Q72" s="241">
        <v>3</v>
      </c>
      <c r="R72" s="239"/>
      <c r="S72" s="224"/>
      <c r="T72" s="241">
        <v>3</v>
      </c>
      <c r="U72" s="239"/>
      <c r="V72" s="237"/>
      <c r="W72" s="1"/>
      <c r="X72" s="1"/>
      <c r="Y72" s="1"/>
      <c r="Z72" s="1"/>
      <c r="AA72" s="1"/>
      <c r="AB72" s="1"/>
      <c r="AC72" s="1"/>
    </row>
    <row r="73" spans="1:29" ht="15" customHeight="1">
      <c r="A73" s="8"/>
      <c r="B73" s="282"/>
      <c r="C73" s="224"/>
      <c r="D73" s="291"/>
      <c r="E73" s="242"/>
      <c r="F73" s="247"/>
      <c r="G73" s="224"/>
      <c r="H73" s="242"/>
      <c r="I73" s="247"/>
      <c r="J73" s="250"/>
      <c r="K73" s="242"/>
      <c r="L73" s="247"/>
      <c r="M73" s="224"/>
      <c r="N73" s="242"/>
      <c r="O73" s="240"/>
      <c r="P73" s="224"/>
      <c r="Q73" s="242"/>
      <c r="R73" s="240"/>
      <c r="S73" s="224"/>
      <c r="T73" s="242"/>
      <c r="U73" s="240"/>
      <c r="V73" s="238"/>
      <c r="W73" s="1"/>
      <c r="X73" s="1"/>
      <c r="Y73" s="1"/>
      <c r="Z73" s="1"/>
      <c r="AA73" s="1"/>
      <c r="AB73" s="1"/>
      <c r="AC73" s="1"/>
    </row>
    <row r="74" spans="1:29" ht="15" customHeight="1">
      <c r="A74" s="8"/>
      <c r="B74" s="282"/>
      <c r="C74" s="224"/>
      <c r="D74" s="291"/>
      <c r="E74" s="242"/>
      <c r="F74" s="247"/>
      <c r="G74" s="224"/>
      <c r="H74" s="242"/>
      <c r="I74" s="247"/>
      <c r="J74" s="250"/>
      <c r="K74" s="242"/>
      <c r="L74" s="247"/>
      <c r="M74" s="224"/>
      <c r="N74" s="242"/>
      <c r="O74" s="240"/>
      <c r="P74" s="224"/>
      <c r="Q74" s="242"/>
      <c r="R74" s="240"/>
      <c r="S74" s="224"/>
      <c r="T74" s="242"/>
      <c r="U74" s="240"/>
      <c r="V74" s="238"/>
      <c r="W74" s="1"/>
      <c r="X74" s="1"/>
      <c r="Y74" s="1"/>
      <c r="Z74" s="1"/>
      <c r="AA74" s="1"/>
      <c r="AB74" s="1"/>
      <c r="AC74" s="1"/>
    </row>
    <row r="75" spans="1:29" ht="15" customHeight="1">
      <c r="A75" s="8"/>
      <c r="B75" s="282"/>
      <c r="C75" s="225"/>
      <c r="D75" s="291"/>
      <c r="E75" s="243"/>
      <c r="F75" s="247"/>
      <c r="G75" s="225"/>
      <c r="H75" s="243"/>
      <c r="I75" s="247"/>
      <c r="J75" s="251"/>
      <c r="K75" s="243"/>
      <c r="L75" s="247"/>
      <c r="M75" s="225"/>
      <c r="N75" s="243"/>
      <c r="O75" s="240"/>
      <c r="P75" s="225"/>
      <c r="Q75" s="243"/>
      <c r="R75" s="240"/>
      <c r="S75" s="225"/>
      <c r="T75" s="243"/>
      <c r="U75" s="240"/>
      <c r="V75" s="238"/>
      <c r="W75" s="1"/>
      <c r="X75" s="1"/>
      <c r="Y75" s="1"/>
      <c r="Z75" s="1"/>
      <c r="AA75" s="1"/>
      <c r="AB75" s="1"/>
      <c r="AC75" s="1"/>
    </row>
    <row r="76" spans="1:29" ht="15" customHeight="1">
      <c r="A76" s="8"/>
      <c r="B76" s="282"/>
      <c r="C76" s="229" t="str">
        <f ca="1">OFFSET(INDIRECT($B200),17,2)</f>
        <v>Storing and sharing</v>
      </c>
      <c r="D76" s="268" t="str">
        <f ca="1">OFFSET(INDIRECT($B$200),17,14)</f>
        <v>create and share hyperlinks to local, network and online files
password-protect a file.</v>
      </c>
      <c r="E76" s="241">
        <v>1</v>
      </c>
      <c r="F76" s="237"/>
      <c r="G76" s="255" t="str">
        <f ca="1">OFFSET(INDIRECT($B200),17,15)</f>
        <v xml:space="preserve">track the changes of a document/view the revision history and restore a previous version where appropriate
take account of file size and type, and understand that storage drives may have a limited storage space.
</v>
      </c>
      <c r="H76" s="241">
        <v>1</v>
      </c>
      <c r="I76" s="246"/>
      <c r="J76" s="256" t="str">
        <f ca="1">OFFSET(INDIRECT($B200),17,16)</f>
        <v>use appropriate advanced file-management techniques, e.g. tagging, compression.</v>
      </c>
      <c r="K76" s="241">
        <v>1</v>
      </c>
      <c r="L76" s="246"/>
      <c r="M76" s="255" t="str">
        <f ca="1">OFFSET(INDIRECT($B200),17,17)</f>
        <v>understand simple encryption and the purpose of encryption, e.g. to send sensitive data more securely
use relevant hyperlinks and account for the appropriate file management technique, e.g. some file storage systems will utilise dynamic hyperlinks so that if a file location is changed, the link remains intact, whereas changing file location in other systems could result in a broken hyperlink.</v>
      </c>
      <c r="N76" s="241">
        <v>1</v>
      </c>
      <c r="O76" s="244"/>
      <c r="P76" s="245" t="str">
        <f ca="1">OFFSET(INDIRECT($B200),17,18)</f>
        <v>use online services to share appropriate content with a global audience, e.g. uploading content to public websites to share with specific audiences.</v>
      </c>
      <c r="Q76" s="241">
        <v>1</v>
      </c>
      <c r="R76" s="244"/>
      <c r="S76" s="255" t="str">
        <f ca="1">OFFSET(INDIRECT($B200),17,19)</f>
        <v>use online services to share appropriate content with a global audience, e.g. uploading content to public websites to share with specific audiences.</v>
      </c>
      <c r="T76" s="241">
        <v>1</v>
      </c>
      <c r="U76" s="244"/>
      <c r="V76" s="237"/>
      <c r="W76" s="1"/>
      <c r="X76" s="1"/>
      <c r="Y76" s="1"/>
      <c r="Z76" s="1"/>
      <c r="AA76" s="1"/>
      <c r="AB76" s="1"/>
      <c r="AC76" s="1"/>
    </row>
    <row r="77" spans="1:29" ht="15" customHeight="1">
      <c r="A77" s="8"/>
      <c r="B77" s="282"/>
      <c r="C77" s="224"/>
      <c r="D77" s="291"/>
      <c r="E77" s="242"/>
      <c r="F77" s="247"/>
      <c r="G77" s="224"/>
      <c r="H77" s="242"/>
      <c r="I77" s="247"/>
      <c r="J77" s="250"/>
      <c r="K77" s="242"/>
      <c r="L77" s="247"/>
      <c r="M77" s="224"/>
      <c r="N77" s="242"/>
      <c r="O77" s="240"/>
      <c r="P77" s="224"/>
      <c r="Q77" s="242"/>
      <c r="R77" s="240"/>
      <c r="S77" s="224"/>
      <c r="T77" s="242"/>
      <c r="U77" s="240"/>
      <c r="V77" s="238"/>
      <c r="W77" s="1"/>
      <c r="X77" s="1"/>
      <c r="Y77" s="1"/>
      <c r="Z77" s="1"/>
      <c r="AA77" s="1"/>
      <c r="AB77" s="1"/>
      <c r="AC77" s="1"/>
    </row>
    <row r="78" spans="1:29" ht="15" customHeight="1">
      <c r="A78" s="8"/>
      <c r="B78" s="282"/>
      <c r="C78" s="224"/>
      <c r="D78" s="291"/>
      <c r="E78" s="242"/>
      <c r="F78" s="247"/>
      <c r="G78" s="224"/>
      <c r="H78" s="242"/>
      <c r="I78" s="247"/>
      <c r="J78" s="250"/>
      <c r="K78" s="242"/>
      <c r="L78" s="247"/>
      <c r="M78" s="224"/>
      <c r="N78" s="242"/>
      <c r="O78" s="240"/>
      <c r="P78" s="224"/>
      <c r="Q78" s="242"/>
      <c r="R78" s="240"/>
      <c r="S78" s="224"/>
      <c r="T78" s="242"/>
      <c r="U78" s="240"/>
      <c r="V78" s="238"/>
      <c r="W78" s="1"/>
      <c r="X78" s="1"/>
      <c r="Y78" s="1"/>
      <c r="Z78" s="1"/>
      <c r="AA78" s="1"/>
      <c r="AB78" s="1"/>
      <c r="AC78" s="1"/>
    </row>
    <row r="79" spans="1:29" ht="15" customHeight="1">
      <c r="A79" s="8"/>
      <c r="B79" s="282"/>
      <c r="C79" s="224"/>
      <c r="D79" s="291"/>
      <c r="E79" s="243"/>
      <c r="F79" s="247"/>
      <c r="G79" s="224"/>
      <c r="H79" s="243"/>
      <c r="I79" s="247"/>
      <c r="J79" s="250"/>
      <c r="K79" s="243"/>
      <c r="L79" s="247"/>
      <c r="M79" s="224"/>
      <c r="N79" s="243"/>
      <c r="O79" s="240"/>
      <c r="P79" s="224"/>
      <c r="Q79" s="243"/>
      <c r="R79" s="240"/>
      <c r="S79" s="224"/>
      <c r="T79" s="243"/>
      <c r="U79" s="240"/>
      <c r="V79" s="238"/>
      <c r="W79" s="1"/>
      <c r="X79" s="1"/>
      <c r="Y79" s="1"/>
      <c r="Z79" s="1"/>
      <c r="AA79" s="1"/>
      <c r="AB79" s="1"/>
      <c r="AC79" s="1"/>
    </row>
    <row r="80" spans="1:29" ht="15" customHeight="1">
      <c r="A80" s="8"/>
      <c r="B80" s="282"/>
      <c r="C80" s="224"/>
      <c r="D80" s="291"/>
      <c r="E80" s="241">
        <v>2</v>
      </c>
      <c r="F80" s="266"/>
      <c r="G80" s="224"/>
      <c r="H80" s="241">
        <v>2</v>
      </c>
      <c r="I80" s="248"/>
      <c r="J80" s="250"/>
      <c r="K80" s="241">
        <v>2</v>
      </c>
      <c r="L80" s="248"/>
      <c r="M80" s="224"/>
      <c r="N80" s="241">
        <v>2</v>
      </c>
      <c r="O80" s="239"/>
      <c r="P80" s="224"/>
      <c r="Q80" s="241">
        <v>2</v>
      </c>
      <c r="R80" s="239"/>
      <c r="S80" s="224"/>
      <c r="T80" s="241">
        <v>2</v>
      </c>
      <c r="U80" s="239"/>
      <c r="V80" s="237"/>
      <c r="W80" s="1"/>
      <c r="X80" s="1"/>
      <c r="Y80" s="1"/>
      <c r="Z80" s="1"/>
      <c r="AA80" s="1"/>
      <c r="AB80" s="1"/>
      <c r="AC80" s="1"/>
    </row>
    <row r="81" spans="1:29" ht="15" customHeight="1">
      <c r="A81" s="8"/>
      <c r="B81" s="282"/>
      <c r="C81" s="224"/>
      <c r="D81" s="291"/>
      <c r="E81" s="242"/>
      <c r="F81" s="247"/>
      <c r="G81" s="224"/>
      <c r="H81" s="242"/>
      <c r="I81" s="247"/>
      <c r="J81" s="250"/>
      <c r="K81" s="242"/>
      <c r="L81" s="247"/>
      <c r="M81" s="224"/>
      <c r="N81" s="242"/>
      <c r="O81" s="240"/>
      <c r="P81" s="224"/>
      <c r="Q81" s="242"/>
      <c r="R81" s="240"/>
      <c r="S81" s="224"/>
      <c r="T81" s="242"/>
      <c r="U81" s="240"/>
      <c r="V81" s="238"/>
      <c r="W81" s="1"/>
      <c r="X81" s="1"/>
      <c r="Y81" s="1"/>
      <c r="Z81" s="1"/>
      <c r="AA81" s="1"/>
      <c r="AB81" s="1"/>
      <c r="AC81" s="1"/>
    </row>
    <row r="82" spans="1:29" ht="15" customHeight="1">
      <c r="A82" s="8"/>
      <c r="B82" s="282"/>
      <c r="C82" s="224"/>
      <c r="D82" s="291"/>
      <c r="E82" s="242"/>
      <c r="F82" s="247"/>
      <c r="G82" s="224"/>
      <c r="H82" s="242"/>
      <c r="I82" s="247"/>
      <c r="J82" s="250"/>
      <c r="K82" s="242"/>
      <c r="L82" s="247"/>
      <c r="M82" s="224"/>
      <c r="N82" s="242"/>
      <c r="O82" s="240"/>
      <c r="P82" s="224"/>
      <c r="Q82" s="242"/>
      <c r="R82" s="240"/>
      <c r="S82" s="224"/>
      <c r="T82" s="242"/>
      <c r="U82" s="240"/>
      <c r="V82" s="238"/>
      <c r="W82" s="1"/>
      <c r="X82" s="1"/>
      <c r="Y82" s="1"/>
      <c r="Z82" s="1"/>
      <c r="AA82" s="1"/>
      <c r="AB82" s="1"/>
      <c r="AC82" s="1"/>
    </row>
    <row r="83" spans="1:29" ht="15" customHeight="1">
      <c r="A83" s="8"/>
      <c r="B83" s="282"/>
      <c r="C83" s="224"/>
      <c r="D83" s="291"/>
      <c r="E83" s="243"/>
      <c r="F83" s="247"/>
      <c r="G83" s="224"/>
      <c r="H83" s="243"/>
      <c r="I83" s="247"/>
      <c r="J83" s="250"/>
      <c r="K83" s="243"/>
      <c r="L83" s="247"/>
      <c r="M83" s="224"/>
      <c r="N83" s="243"/>
      <c r="O83" s="240"/>
      <c r="P83" s="224"/>
      <c r="Q83" s="243"/>
      <c r="R83" s="240"/>
      <c r="S83" s="224"/>
      <c r="T83" s="243"/>
      <c r="U83" s="240"/>
      <c r="V83" s="238"/>
      <c r="W83" s="1"/>
      <c r="X83" s="1"/>
      <c r="Y83" s="1"/>
      <c r="Z83" s="1"/>
      <c r="AA83" s="1"/>
      <c r="AB83" s="1"/>
      <c r="AC83" s="1"/>
    </row>
    <row r="84" spans="1:29" ht="15" customHeight="1">
      <c r="A84" s="8"/>
      <c r="B84" s="282"/>
      <c r="C84" s="224"/>
      <c r="D84" s="291"/>
      <c r="E84" s="241">
        <v>3</v>
      </c>
      <c r="F84" s="266"/>
      <c r="G84" s="224"/>
      <c r="H84" s="241">
        <v>3</v>
      </c>
      <c r="I84" s="248"/>
      <c r="J84" s="250"/>
      <c r="K84" s="241">
        <v>3</v>
      </c>
      <c r="L84" s="248"/>
      <c r="M84" s="224"/>
      <c r="N84" s="241">
        <v>3</v>
      </c>
      <c r="O84" s="239"/>
      <c r="P84" s="224"/>
      <c r="Q84" s="241">
        <v>3</v>
      </c>
      <c r="R84" s="239"/>
      <c r="S84" s="224"/>
      <c r="T84" s="241">
        <v>3</v>
      </c>
      <c r="U84" s="239"/>
      <c r="V84" s="237"/>
      <c r="W84" s="1"/>
      <c r="X84" s="1"/>
      <c r="Y84" s="1"/>
      <c r="Z84" s="1"/>
      <c r="AA84" s="1"/>
      <c r="AB84" s="1"/>
      <c r="AC84" s="1"/>
    </row>
    <row r="85" spans="1:29" ht="15" customHeight="1">
      <c r="A85" s="8"/>
      <c r="B85" s="282"/>
      <c r="C85" s="224"/>
      <c r="D85" s="291"/>
      <c r="E85" s="242"/>
      <c r="F85" s="247"/>
      <c r="G85" s="224"/>
      <c r="H85" s="242"/>
      <c r="I85" s="247"/>
      <c r="J85" s="250"/>
      <c r="K85" s="242"/>
      <c r="L85" s="247"/>
      <c r="M85" s="224"/>
      <c r="N85" s="242"/>
      <c r="O85" s="240"/>
      <c r="P85" s="224"/>
      <c r="Q85" s="242"/>
      <c r="R85" s="240"/>
      <c r="S85" s="224"/>
      <c r="T85" s="242"/>
      <c r="U85" s="240"/>
      <c r="V85" s="238"/>
      <c r="W85" s="1"/>
      <c r="X85" s="1"/>
      <c r="Y85" s="1"/>
      <c r="Z85" s="1"/>
      <c r="AA85" s="1"/>
      <c r="AB85" s="1"/>
      <c r="AC85" s="1"/>
    </row>
    <row r="86" spans="1:29" ht="15" customHeight="1">
      <c r="A86" s="8"/>
      <c r="B86" s="282"/>
      <c r="C86" s="224"/>
      <c r="D86" s="291"/>
      <c r="E86" s="242"/>
      <c r="F86" s="247"/>
      <c r="G86" s="224"/>
      <c r="H86" s="242"/>
      <c r="I86" s="247"/>
      <c r="J86" s="250"/>
      <c r="K86" s="242"/>
      <c r="L86" s="247"/>
      <c r="M86" s="224"/>
      <c r="N86" s="242"/>
      <c r="O86" s="240"/>
      <c r="P86" s="224"/>
      <c r="Q86" s="242"/>
      <c r="R86" s="240"/>
      <c r="S86" s="224"/>
      <c r="T86" s="242"/>
      <c r="U86" s="240"/>
      <c r="V86" s="238"/>
      <c r="W86" s="1"/>
      <c r="X86" s="1"/>
      <c r="Y86" s="1"/>
      <c r="Z86" s="1"/>
      <c r="AA86" s="1"/>
      <c r="AB86" s="1"/>
      <c r="AC86" s="1"/>
    </row>
    <row r="87" spans="1:29" ht="15" customHeight="1">
      <c r="A87" s="8"/>
      <c r="B87" s="283"/>
      <c r="C87" s="225"/>
      <c r="D87" s="291"/>
      <c r="E87" s="243"/>
      <c r="F87" s="247"/>
      <c r="G87" s="225"/>
      <c r="H87" s="243"/>
      <c r="I87" s="247"/>
      <c r="J87" s="251"/>
      <c r="K87" s="243"/>
      <c r="L87" s="247"/>
      <c r="M87" s="225"/>
      <c r="N87" s="243"/>
      <c r="O87" s="240"/>
      <c r="P87" s="225"/>
      <c r="Q87" s="243"/>
      <c r="R87" s="240"/>
      <c r="S87" s="225"/>
      <c r="T87" s="243"/>
      <c r="U87" s="240"/>
      <c r="V87" s="238"/>
      <c r="W87" s="1"/>
      <c r="X87" s="1"/>
      <c r="Y87" s="1"/>
      <c r="Z87" s="1"/>
      <c r="AA87" s="1"/>
      <c r="AB87" s="1"/>
      <c r="AC87" s="1"/>
    </row>
    <row r="88" spans="1:29" ht="15" customHeight="1">
      <c r="A88" s="8"/>
      <c r="B88" s="284" t="str">
        <f ca="1">OFFSET(INDIRECT($B200),18,0)</f>
        <v>3. Producing</v>
      </c>
      <c r="C88" s="230" t="str">
        <f ca="1">OFFSET(INDIRECT($B200),20,2)</f>
        <v>Planning, sourcing and searching</v>
      </c>
      <c r="D88" s="268" t="str">
        <f ca="1">OFFSET(INDIRECT($B$200),20,14)</f>
        <v>plan work independently before beginning the digital task
extend strategies for finding information; store previous searches and results for future use, e.g. reference through hyperlinks and bookmark a website.</v>
      </c>
      <c r="E88" s="241">
        <v>1</v>
      </c>
      <c r="F88" s="237"/>
      <c r="G88" s="245" t="str">
        <f ca="1">OFFSET(INDIRECT($B200),20,15)</f>
        <v xml:space="preserve">select and use effective planning techniques
search for necessary information and assess the quality of the information found; assess sources of information to determine if they are reliable and reference valid sources, e.g. search a range of sources and critically evaluate search findings. 
</v>
      </c>
      <c r="H88" s="241">
        <v>1</v>
      </c>
      <c r="I88" s="246"/>
      <c r="J88" s="249" t="str">
        <f ca="1">OFFSET(INDIRECT($B200),20,16)</f>
        <v xml:space="preserve">select and use a variety of effective planning techniques
search a variety of sources using relevant search techniques with increased complexity; organise previous searches and information for improved functionality and reference using appropriate methods, e.g. begin to categorise and group searches to make information handling more efficient; ensure that information sources are current, reliable and valid.
</v>
      </c>
      <c r="K88" s="241">
        <v>1</v>
      </c>
      <c r="L88" s="246"/>
      <c r="M88" s="245" t="str">
        <f ca="1">OFFSET(INDIRECT($B200),20,17)</f>
        <v>select and use a variety of effective planning techniques
evaluate the reliability of sources of information, justify opinions and reasons for choices and reference using appropriate methods
use a range of complex searches independently, e.g. and/or/+/-/not.</v>
      </c>
      <c r="N88" s="241">
        <v>1</v>
      </c>
      <c r="O88" s="244"/>
      <c r="P88" s="245" t="str">
        <f ca="1">OFFSET(INDIRECT($B200),20,18)</f>
        <v>effectively plan with increasing complexity
search efficiently for information and evaluate the reliability of sources of information, justifying opinions and reasons for choices; reference work using appropriate methods.</v>
      </c>
      <c r="Q88" s="241">
        <v>1</v>
      </c>
      <c r="R88" s="244"/>
      <c r="S88" s="245" t="str">
        <f ca="1">OFFSET(INDIRECT($B200),20,19)</f>
        <v>effectively plan with increasing complexity
consider the benefits and limitations of digital tools and information sources, and of the results they produce, and use these results to inform future judgements about the quality of their work
search efficiently for information and evaluate the reliability of sources of information, justifying opinions and reasons for choices; reference work using appropriate methods.</v>
      </c>
      <c r="T88" s="241">
        <v>1</v>
      </c>
      <c r="U88" s="244"/>
      <c r="V88" s="237"/>
      <c r="W88" s="1"/>
      <c r="X88" s="1"/>
      <c r="Y88" s="1"/>
      <c r="Z88" s="1"/>
      <c r="AA88" s="1"/>
      <c r="AB88" s="1"/>
      <c r="AC88" s="1"/>
    </row>
    <row r="89" spans="1:29" ht="15" customHeight="1">
      <c r="A89" s="8"/>
      <c r="B89" s="282"/>
      <c r="C89" s="224"/>
      <c r="D89" s="291"/>
      <c r="E89" s="242"/>
      <c r="F89" s="247"/>
      <c r="G89" s="224"/>
      <c r="H89" s="242"/>
      <c r="I89" s="247"/>
      <c r="J89" s="250"/>
      <c r="K89" s="242"/>
      <c r="L89" s="247"/>
      <c r="M89" s="224"/>
      <c r="N89" s="242"/>
      <c r="O89" s="240"/>
      <c r="P89" s="224"/>
      <c r="Q89" s="242"/>
      <c r="R89" s="240"/>
      <c r="S89" s="224"/>
      <c r="T89" s="242"/>
      <c r="U89" s="240"/>
      <c r="V89" s="238"/>
      <c r="W89" s="1"/>
      <c r="X89" s="1"/>
      <c r="Y89" s="1"/>
      <c r="Z89" s="1"/>
      <c r="AA89" s="1"/>
      <c r="AB89" s="1"/>
      <c r="AC89" s="1"/>
    </row>
    <row r="90" spans="1:29" ht="15" customHeight="1">
      <c r="A90" s="8"/>
      <c r="B90" s="282"/>
      <c r="C90" s="224"/>
      <c r="D90" s="291"/>
      <c r="E90" s="242"/>
      <c r="F90" s="247"/>
      <c r="G90" s="224"/>
      <c r="H90" s="242"/>
      <c r="I90" s="247"/>
      <c r="J90" s="250"/>
      <c r="K90" s="242"/>
      <c r="L90" s="247"/>
      <c r="M90" s="224"/>
      <c r="N90" s="242"/>
      <c r="O90" s="240"/>
      <c r="P90" s="224"/>
      <c r="Q90" s="242"/>
      <c r="R90" s="240"/>
      <c r="S90" s="224"/>
      <c r="T90" s="242"/>
      <c r="U90" s="240"/>
      <c r="V90" s="238"/>
      <c r="W90" s="1"/>
      <c r="X90" s="1"/>
      <c r="Y90" s="1"/>
      <c r="Z90" s="1"/>
      <c r="AA90" s="1"/>
      <c r="AB90" s="1"/>
      <c r="AC90" s="1"/>
    </row>
    <row r="91" spans="1:29" ht="15" customHeight="1">
      <c r="A91" s="8"/>
      <c r="B91" s="282"/>
      <c r="C91" s="224"/>
      <c r="D91" s="291"/>
      <c r="E91" s="243"/>
      <c r="F91" s="247"/>
      <c r="G91" s="224"/>
      <c r="H91" s="243"/>
      <c r="I91" s="247"/>
      <c r="J91" s="250"/>
      <c r="K91" s="243"/>
      <c r="L91" s="247"/>
      <c r="M91" s="224"/>
      <c r="N91" s="243"/>
      <c r="O91" s="240"/>
      <c r="P91" s="224"/>
      <c r="Q91" s="243"/>
      <c r="R91" s="240"/>
      <c r="S91" s="224"/>
      <c r="T91" s="243"/>
      <c r="U91" s="240"/>
      <c r="V91" s="238"/>
      <c r="W91" s="1"/>
      <c r="X91" s="1"/>
      <c r="Y91" s="1"/>
      <c r="Z91" s="1"/>
      <c r="AA91" s="1"/>
      <c r="AB91" s="1"/>
      <c r="AC91" s="1"/>
    </row>
    <row r="92" spans="1:29" ht="15" customHeight="1">
      <c r="A92" s="8"/>
      <c r="B92" s="282"/>
      <c r="C92" s="224"/>
      <c r="D92" s="291"/>
      <c r="E92" s="241">
        <v>2</v>
      </c>
      <c r="F92" s="266"/>
      <c r="G92" s="224"/>
      <c r="H92" s="241">
        <v>2</v>
      </c>
      <c r="I92" s="248"/>
      <c r="J92" s="250"/>
      <c r="K92" s="241">
        <v>2</v>
      </c>
      <c r="L92" s="248"/>
      <c r="M92" s="224"/>
      <c r="N92" s="241">
        <v>2</v>
      </c>
      <c r="O92" s="239"/>
      <c r="P92" s="224"/>
      <c r="Q92" s="241">
        <v>2</v>
      </c>
      <c r="R92" s="239"/>
      <c r="S92" s="224"/>
      <c r="T92" s="241">
        <v>2</v>
      </c>
      <c r="U92" s="239"/>
      <c r="V92" s="237"/>
      <c r="W92" s="1"/>
      <c r="X92" s="1"/>
      <c r="Y92" s="1"/>
      <c r="Z92" s="1"/>
      <c r="AA92" s="1"/>
      <c r="AB92" s="1"/>
      <c r="AC92" s="1"/>
    </row>
    <row r="93" spans="1:29" ht="15" customHeight="1">
      <c r="A93" s="8"/>
      <c r="B93" s="282"/>
      <c r="C93" s="224"/>
      <c r="D93" s="291"/>
      <c r="E93" s="242"/>
      <c r="F93" s="247"/>
      <c r="G93" s="224"/>
      <c r="H93" s="242"/>
      <c r="I93" s="247"/>
      <c r="J93" s="250"/>
      <c r="K93" s="242"/>
      <c r="L93" s="247"/>
      <c r="M93" s="224"/>
      <c r="N93" s="242"/>
      <c r="O93" s="240"/>
      <c r="P93" s="224"/>
      <c r="Q93" s="242"/>
      <c r="R93" s="240"/>
      <c r="S93" s="224"/>
      <c r="T93" s="242"/>
      <c r="U93" s="240"/>
      <c r="V93" s="238"/>
      <c r="W93" s="1"/>
      <c r="X93" s="1"/>
      <c r="Y93" s="1"/>
      <c r="Z93" s="1"/>
      <c r="AA93" s="1"/>
      <c r="AB93" s="1"/>
      <c r="AC93" s="1"/>
    </row>
    <row r="94" spans="1:29" ht="15" customHeight="1">
      <c r="A94" s="8"/>
      <c r="B94" s="282"/>
      <c r="C94" s="224"/>
      <c r="D94" s="291"/>
      <c r="E94" s="242"/>
      <c r="F94" s="247"/>
      <c r="G94" s="224"/>
      <c r="H94" s="242"/>
      <c r="I94" s="247"/>
      <c r="J94" s="250"/>
      <c r="K94" s="242"/>
      <c r="L94" s="247"/>
      <c r="M94" s="224"/>
      <c r="N94" s="242"/>
      <c r="O94" s="240"/>
      <c r="P94" s="224"/>
      <c r="Q94" s="242"/>
      <c r="R94" s="240"/>
      <c r="S94" s="224"/>
      <c r="T94" s="242"/>
      <c r="U94" s="240"/>
      <c r="V94" s="238"/>
      <c r="W94" s="1"/>
      <c r="X94" s="1"/>
      <c r="Y94" s="1"/>
      <c r="Z94" s="1"/>
      <c r="AA94" s="1"/>
      <c r="AB94" s="1"/>
      <c r="AC94" s="1"/>
    </row>
    <row r="95" spans="1:29" ht="15" customHeight="1">
      <c r="A95" s="8"/>
      <c r="B95" s="282"/>
      <c r="C95" s="224"/>
      <c r="D95" s="291"/>
      <c r="E95" s="243"/>
      <c r="F95" s="247"/>
      <c r="G95" s="224"/>
      <c r="H95" s="243"/>
      <c r="I95" s="247"/>
      <c r="J95" s="250"/>
      <c r="K95" s="243"/>
      <c r="L95" s="247"/>
      <c r="M95" s="224"/>
      <c r="N95" s="243"/>
      <c r="O95" s="240"/>
      <c r="P95" s="224"/>
      <c r="Q95" s="243"/>
      <c r="R95" s="240"/>
      <c r="S95" s="224"/>
      <c r="T95" s="243"/>
      <c r="U95" s="240"/>
      <c r="V95" s="238"/>
      <c r="W95" s="1"/>
      <c r="X95" s="1"/>
      <c r="Y95" s="1"/>
      <c r="Z95" s="1"/>
      <c r="AA95" s="1"/>
      <c r="AB95" s="1"/>
      <c r="AC95" s="1"/>
    </row>
    <row r="96" spans="1:29" ht="15" customHeight="1">
      <c r="A96" s="8"/>
      <c r="B96" s="282"/>
      <c r="C96" s="224"/>
      <c r="D96" s="291"/>
      <c r="E96" s="241">
        <v>3</v>
      </c>
      <c r="F96" s="266"/>
      <c r="G96" s="224"/>
      <c r="H96" s="241">
        <v>3</v>
      </c>
      <c r="I96" s="248"/>
      <c r="J96" s="250"/>
      <c r="K96" s="241">
        <v>3</v>
      </c>
      <c r="L96" s="248"/>
      <c r="M96" s="224"/>
      <c r="N96" s="241">
        <v>3</v>
      </c>
      <c r="O96" s="239"/>
      <c r="P96" s="224"/>
      <c r="Q96" s="241">
        <v>3</v>
      </c>
      <c r="R96" s="239"/>
      <c r="S96" s="224"/>
      <c r="T96" s="241">
        <v>3</v>
      </c>
      <c r="U96" s="239"/>
      <c r="V96" s="237"/>
      <c r="W96" s="1"/>
      <c r="X96" s="1"/>
      <c r="Y96" s="1"/>
      <c r="Z96" s="1"/>
      <c r="AA96" s="1"/>
      <c r="AB96" s="1"/>
      <c r="AC96" s="1"/>
    </row>
    <row r="97" spans="1:29" ht="15" customHeight="1">
      <c r="A97" s="8"/>
      <c r="B97" s="282"/>
      <c r="C97" s="224"/>
      <c r="D97" s="291"/>
      <c r="E97" s="242"/>
      <c r="F97" s="247"/>
      <c r="G97" s="224"/>
      <c r="H97" s="242"/>
      <c r="I97" s="247"/>
      <c r="J97" s="250"/>
      <c r="K97" s="242"/>
      <c r="L97" s="247"/>
      <c r="M97" s="224"/>
      <c r="N97" s="242"/>
      <c r="O97" s="240"/>
      <c r="P97" s="224"/>
      <c r="Q97" s="242"/>
      <c r="R97" s="240"/>
      <c r="S97" s="224"/>
      <c r="T97" s="242"/>
      <c r="U97" s="240"/>
      <c r="V97" s="238"/>
      <c r="W97" s="1"/>
      <c r="X97" s="1"/>
      <c r="Y97" s="1"/>
      <c r="Z97" s="1"/>
      <c r="AA97" s="1"/>
      <c r="AB97" s="1"/>
      <c r="AC97" s="1"/>
    </row>
    <row r="98" spans="1:29" ht="15" customHeight="1">
      <c r="A98" s="8"/>
      <c r="B98" s="282"/>
      <c r="C98" s="224"/>
      <c r="D98" s="291"/>
      <c r="E98" s="242"/>
      <c r="F98" s="247"/>
      <c r="G98" s="224"/>
      <c r="H98" s="242"/>
      <c r="I98" s="247"/>
      <c r="J98" s="250"/>
      <c r="K98" s="242"/>
      <c r="L98" s="247"/>
      <c r="M98" s="224"/>
      <c r="N98" s="242"/>
      <c r="O98" s="240"/>
      <c r="P98" s="224"/>
      <c r="Q98" s="242"/>
      <c r="R98" s="240"/>
      <c r="S98" s="224"/>
      <c r="T98" s="242"/>
      <c r="U98" s="240"/>
      <c r="V98" s="238"/>
      <c r="W98" s="1"/>
      <c r="X98" s="1"/>
      <c r="Y98" s="1"/>
      <c r="Z98" s="1"/>
      <c r="AA98" s="1"/>
      <c r="AB98" s="1"/>
      <c r="AC98" s="1"/>
    </row>
    <row r="99" spans="1:29" ht="15" customHeight="1">
      <c r="A99" s="8"/>
      <c r="B99" s="282"/>
      <c r="C99" s="225"/>
      <c r="D99" s="291"/>
      <c r="E99" s="243"/>
      <c r="F99" s="247"/>
      <c r="G99" s="225"/>
      <c r="H99" s="243"/>
      <c r="I99" s="247"/>
      <c r="J99" s="251"/>
      <c r="K99" s="243"/>
      <c r="L99" s="247"/>
      <c r="M99" s="225"/>
      <c r="N99" s="243"/>
      <c r="O99" s="240"/>
      <c r="P99" s="225"/>
      <c r="Q99" s="243"/>
      <c r="R99" s="240"/>
      <c r="S99" s="225"/>
      <c r="T99" s="243"/>
      <c r="U99" s="240"/>
      <c r="V99" s="238"/>
      <c r="W99" s="1"/>
      <c r="X99" s="1"/>
      <c r="Y99" s="1"/>
      <c r="Z99" s="1"/>
      <c r="AA99" s="1"/>
      <c r="AB99" s="1"/>
      <c r="AC99" s="1"/>
    </row>
    <row r="100" spans="1:29" ht="15" customHeight="1">
      <c r="A100" s="8"/>
      <c r="B100" s="282"/>
      <c r="C100" s="230" t="str">
        <f ca="1">OFFSET(INDIRECT($B200),22,2)</f>
        <v>Creating</v>
      </c>
      <c r="D100" s="268" t="str">
        <f ca="1">OFFSET(INDIRECT($B$200),22,14)</f>
        <v>use a range of software to produce and refine multimedia components
select and combine a range of text, image, sound, animation and video to produce an outcome for a selected purpose; use software tools to enhance the outcomes for specific audiences.</v>
      </c>
      <c r="E100" s="241">
        <v>1</v>
      </c>
      <c r="F100" s="237"/>
      <c r="G100" s="255" t="str">
        <f ca="1">OFFSET(INDIRECT($B200),22,15)</f>
        <v>use many features of a range of software to produce and refine multimedia components
use software tools to create and enhance text, image, sound, animation and video components; combine the components to produce appropriate outcomes for a range of audiences and purposes.</v>
      </c>
      <c r="H100" s="241">
        <v>1</v>
      </c>
      <c r="I100" s="246"/>
      <c r="J100" s="256" t="str">
        <f ca="1">OFFSET(INDIRECT($B200),22,16)</f>
        <v>use many features of a range of software to produce and refine multimedia components
use software tools to create and enhance text, image, sound, animation and video components; combine the components to produce appropriate outcomes for a range of audiences and purposes
explore and develop formal text document structures for given purposes.</v>
      </c>
      <c r="K100" s="241">
        <v>1</v>
      </c>
      <c r="L100" s="246"/>
      <c r="M100" s="255" t="str">
        <f ca="1">OFFSET(INDIRECT($B200),22,17)</f>
        <v>select and use a variety of appropriate software, tools and techniques to create, modify and combine multimedia components
use software tools to create, enhance and combine text, images, sound, animation and video for a range of audiences and purposes 
develop a range of formal text document structures for different audiences and purposes.</v>
      </c>
      <c r="N100" s="241">
        <v>1</v>
      </c>
      <c r="O100" s="244"/>
      <c r="P100" s="255" t="str">
        <f ca="1">OFFSET(INDIRECT($B200),22,18)</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Q100" s="241">
        <v>1</v>
      </c>
      <c r="R100" s="244"/>
      <c r="S100" s="255" t="str">
        <f ca="1">OFFSET(INDIRECT($B200),22,19)</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T100" s="241">
        <v>1</v>
      </c>
      <c r="U100" s="244"/>
      <c r="V100" s="237"/>
      <c r="W100" s="1"/>
      <c r="X100" s="1"/>
      <c r="Y100" s="1"/>
      <c r="Z100" s="1"/>
      <c r="AA100" s="1"/>
      <c r="AB100" s="1"/>
      <c r="AC100" s="1"/>
    </row>
    <row r="101" spans="1:29" ht="15" customHeight="1">
      <c r="A101" s="8"/>
      <c r="B101" s="282"/>
      <c r="C101" s="224"/>
      <c r="D101" s="291"/>
      <c r="E101" s="242"/>
      <c r="F101" s="247"/>
      <c r="G101" s="224"/>
      <c r="H101" s="242"/>
      <c r="I101" s="247"/>
      <c r="J101" s="250"/>
      <c r="K101" s="242"/>
      <c r="L101" s="247"/>
      <c r="M101" s="224"/>
      <c r="N101" s="242"/>
      <c r="O101" s="240"/>
      <c r="P101" s="224"/>
      <c r="Q101" s="242"/>
      <c r="R101" s="240"/>
      <c r="S101" s="224"/>
      <c r="T101" s="242"/>
      <c r="U101" s="240"/>
      <c r="V101" s="238"/>
      <c r="W101" s="1"/>
      <c r="X101" s="1"/>
      <c r="Y101" s="1"/>
      <c r="Z101" s="1"/>
      <c r="AA101" s="1"/>
      <c r="AB101" s="1"/>
      <c r="AC101" s="1"/>
    </row>
    <row r="102" spans="1:29" ht="15" customHeight="1">
      <c r="A102" s="8"/>
      <c r="B102" s="282"/>
      <c r="C102" s="224"/>
      <c r="D102" s="291"/>
      <c r="E102" s="242"/>
      <c r="F102" s="247"/>
      <c r="G102" s="224"/>
      <c r="H102" s="242"/>
      <c r="I102" s="247"/>
      <c r="J102" s="250"/>
      <c r="K102" s="242"/>
      <c r="L102" s="247"/>
      <c r="M102" s="224"/>
      <c r="N102" s="242"/>
      <c r="O102" s="240"/>
      <c r="P102" s="224"/>
      <c r="Q102" s="242"/>
      <c r="R102" s="240"/>
      <c r="S102" s="224"/>
      <c r="T102" s="242"/>
      <c r="U102" s="240"/>
      <c r="V102" s="238"/>
      <c r="W102" s="1"/>
      <c r="X102" s="1"/>
      <c r="Y102" s="1"/>
      <c r="Z102" s="1"/>
      <c r="AA102" s="1"/>
      <c r="AB102" s="1"/>
      <c r="AC102" s="1"/>
    </row>
    <row r="103" spans="1:29" ht="15" customHeight="1">
      <c r="A103" s="8"/>
      <c r="B103" s="282"/>
      <c r="C103" s="224"/>
      <c r="D103" s="291"/>
      <c r="E103" s="243"/>
      <c r="F103" s="247"/>
      <c r="G103" s="224"/>
      <c r="H103" s="243"/>
      <c r="I103" s="247"/>
      <c r="J103" s="250"/>
      <c r="K103" s="243"/>
      <c r="L103" s="247"/>
      <c r="M103" s="224"/>
      <c r="N103" s="243"/>
      <c r="O103" s="240"/>
      <c r="P103" s="224"/>
      <c r="Q103" s="243"/>
      <c r="R103" s="240"/>
      <c r="S103" s="224"/>
      <c r="T103" s="243"/>
      <c r="U103" s="240"/>
      <c r="V103" s="238"/>
      <c r="W103" s="1"/>
      <c r="X103" s="1"/>
      <c r="Y103" s="1"/>
      <c r="Z103" s="1"/>
      <c r="AA103" s="1"/>
      <c r="AB103" s="1"/>
      <c r="AC103" s="1"/>
    </row>
    <row r="104" spans="1:29" ht="15" customHeight="1">
      <c r="A104" s="8"/>
      <c r="B104" s="282"/>
      <c r="C104" s="224"/>
      <c r="D104" s="291"/>
      <c r="E104" s="241">
        <v>2</v>
      </c>
      <c r="F104" s="266"/>
      <c r="G104" s="224"/>
      <c r="H104" s="241">
        <v>2</v>
      </c>
      <c r="I104" s="248"/>
      <c r="J104" s="250"/>
      <c r="K104" s="241">
        <v>2</v>
      </c>
      <c r="L104" s="248"/>
      <c r="M104" s="224"/>
      <c r="N104" s="241">
        <v>2</v>
      </c>
      <c r="O104" s="239"/>
      <c r="P104" s="224"/>
      <c r="Q104" s="241">
        <v>2</v>
      </c>
      <c r="R104" s="239"/>
      <c r="S104" s="224"/>
      <c r="T104" s="241">
        <v>2</v>
      </c>
      <c r="U104" s="239"/>
      <c r="V104" s="237"/>
      <c r="W104" s="1"/>
      <c r="X104" s="1"/>
      <c r="Y104" s="1"/>
      <c r="Z104" s="1"/>
      <c r="AA104" s="1"/>
      <c r="AB104" s="1"/>
      <c r="AC104" s="1"/>
    </row>
    <row r="105" spans="1:29" ht="15" customHeight="1">
      <c r="A105" s="8"/>
      <c r="B105" s="282"/>
      <c r="C105" s="224"/>
      <c r="D105" s="291"/>
      <c r="E105" s="242"/>
      <c r="F105" s="247"/>
      <c r="G105" s="224"/>
      <c r="H105" s="242"/>
      <c r="I105" s="247"/>
      <c r="J105" s="250"/>
      <c r="K105" s="242"/>
      <c r="L105" s="247"/>
      <c r="M105" s="224"/>
      <c r="N105" s="242"/>
      <c r="O105" s="240"/>
      <c r="P105" s="224"/>
      <c r="Q105" s="242"/>
      <c r="R105" s="240"/>
      <c r="S105" s="224"/>
      <c r="T105" s="242"/>
      <c r="U105" s="240"/>
      <c r="V105" s="238"/>
      <c r="W105" s="1"/>
      <c r="X105" s="1"/>
      <c r="Y105" s="1"/>
      <c r="Z105" s="1"/>
      <c r="AA105" s="1"/>
      <c r="AB105" s="1"/>
      <c r="AC105" s="1"/>
    </row>
    <row r="106" spans="1:29" ht="15" customHeight="1">
      <c r="A106" s="8"/>
      <c r="B106" s="282"/>
      <c r="C106" s="224"/>
      <c r="D106" s="291"/>
      <c r="E106" s="242"/>
      <c r="F106" s="247"/>
      <c r="G106" s="224"/>
      <c r="H106" s="242"/>
      <c r="I106" s="247"/>
      <c r="J106" s="250"/>
      <c r="K106" s="242"/>
      <c r="L106" s="247"/>
      <c r="M106" s="224"/>
      <c r="N106" s="242"/>
      <c r="O106" s="240"/>
      <c r="P106" s="224"/>
      <c r="Q106" s="242"/>
      <c r="R106" s="240"/>
      <c r="S106" s="224"/>
      <c r="T106" s="242"/>
      <c r="U106" s="240"/>
      <c r="V106" s="238"/>
      <c r="W106" s="1"/>
      <c r="X106" s="1"/>
      <c r="Y106" s="1"/>
      <c r="Z106" s="1"/>
      <c r="AA106" s="1"/>
      <c r="AB106" s="1"/>
      <c r="AC106" s="1"/>
    </row>
    <row r="107" spans="1:29" ht="15" customHeight="1">
      <c r="A107" s="8"/>
      <c r="B107" s="282"/>
      <c r="C107" s="224"/>
      <c r="D107" s="291"/>
      <c r="E107" s="243"/>
      <c r="F107" s="247"/>
      <c r="G107" s="224"/>
      <c r="H107" s="243"/>
      <c r="I107" s="247"/>
      <c r="J107" s="250"/>
      <c r="K107" s="243"/>
      <c r="L107" s="247"/>
      <c r="M107" s="224"/>
      <c r="N107" s="243"/>
      <c r="O107" s="240"/>
      <c r="P107" s="224"/>
      <c r="Q107" s="243"/>
      <c r="R107" s="240"/>
      <c r="S107" s="224"/>
      <c r="T107" s="243"/>
      <c r="U107" s="240"/>
      <c r="V107" s="238"/>
      <c r="W107" s="1"/>
      <c r="X107" s="1"/>
      <c r="Y107" s="1"/>
      <c r="Z107" s="1"/>
      <c r="AA107" s="1"/>
      <c r="AB107" s="1"/>
      <c r="AC107" s="1"/>
    </row>
    <row r="108" spans="1:29" ht="15" customHeight="1">
      <c r="A108" s="8"/>
      <c r="B108" s="282"/>
      <c r="C108" s="224"/>
      <c r="D108" s="291"/>
      <c r="E108" s="241">
        <v>3</v>
      </c>
      <c r="F108" s="266"/>
      <c r="G108" s="224"/>
      <c r="H108" s="241">
        <v>3</v>
      </c>
      <c r="I108" s="248"/>
      <c r="J108" s="250"/>
      <c r="K108" s="241">
        <v>3</v>
      </c>
      <c r="L108" s="248"/>
      <c r="M108" s="224"/>
      <c r="N108" s="241">
        <v>3</v>
      </c>
      <c r="O108" s="239"/>
      <c r="P108" s="224"/>
      <c r="Q108" s="241">
        <v>3</v>
      </c>
      <c r="R108" s="239"/>
      <c r="S108" s="224"/>
      <c r="T108" s="241">
        <v>3</v>
      </c>
      <c r="U108" s="239"/>
      <c r="V108" s="237"/>
      <c r="W108" s="1"/>
      <c r="X108" s="1"/>
      <c r="Y108" s="1"/>
      <c r="Z108" s="1"/>
      <c r="AA108" s="1"/>
      <c r="AB108" s="1"/>
      <c r="AC108" s="1"/>
    </row>
    <row r="109" spans="1:29" ht="15" customHeight="1">
      <c r="A109" s="8"/>
      <c r="B109" s="282"/>
      <c r="C109" s="224"/>
      <c r="D109" s="291"/>
      <c r="E109" s="242"/>
      <c r="F109" s="247"/>
      <c r="G109" s="224"/>
      <c r="H109" s="242"/>
      <c r="I109" s="247"/>
      <c r="J109" s="250"/>
      <c r="K109" s="242"/>
      <c r="L109" s="247"/>
      <c r="M109" s="224"/>
      <c r="N109" s="242"/>
      <c r="O109" s="240"/>
      <c r="P109" s="224"/>
      <c r="Q109" s="242"/>
      <c r="R109" s="240"/>
      <c r="S109" s="224"/>
      <c r="T109" s="242"/>
      <c r="U109" s="240"/>
      <c r="V109" s="238"/>
      <c r="W109" s="1"/>
      <c r="X109" s="1"/>
      <c r="Y109" s="1"/>
      <c r="Z109" s="1"/>
      <c r="AA109" s="1"/>
      <c r="AB109" s="1"/>
      <c r="AC109" s="1"/>
    </row>
    <row r="110" spans="1:29" ht="15" customHeight="1">
      <c r="A110" s="8"/>
      <c r="B110" s="282"/>
      <c r="C110" s="224"/>
      <c r="D110" s="291"/>
      <c r="E110" s="242"/>
      <c r="F110" s="247"/>
      <c r="G110" s="224"/>
      <c r="H110" s="242"/>
      <c r="I110" s="247"/>
      <c r="J110" s="250"/>
      <c r="K110" s="242"/>
      <c r="L110" s="247"/>
      <c r="M110" s="224"/>
      <c r="N110" s="242"/>
      <c r="O110" s="240"/>
      <c r="P110" s="224"/>
      <c r="Q110" s="242"/>
      <c r="R110" s="240"/>
      <c r="S110" s="224"/>
      <c r="T110" s="242"/>
      <c r="U110" s="240"/>
      <c r="V110" s="238"/>
      <c r="W110" s="1"/>
      <c r="X110" s="1"/>
      <c r="Y110" s="1"/>
      <c r="Z110" s="1"/>
      <c r="AA110" s="1"/>
      <c r="AB110" s="1"/>
      <c r="AC110" s="1"/>
    </row>
    <row r="111" spans="1:29" ht="15" customHeight="1">
      <c r="A111" s="8"/>
      <c r="B111" s="282"/>
      <c r="C111" s="225"/>
      <c r="D111" s="291"/>
      <c r="E111" s="243"/>
      <c r="F111" s="247"/>
      <c r="G111" s="225"/>
      <c r="H111" s="243"/>
      <c r="I111" s="247"/>
      <c r="J111" s="251"/>
      <c r="K111" s="243"/>
      <c r="L111" s="247"/>
      <c r="M111" s="225"/>
      <c r="N111" s="243"/>
      <c r="O111" s="240"/>
      <c r="P111" s="225"/>
      <c r="Q111" s="243"/>
      <c r="R111" s="240"/>
      <c r="S111" s="225"/>
      <c r="T111" s="243"/>
      <c r="U111" s="240"/>
      <c r="V111" s="238"/>
      <c r="W111" s="1"/>
      <c r="X111" s="1"/>
      <c r="Y111" s="1"/>
      <c r="Z111" s="1"/>
      <c r="AA111" s="1"/>
      <c r="AB111" s="1"/>
      <c r="AC111" s="1"/>
    </row>
    <row r="112" spans="1:29" ht="15" customHeight="1">
      <c r="A112" s="1"/>
      <c r="B112" s="282"/>
      <c r="C112" s="230" t="str">
        <f ca="1">OFFSET(INDIRECT($B200),24,2)</f>
        <v>Evaluating and improving</v>
      </c>
      <c r="D112" s="268" t="str">
        <f ca="1">OFFSET(INDIRECT($B$200),24,14)</f>
        <v>explain reasons for layout and content of own work, e.g. evaluate the presentation for audience and appropriateness
ensure output is appropriate for specific purpose
comment on reasons for layout and content
invite feedback/responses from others, e.g. use 'Comment' in Word Online/Excel Online for asking questions or adding suggestions
create groups and share work between them to allow review of work.</v>
      </c>
      <c r="E112" s="241">
        <v>1</v>
      </c>
      <c r="F112" s="237"/>
      <c r="G112" s="255" t="str">
        <f ca="1">OFFSET(INDIRECT($B200),24,15)</f>
        <v>evaluate own and others' work and justify content for audience, e.g. comment on others' work in relation to layout and content
respond to feedback.</v>
      </c>
      <c r="H112" s="241">
        <v>1</v>
      </c>
      <c r="I112" s="246"/>
      <c r="J112" s="256" t="str">
        <f ca="1">OFFSET(INDIRECT($B200),24,16)</f>
        <v>justify the reasons for choices and explain the advantages and disadvantages of the different outputs, e.g. produce a basic evaluation report including justification for layout and content
suggest and make improvements depending on feedback and self-evaluation. </v>
      </c>
      <c r="K112" s="241">
        <v>1</v>
      </c>
      <c r="L112" s="246"/>
      <c r="M112" s="255" t="str">
        <f ca="1">OFFSET(INDIRECT($B200),24,17)</f>
        <v>justify the reasons for choices and explain the advantages and disadvantages of the different outputs
suggest and make improvements depending on feedback and self-evaluation that are relevant for audience and purpose.</v>
      </c>
      <c r="N112" s="241">
        <v>1</v>
      </c>
      <c r="O112" s="244"/>
      <c r="P112" s="255" t="str">
        <f ca="1">OFFSET(INDIRECT($B200),24,18)</f>
        <v>justify reasoning to critical audiences in terms of layout and content, e.g. produce a detailed evaluation report including justification for layout and content
refer appropriately to sources of information used
make detailed and specific changes based upon feedback and self-evaluation, as relevant. </v>
      </c>
      <c r="Q112" s="241">
        <v>1</v>
      </c>
      <c r="R112" s="244"/>
      <c r="S112" s="255" t="str">
        <f ca="1">OFFSET(INDIRECT($B200),24,19)</f>
        <v>justify reasoning to critical audiences in terms of layout and content
refer appropriately to sources of information used
make detailed and specific changes based upon feedback and self-evaluation, as relevant. </v>
      </c>
      <c r="T112" s="241">
        <v>1</v>
      </c>
      <c r="U112" s="244"/>
      <c r="V112" s="237"/>
      <c r="W112" s="1"/>
      <c r="X112" s="1"/>
      <c r="Y112" s="1"/>
      <c r="Z112" s="1"/>
      <c r="AA112" s="1"/>
      <c r="AB112" s="1"/>
      <c r="AC112" s="1"/>
    </row>
    <row r="113" spans="1:29" ht="15" customHeight="1">
      <c r="A113" s="1"/>
      <c r="B113" s="282"/>
      <c r="C113" s="224"/>
      <c r="D113" s="291"/>
      <c r="E113" s="242"/>
      <c r="F113" s="247"/>
      <c r="G113" s="224"/>
      <c r="H113" s="242"/>
      <c r="I113" s="247"/>
      <c r="J113" s="250"/>
      <c r="K113" s="242"/>
      <c r="L113" s="247"/>
      <c r="M113" s="224"/>
      <c r="N113" s="242"/>
      <c r="O113" s="240"/>
      <c r="P113" s="224"/>
      <c r="Q113" s="242"/>
      <c r="R113" s="240"/>
      <c r="S113" s="224"/>
      <c r="T113" s="242"/>
      <c r="U113" s="240"/>
      <c r="V113" s="238"/>
      <c r="W113" s="1"/>
      <c r="X113" s="1"/>
      <c r="Y113" s="1"/>
      <c r="Z113" s="1"/>
      <c r="AA113" s="1"/>
      <c r="AB113" s="1"/>
      <c r="AC113" s="1"/>
    </row>
    <row r="114" spans="1:29" ht="15" customHeight="1">
      <c r="A114" s="1"/>
      <c r="B114" s="282"/>
      <c r="C114" s="224"/>
      <c r="D114" s="291"/>
      <c r="E114" s="242"/>
      <c r="F114" s="247"/>
      <c r="G114" s="224"/>
      <c r="H114" s="242"/>
      <c r="I114" s="247"/>
      <c r="J114" s="250"/>
      <c r="K114" s="242"/>
      <c r="L114" s="247"/>
      <c r="M114" s="224"/>
      <c r="N114" s="242"/>
      <c r="O114" s="240"/>
      <c r="P114" s="224"/>
      <c r="Q114" s="242"/>
      <c r="R114" s="240"/>
      <c r="S114" s="224"/>
      <c r="T114" s="242"/>
      <c r="U114" s="240"/>
      <c r="V114" s="238"/>
      <c r="W114" s="1"/>
      <c r="X114" s="1"/>
      <c r="Y114" s="1"/>
      <c r="Z114" s="1"/>
      <c r="AA114" s="1"/>
      <c r="AB114" s="1"/>
      <c r="AC114" s="1"/>
    </row>
    <row r="115" spans="1:29" ht="15" customHeight="1">
      <c r="A115" s="1"/>
      <c r="B115" s="282"/>
      <c r="C115" s="224"/>
      <c r="D115" s="291"/>
      <c r="E115" s="243"/>
      <c r="F115" s="247"/>
      <c r="G115" s="224"/>
      <c r="H115" s="243"/>
      <c r="I115" s="247"/>
      <c r="J115" s="250"/>
      <c r="K115" s="243"/>
      <c r="L115" s="247"/>
      <c r="M115" s="224"/>
      <c r="N115" s="243"/>
      <c r="O115" s="240"/>
      <c r="P115" s="224"/>
      <c r="Q115" s="243"/>
      <c r="R115" s="240"/>
      <c r="S115" s="224"/>
      <c r="T115" s="243"/>
      <c r="U115" s="240"/>
      <c r="V115" s="238"/>
      <c r="W115" s="1"/>
      <c r="X115" s="1"/>
      <c r="Y115" s="1"/>
      <c r="Z115" s="1"/>
      <c r="AA115" s="1"/>
      <c r="AB115" s="1"/>
      <c r="AC115" s="1"/>
    </row>
    <row r="116" spans="1:29" ht="15" customHeight="1">
      <c r="A116" s="1"/>
      <c r="B116" s="282"/>
      <c r="C116" s="224"/>
      <c r="D116" s="291"/>
      <c r="E116" s="241">
        <v>2</v>
      </c>
      <c r="F116" s="266"/>
      <c r="G116" s="224"/>
      <c r="H116" s="241">
        <v>2</v>
      </c>
      <c r="I116" s="248"/>
      <c r="J116" s="250"/>
      <c r="K116" s="241">
        <v>2</v>
      </c>
      <c r="L116" s="248"/>
      <c r="M116" s="224"/>
      <c r="N116" s="241">
        <v>2</v>
      </c>
      <c r="O116" s="239"/>
      <c r="P116" s="224"/>
      <c r="Q116" s="241">
        <v>2</v>
      </c>
      <c r="R116" s="239"/>
      <c r="S116" s="224"/>
      <c r="T116" s="241">
        <v>2</v>
      </c>
      <c r="U116" s="239"/>
      <c r="V116" s="237"/>
      <c r="W116" s="1"/>
      <c r="X116" s="1"/>
      <c r="Y116" s="1"/>
      <c r="Z116" s="1"/>
      <c r="AA116" s="1"/>
      <c r="AB116" s="1"/>
      <c r="AC116" s="1"/>
    </row>
    <row r="117" spans="1:29" ht="15" customHeight="1">
      <c r="A117" s="1"/>
      <c r="B117" s="282"/>
      <c r="C117" s="224"/>
      <c r="D117" s="291"/>
      <c r="E117" s="242"/>
      <c r="F117" s="247"/>
      <c r="G117" s="224"/>
      <c r="H117" s="242"/>
      <c r="I117" s="247"/>
      <c r="J117" s="250"/>
      <c r="K117" s="242"/>
      <c r="L117" s="247"/>
      <c r="M117" s="224"/>
      <c r="N117" s="242"/>
      <c r="O117" s="240"/>
      <c r="P117" s="224"/>
      <c r="Q117" s="242"/>
      <c r="R117" s="240"/>
      <c r="S117" s="224"/>
      <c r="T117" s="242"/>
      <c r="U117" s="240"/>
      <c r="V117" s="238"/>
      <c r="W117" s="1"/>
      <c r="X117" s="1"/>
      <c r="Y117" s="1"/>
      <c r="Z117" s="1"/>
      <c r="AA117" s="1"/>
      <c r="AB117" s="1"/>
      <c r="AC117" s="1"/>
    </row>
    <row r="118" spans="1:29" ht="15" customHeight="1">
      <c r="A118" s="1"/>
      <c r="B118" s="282"/>
      <c r="C118" s="224"/>
      <c r="D118" s="291"/>
      <c r="E118" s="242"/>
      <c r="F118" s="247"/>
      <c r="G118" s="224"/>
      <c r="H118" s="242"/>
      <c r="I118" s="247"/>
      <c r="J118" s="250"/>
      <c r="K118" s="242"/>
      <c r="L118" s="247"/>
      <c r="M118" s="224"/>
      <c r="N118" s="242"/>
      <c r="O118" s="240"/>
      <c r="P118" s="224"/>
      <c r="Q118" s="242"/>
      <c r="R118" s="240"/>
      <c r="S118" s="224"/>
      <c r="T118" s="242"/>
      <c r="U118" s="240"/>
      <c r="V118" s="238"/>
      <c r="W118" s="1"/>
      <c r="X118" s="1"/>
      <c r="Y118" s="1"/>
      <c r="Z118" s="1"/>
      <c r="AA118" s="1"/>
      <c r="AB118" s="1"/>
      <c r="AC118" s="1"/>
    </row>
    <row r="119" spans="1:29" ht="15" customHeight="1">
      <c r="A119" s="1"/>
      <c r="B119" s="282"/>
      <c r="C119" s="224"/>
      <c r="D119" s="291"/>
      <c r="E119" s="243"/>
      <c r="F119" s="247"/>
      <c r="G119" s="224"/>
      <c r="H119" s="243"/>
      <c r="I119" s="247"/>
      <c r="J119" s="250"/>
      <c r="K119" s="243"/>
      <c r="L119" s="247"/>
      <c r="M119" s="224"/>
      <c r="N119" s="243"/>
      <c r="O119" s="240"/>
      <c r="P119" s="224"/>
      <c r="Q119" s="243"/>
      <c r="R119" s="240"/>
      <c r="S119" s="224"/>
      <c r="T119" s="243"/>
      <c r="U119" s="240"/>
      <c r="V119" s="238"/>
      <c r="W119" s="1"/>
      <c r="X119" s="1"/>
      <c r="Y119" s="1"/>
      <c r="Z119" s="1"/>
      <c r="AA119" s="1"/>
      <c r="AB119" s="1"/>
      <c r="AC119" s="1"/>
    </row>
    <row r="120" spans="1:29" ht="15" customHeight="1">
      <c r="A120" s="1"/>
      <c r="B120" s="282"/>
      <c r="C120" s="224"/>
      <c r="D120" s="291"/>
      <c r="E120" s="241">
        <v>3</v>
      </c>
      <c r="F120" s="266"/>
      <c r="G120" s="224"/>
      <c r="H120" s="241">
        <v>3</v>
      </c>
      <c r="I120" s="248"/>
      <c r="J120" s="250"/>
      <c r="K120" s="241">
        <v>3</v>
      </c>
      <c r="L120" s="248"/>
      <c r="M120" s="224"/>
      <c r="N120" s="241">
        <v>3</v>
      </c>
      <c r="O120" s="239"/>
      <c r="P120" s="224"/>
      <c r="Q120" s="241">
        <v>3</v>
      </c>
      <c r="R120" s="239"/>
      <c r="S120" s="224"/>
      <c r="T120" s="241">
        <v>3</v>
      </c>
      <c r="U120" s="239"/>
      <c r="V120" s="237"/>
      <c r="W120" s="1"/>
      <c r="X120" s="1"/>
      <c r="Y120" s="1"/>
      <c r="Z120" s="1"/>
      <c r="AA120" s="1"/>
      <c r="AB120" s="1"/>
      <c r="AC120" s="1"/>
    </row>
    <row r="121" spans="1:29" ht="15" customHeight="1">
      <c r="A121" s="1"/>
      <c r="B121" s="282"/>
      <c r="C121" s="224"/>
      <c r="D121" s="291"/>
      <c r="E121" s="242"/>
      <c r="F121" s="247"/>
      <c r="G121" s="224"/>
      <c r="H121" s="242"/>
      <c r="I121" s="247"/>
      <c r="J121" s="250"/>
      <c r="K121" s="242"/>
      <c r="L121" s="247"/>
      <c r="M121" s="224"/>
      <c r="N121" s="242"/>
      <c r="O121" s="240"/>
      <c r="P121" s="224"/>
      <c r="Q121" s="242"/>
      <c r="R121" s="240"/>
      <c r="S121" s="224"/>
      <c r="T121" s="242"/>
      <c r="U121" s="240"/>
      <c r="V121" s="238"/>
      <c r="W121" s="1"/>
      <c r="X121" s="1"/>
      <c r="Y121" s="1"/>
      <c r="Z121" s="1"/>
      <c r="AA121" s="1"/>
      <c r="AB121" s="1"/>
      <c r="AC121" s="1"/>
    </row>
    <row r="122" spans="1:29" ht="15" customHeight="1">
      <c r="A122" s="1"/>
      <c r="B122" s="282"/>
      <c r="C122" s="224"/>
      <c r="D122" s="291"/>
      <c r="E122" s="242"/>
      <c r="F122" s="247"/>
      <c r="G122" s="224"/>
      <c r="H122" s="242"/>
      <c r="I122" s="247"/>
      <c r="J122" s="250"/>
      <c r="K122" s="242"/>
      <c r="L122" s="247"/>
      <c r="M122" s="224"/>
      <c r="N122" s="242"/>
      <c r="O122" s="240"/>
      <c r="P122" s="224"/>
      <c r="Q122" s="242"/>
      <c r="R122" s="240"/>
      <c r="S122" s="224"/>
      <c r="T122" s="242"/>
      <c r="U122" s="240"/>
      <c r="V122" s="238"/>
      <c r="W122" s="1"/>
      <c r="X122" s="1"/>
      <c r="Y122" s="1"/>
      <c r="Z122" s="1"/>
      <c r="AA122" s="1"/>
      <c r="AB122" s="1"/>
      <c r="AC122" s="1"/>
    </row>
    <row r="123" spans="1:29" ht="15" customHeight="1">
      <c r="A123" s="1"/>
      <c r="B123" s="283"/>
      <c r="C123" s="225"/>
      <c r="D123" s="291"/>
      <c r="E123" s="243"/>
      <c r="F123" s="247"/>
      <c r="G123" s="225"/>
      <c r="H123" s="243"/>
      <c r="I123" s="247"/>
      <c r="J123" s="251"/>
      <c r="K123" s="243"/>
      <c r="L123" s="247"/>
      <c r="M123" s="225"/>
      <c r="N123" s="243"/>
      <c r="O123" s="240"/>
      <c r="P123" s="225"/>
      <c r="Q123" s="243"/>
      <c r="R123" s="240"/>
      <c r="S123" s="225"/>
      <c r="T123" s="243"/>
      <c r="U123" s="240"/>
      <c r="V123" s="238"/>
      <c r="W123" s="1"/>
      <c r="X123" s="1"/>
      <c r="Y123" s="1"/>
      <c r="Z123" s="1"/>
      <c r="AA123" s="1"/>
      <c r="AB123" s="1"/>
      <c r="AC123" s="1"/>
    </row>
    <row r="124" spans="1:29" ht="15" customHeight="1">
      <c r="A124" s="1"/>
      <c r="B124" s="285" t="str">
        <f ca="1">OFFSET(INDIRECT($B200),27,0)</f>
        <v xml:space="preserve"> 4. Data and computational thinking    </v>
      </c>
      <c r="C124" s="223" t="str">
        <f ca="1">OFFSET(INDIRECT($B200),27,2)</f>
        <v>Problem-solving and modelling</v>
      </c>
      <c r="D124" s="268" t="str">
        <f ca="1">OFFSET(INDIRECT($B$200),27,14)</f>
        <v xml:space="preserve">demonstrate how programs or processes run by following a sequence of instructions exactly and in order
demonstrate how an algorithm is useful for representing a solution to a problem through testing
understand that changing instructions can affect or even terminate a process, e.g. moving instructions around in a program could produce unexpected outcomes or cause the program to fail altogether.
</v>
      </c>
      <c r="E124" s="241">
        <v>1</v>
      </c>
      <c r="F124" s="237"/>
      <c r="G124" s="245" t="str">
        <f ca="1">OFFSET(INDIRECT($B200),27,15)</f>
        <v xml:space="preserve">identify different parts of a process, e.g. variables, loops, case statements and comments
predict process outcome after modifying inputs, e.g. predicting the effect of changing/editing a set of instructions
modify a given flow chart to change the variables of an algorithm, e.g. add a process or a counter to it that would increment or decrement values.
</v>
      </c>
      <c r="H124" s="241">
        <v>1</v>
      </c>
      <c r="I124" s="246"/>
      <c r="J124" s="249" t="str">
        <f ca="1">OFFSET(INDIRECT($B200),27,16)</f>
        <v>identify patterns and opportunities for re-using code (instructions), e.g. parts of a method or instruction list that can be used to solve similar problems in different situations and/or systems
apply logical reasoning to a problem to formulate a solution, e.g. explain and justify how and why a solution to a problem is suitable
modify a given flow chart to change rules of an algorithm, e.g. adjust conditions of actions in a flow chart, for instance changing the boundaries of a counter in a loop to change how the program functions
change an algorithm and predict the outcome.</v>
      </c>
      <c r="K124" s="241">
        <v>1</v>
      </c>
      <c r="L124" s="246"/>
      <c r="M124" s="252" t="str">
        <f ca="1">OFFSET(INDIRECT($B200),27,17)</f>
        <v xml:space="preserve">decompose complex processes and determine the actions of individual parts, e.g. multiple WHILE, FOR and IF in either text-based or block-based programming environments
follow given written instructions or flow charts to determine the function or output of a process
recognise that algorithms are language agnostic
follow and develop logical solutions, e.g. demonstrate how a problem could be solved selecting a suitable method to illustrate
detect and correct simple errors in algorithms, e.g. can identify and correct where a syntax error will occur, for instance missing equal signs, variable names spelled incorrectly. 
</v>
      </c>
      <c r="N124" s="241">
        <v>1</v>
      </c>
      <c r="O124" s="244"/>
      <c r="P124" s="245" t="str">
        <f ca="1">OFFSET(INDIRECT($B200),27,18)</f>
        <v xml:space="preserve">independently create and design models and explain how they represent real-world problems, e.g. selecting and correctly using an appropriate method for illustrating a problem, such as a flow chart or spreadsheet
follow and develop logical solutions to determine actions and outputs of a program/process, e.g. follow pseudocode or a flow chart to come to an outcome, develop a written sequence of steps that could be followed.
</v>
      </c>
      <c r="Q124" s="241">
        <v>1</v>
      </c>
      <c r="R124" s="244"/>
      <c r="S124" s="245" t="str">
        <f ca="1">OFFSET(INDIRECT($B200),27,19)</f>
        <v>demonstrate the benefits of using part or whole instructions or methods (functions/procedures) in solving a problem, e.g. compartmentalise sections of a problem and call them when needed.</v>
      </c>
      <c r="T124" s="241">
        <v>1</v>
      </c>
      <c r="U124" s="244"/>
      <c r="V124" s="237"/>
      <c r="W124" s="1"/>
      <c r="X124" s="1"/>
      <c r="Y124" s="1"/>
      <c r="Z124" s="1"/>
      <c r="AA124" s="1"/>
      <c r="AB124" s="1"/>
      <c r="AC124" s="1"/>
    </row>
    <row r="125" spans="1:29" ht="15" customHeight="1">
      <c r="A125" s="1"/>
      <c r="B125" s="286"/>
      <c r="C125" s="224"/>
      <c r="D125" s="291"/>
      <c r="E125" s="242"/>
      <c r="F125" s="247"/>
      <c r="G125" s="224"/>
      <c r="H125" s="242"/>
      <c r="I125" s="247"/>
      <c r="J125" s="250"/>
      <c r="K125" s="242"/>
      <c r="L125" s="247"/>
      <c r="M125" s="253"/>
      <c r="N125" s="242"/>
      <c r="O125" s="240"/>
      <c r="P125" s="224"/>
      <c r="Q125" s="242"/>
      <c r="R125" s="240"/>
      <c r="S125" s="224"/>
      <c r="T125" s="242"/>
      <c r="U125" s="240"/>
      <c r="V125" s="238"/>
      <c r="W125" s="1"/>
      <c r="X125" s="1"/>
      <c r="Y125" s="1"/>
      <c r="Z125" s="1"/>
      <c r="AA125" s="1"/>
      <c r="AB125" s="1"/>
      <c r="AC125" s="1"/>
    </row>
    <row r="126" spans="1:29" ht="15" customHeight="1">
      <c r="A126" s="1"/>
      <c r="B126" s="286"/>
      <c r="C126" s="224"/>
      <c r="D126" s="291"/>
      <c r="E126" s="242"/>
      <c r="F126" s="247"/>
      <c r="G126" s="224"/>
      <c r="H126" s="242"/>
      <c r="I126" s="247"/>
      <c r="J126" s="250"/>
      <c r="K126" s="242"/>
      <c r="L126" s="247"/>
      <c r="M126" s="253"/>
      <c r="N126" s="242"/>
      <c r="O126" s="240"/>
      <c r="P126" s="224"/>
      <c r="Q126" s="242"/>
      <c r="R126" s="240"/>
      <c r="S126" s="224"/>
      <c r="T126" s="242"/>
      <c r="U126" s="240"/>
      <c r="V126" s="238"/>
      <c r="W126" s="1"/>
      <c r="X126" s="1"/>
      <c r="Y126" s="1"/>
      <c r="Z126" s="1"/>
      <c r="AA126" s="1"/>
      <c r="AB126" s="1"/>
      <c r="AC126" s="1"/>
    </row>
    <row r="127" spans="1:29" ht="15" customHeight="1">
      <c r="A127" s="1"/>
      <c r="B127" s="286"/>
      <c r="C127" s="224"/>
      <c r="D127" s="291"/>
      <c r="E127" s="243"/>
      <c r="F127" s="247"/>
      <c r="G127" s="224"/>
      <c r="H127" s="243"/>
      <c r="I127" s="247"/>
      <c r="J127" s="250"/>
      <c r="K127" s="243"/>
      <c r="L127" s="247"/>
      <c r="M127" s="253"/>
      <c r="N127" s="243"/>
      <c r="O127" s="240"/>
      <c r="P127" s="224"/>
      <c r="Q127" s="243"/>
      <c r="R127" s="240"/>
      <c r="S127" s="224"/>
      <c r="T127" s="243"/>
      <c r="U127" s="240"/>
      <c r="V127" s="238"/>
      <c r="W127" s="1"/>
      <c r="X127" s="1"/>
      <c r="Y127" s="1"/>
      <c r="Z127" s="1"/>
      <c r="AA127" s="1"/>
      <c r="AB127" s="1"/>
      <c r="AC127" s="1"/>
    </row>
    <row r="128" spans="1:29" ht="15" customHeight="1">
      <c r="A128" s="1"/>
      <c r="B128" s="286"/>
      <c r="C128" s="224"/>
      <c r="D128" s="291"/>
      <c r="E128" s="241">
        <v>2</v>
      </c>
      <c r="F128" s="266"/>
      <c r="G128" s="224"/>
      <c r="H128" s="241">
        <v>2</v>
      </c>
      <c r="I128" s="248"/>
      <c r="J128" s="250"/>
      <c r="K128" s="241">
        <v>2</v>
      </c>
      <c r="L128" s="248"/>
      <c r="M128" s="253"/>
      <c r="N128" s="241">
        <v>2</v>
      </c>
      <c r="O128" s="239"/>
      <c r="P128" s="224"/>
      <c r="Q128" s="241">
        <v>2</v>
      </c>
      <c r="R128" s="239"/>
      <c r="S128" s="224"/>
      <c r="T128" s="241">
        <v>2</v>
      </c>
      <c r="U128" s="239"/>
      <c r="V128" s="237"/>
      <c r="W128" s="1"/>
      <c r="X128" s="1"/>
      <c r="Y128" s="1"/>
      <c r="Z128" s="1"/>
      <c r="AA128" s="1"/>
      <c r="AB128" s="1"/>
      <c r="AC128" s="1"/>
    </row>
    <row r="129" spans="1:29" ht="15" customHeight="1">
      <c r="A129" s="1"/>
      <c r="B129" s="286"/>
      <c r="C129" s="224"/>
      <c r="D129" s="291"/>
      <c r="E129" s="242"/>
      <c r="F129" s="247"/>
      <c r="G129" s="224"/>
      <c r="H129" s="242"/>
      <c r="I129" s="247"/>
      <c r="J129" s="250"/>
      <c r="K129" s="242"/>
      <c r="L129" s="247"/>
      <c r="M129" s="253"/>
      <c r="N129" s="242"/>
      <c r="O129" s="240"/>
      <c r="P129" s="224"/>
      <c r="Q129" s="242"/>
      <c r="R129" s="240"/>
      <c r="S129" s="224"/>
      <c r="T129" s="242"/>
      <c r="U129" s="240"/>
      <c r="V129" s="238"/>
      <c r="W129" s="1"/>
      <c r="X129" s="1"/>
      <c r="Y129" s="1"/>
      <c r="Z129" s="1"/>
      <c r="AA129" s="1"/>
      <c r="AB129" s="1"/>
      <c r="AC129" s="1"/>
    </row>
    <row r="130" spans="1:29" ht="15" customHeight="1">
      <c r="A130" s="1"/>
      <c r="B130" s="286"/>
      <c r="C130" s="224"/>
      <c r="D130" s="291"/>
      <c r="E130" s="242"/>
      <c r="F130" s="247"/>
      <c r="G130" s="224"/>
      <c r="H130" s="242"/>
      <c r="I130" s="247"/>
      <c r="J130" s="250"/>
      <c r="K130" s="242"/>
      <c r="L130" s="247"/>
      <c r="M130" s="253"/>
      <c r="N130" s="242"/>
      <c r="O130" s="240"/>
      <c r="P130" s="224"/>
      <c r="Q130" s="242"/>
      <c r="R130" s="240"/>
      <c r="S130" s="224"/>
      <c r="T130" s="242"/>
      <c r="U130" s="240"/>
      <c r="V130" s="238"/>
      <c r="W130" s="1"/>
      <c r="X130" s="1"/>
      <c r="Y130" s="1"/>
      <c r="Z130" s="1"/>
      <c r="AA130" s="1"/>
      <c r="AB130" s="1"/>
      <c r="AC130" s="1"/>
    </row>
    <row r="131" spans="1:29" ht="15" customHeight="1">
      <c r="A131" s="1"/>
      <c r="B131" s="286"/>
      <c r="C131" s="224"/>
      <c r="D131" s="291"/>
      <c r="E131" s="243"/>
      <c r="F131" s="247"/>
      <c r="G131" s="224"/>
      <c r="H131" s="243"/>
      <c r="I131" s="247"/>
      <c r="J131" s="250"/>
      <c r="K131" s="243"/>
      <c r="L131" s="247"/>
      <c r="M131" s="253"/>
      <c r="N131" s="243"/>
      <c r="O131" s="240"/>
      <c r="P131" s="224"/>
      <c r="Q131" s="243"/>
      <c r="R131" s="240"/>
      <c r="S131" s="224"/>
      <c r="T131" s="243"/>
      <c r="U131" s="240"/>
      <c r="V131" s="238"/>
      <c r="W131" s="1"/>
      <c r="X131" s="1"/>
      <c r="Y131" s="1"/>
      <c r="Z131" s="1"/>
      <c r="AA131" s="1"/>
      <c r="AB131" s="1"/>
      <c r="AC131" s="1"/>
    </row>
    <row r="132" spans="1:29" ht="15" customHeight="1">
      <c r="A132" s="1"/>
      <c r="B132" s="286"/>
      <c r="C132" s="224"/>
      <c r="D132" s="291"/>
      <c r="E132" s="241">
        <v>3</v>
      </c>
      <c r="F132" s="266"/>
      <c r="G132" s="224"/>
      <c r="H132" s="241">
        <v>3</v>
      </c>
      <c r="I132" s="248"/>
      <c r="J132" s="250"/>
      <c r="K132" s="241">
        <v>3</v>
      </c>
      <c r="L132" s="248"/>
      <c r="M132" s="253"/>
      <c r="N132" s="241">
        <v>3</v>
      </c>
      <c r="O132" s="239"/>
      <c r="P132" s="224"/>
      <c r="Q132" s="241">
        <v>3</v>
      </c>
      <c r="R132" s="239"/>
      <c r="S132" s="224"/>
      <c r="T132" s="241">
        <v>3</v>
      </c>
      <c r="U132" s="239"/>
      <c r="V132" s="237"/>
      <c r="W132" s="1"/>
      <c r="X132" s="1"/>
      <c r="Y132" s="1"/>
      <c r="Z132" s="1"/>
      <c r="AA132" s="1"/>
      <c r="AB132" s="1"/>
      <c r="AC132" s="1"/>
    </row>
    <row r="133" spans="1:29" ht="15" customHeight="1">
      <c r="A133" s="1"/>
      <c r="B133" s="286"/>
      <c r="C133" s="224"/>
      <c r="D133" s="291"/>
      <c r="E133" s="242"/>
      <c r="F133" s="247"/>
      <c r="G133" s="224"/>
      <c r="H133" s="242"/>
      <c r="I133" s="247"/>
      <c r="J133" s="250"/>
      <c r="K133" s="242"/>
      <c r="L133" s="247"/>
      <c r="M133" s="253"/>
      <c r="N133" s="242"/>
      <c r="O133" s="240"/>
      <c r="P133" s="224"/>
      <c r="Q133" s="242"/>
      <c r="R133" s="240"/>
      <c r="S133" s="224"/>
      <c r="T133" s="242"/>
      <c r="U133" s="240"/>
      <c r="V133" s="238"/>
      <c r="W133" s="1"/>
      <c r="X133" s="1"/>
      <c r="Y133" s="1"/>
      <c r="Z133" s="1"/>
      <c r="AA133" s="1"/>
      <c r="AB133" s="1"/>
      <c r="AC133" s="1"/>
    </row>
    <row r="134" spans="1:29" ht="15" customHeight="1">
      <c r="A134" s="1"/>
      <c r="B134" s="286"/>
      <c r="C134" s="224"/>
      <c r="D134" s="291"/>
      <c r="E134" s="242"/>
      <c r="F134" s="247"/>
      <c r="G134" s="224"/>
      <c r="H134" s="242"/>
      <c r="I134" s="247"/>
      <c r="J134" s="250"/>
      <c r="K134" s="242"/>
      <c r="L134" s="247"/>
      <c r="M134" s="253"/>
      <c r="N134" s="242"/>
      <c r="O134" s="240"/>
      <c r="P134" s="224"/>
      <c r="Q134" s="242"/>
      <c r="R134" s="240"/>
      <c r="S134" s="224"/>
      <c r="T134" s="242"/>
      <c r="U134" s="240"/>
      <c r="V134" s="238"/>
      <c r="W134" s="1"/>
      <c r="X134" s="1"/>
      <c r="Y134" s="1"/>
      <c r="Z134" s="1"/>
      <c r="AA134" s="1"/>
      <c r="AB134" s="1"/>
      <c r="AC134" s="1"/>
    </row>
    <row r="135" spans="1:29" ht="70.5" customHeight="1">
      <c r="A135" s="1"/>
      <c r="B135" s="286"/>
      <c r="C135" s="225"/>
      <c r="D135" s="291"/>
      <c r="E135" s="243"/>
      <c r="F135" s="247"/>
      <c r="G135" s="225"/>
      <c r="H135" s="243"/>
      <c r="I135" s="247"/>
      <c r="J135" s="251"/>
      <c r="K135" s="243"/>
      <c r="L135" s="247"/>
      <c r="M135" s="254"/>
      <c r="N135" s="243"/>
      <c r="O135" s="240"/>
      <c r="P135" s="225"/>
      <c r="Q135" s="243"/>
      <c r="R135" s="240"/>
      <c r="S135" s="225"/>
      <c r="T135" s="243"/>
      <c r="U135" s="240"/>
      <c r="V135" s="238"/>
      <c r="W135" s="1"/>
      <c r="X135" s="1"/>
      <c r="Y135" s="1"/>
      <c r="Z135" s="1"/>
      <c r="AA135" s="1"/>
      <c r="AB135" s="1"/>
      <c r="AC135" s="1"/>
    </row>
    <row r="136" spans="1:29" ht="15" customHeight="1">
      <c r="A136" s="1"/>
      <c r="B136" s="286"/>
      <c r="C136" s="223" t="str">
        <f ca="1">OFFSET(INDIRECT($B200),29,2)</f>
        <v>Data and information literacy</v>
      </c>
      <c r="D136" s="268" t="str">
        <f ca="1">OFFSET(INDIRECT($B$200),29,14)</f>
        <v xml:space="preserve">construct, refine and interrogate data sets to test or support an investigation.
</v>
      </c>
      <c r="E136" s="241">
        <v>1</v>
      </c>
      <c r="F136" s="237"/>
      <c r="G136" s="245" t="str">
        <f ca="1">OFFSET(INDIRECT($B200),29,15)</f>
        <v>create a data capture form, capture data, search data and create a database or spreadsheet with appropriate data input method.</v>
      </c>
      <c r="H136" s="241">
        <v>1</v>
      </c>
      <c r="I136" s="246"/>
      <c r="J136" s="249" t="str">
        <f ca="1">OFFSET(INDIRECT($B200),29,16)</f>
        <v>construct frequency tables for sets of data, grouped where appropriate, and perform simple analysis on data sets.</v>
      </c>
      <c r="K136" s="241">
        <v>1</v>
      </c>
      <c r="L136" s="246"/>
      <c r="M136" s="245" t="str">
        <f ca="1">OFFSET(INDIRECT($B200),29,17)</f>
        <v>search through large data sets and identify trends where appropriate.</v>
      </c>
      <c r="N136" s="241">
        <v>1</v>
      </c>
      <c r="O136" s="244"/>
      <c r="P136" s="245" t="str">
        <f ca="1">OFFSET(INDIRECT($B200),29,18)</f>
        <v>use data to explain and add validity to conclusion and where possible modify conclusion and/or hypothesis.</v>
      </c>
      <c r="Q136" s="241">
        <v>1</v>
      </c>
      <c r="R136" s="244"/>
      <c r="S136" s="245" t="str">
        <f ca="1">OFFSET(INDIRECT($B200),29,19)</f>
        <v>use appropriate programs to produce statistical evidence based on their own collected data/identified scenario and justify reasoning.</v>
      </c>
      <c r="T136" s="241">
        <v>1</v>
      </c>
      <c r="U136" s="244"/>
      <c r="V136" s="237"/>
      <c r="W136" s="1"/>
      <c r="X136" s="1"/>
      <c r="Y136" s="1"/>
      <c r="Z136" s="1"/>
      <c r="AA136" s="1"/>
      <c r="AB136" s="1"/>
      <c r="AC136" s="1"/>
    </row>
    <row r="137" spans="1:29" ht="15" customHeight="1">
      <c r="A137" s="1"/>
      <c r="B137" s="286"/>
      <c r="C137" s="224"/>
      <c r="D137" s="291"/>
      <c r="E137" s="242"/>
      <c r="F137" s="247"/>
      <c r="G137" s="224"/>
      <c r="H137" s="242"/>
      <c r="I137" s="247"/>
      <c r="J137" s="250"/>
      <c r="K137" s="242"/>
      <c r="L137" s="247"/>
      <c r="M137" s="224"/>
      <c r="N137" s="242"/>
      <c r="O137" s="240"/>
      <c r="P137" s="224"/>
      <c r="Q137" s="242"/>
      <c r="R137" s="240"/>
      <c r="S137" s="224"/>
      <c r="T137" s="242"/>
      <c r="U137" s="240"/>
      <c r="V137" s="238"/>
      <c r="W137" s="1"/>
      <c r="X137" s="1"/>
      <c r="Y137" s="1"/>
      <c r="Z137" s="1"/>
      <c r="AA137" s="1"/>
      <c r="AB137" s="1"/>
      <c r="AC137" s="1"/>
    </row>
    <row r="138" spans="1:29" ht="15" customHeight="1">
      <c r="A138" s="1"/>
      <c r="B138" s="286"/>
      <c r="C138" s="224"/>
      <c r="D138" s="291"/>
      <c r="E138" s="242"/>
      <c r="F138" s="247"/>
      <c r="G138" s="224"/>
      <c r="H138" s="242"/>
      <c r="I138" s="247"/>
      <c r="J138" s="250"/>
      <c r="K138" s="242"/>
      <c r="L138" s="247"/>
      <c r="M138" s="224"/>
      <c r="N138" s="242"/>
      <c r="O138" s="240"/>
      <c r="P138" s="224"/>
      <c r="Q138" s="242"/>
      <c r="R138" s="240"/>
      <c r="S138" s="224"/>
      <c r="T138" s="242"/>
      <c r="U138" s="240"/>
      <c r="V138" s="238"/>
      <c r="W138" s="1"/>
      <c r="X138" s="1"/>
      <c r="Y138" s="1"/>
      <c r="Z138" s="1"/>
      <c r="AA138" s="1"/>
      <c r="AB138" s="1"/>
      <c r="AC138" s="1"/>
    </row>
    <row r="139" spans="1:29" ht="15" customHeight="1">
      <c r="A139" s="1"/>
      <c r="B139" s="286"/>
      <c r="C139" s="224"/>
      <c r="D139" s="291"/>
      <c r="E139" s="243"/>
      <c r="F139" s="247"/>
      <c r="G139" s="224"/>
      <c r="H139" s="243"/>
      <c r="I139" s="247"/>
      <c r="J139" s="250"/>
      <c r="K139" s="243"/>
      <c r="L139" s="247"/>
      <c r="M139" s="224"/>
      <c r="N139" s="243"/>
      <c r="O139" s="240"/>
      <c r="P139" s="224"/>
      <c r="Q139" s="243"/>
      <c r="R139" s="240"/>
      <c r="S139" s="224"/>
      <c r="T139" s="243"/>
      <c r="U139" s="240"/>
      <c r="V139" s="238"/>
      <c r="W139" s="1"/>
      <c r="X139" s="1"/>
      <c r="Y139" s="1"/>
      <c r="Z139" s="1"/>
      <c r="AA139" s="1"/>
      <c r="AB139" s="1"/>
      <c r="AC139" s="1"/>
    </row>
    <row r="140" spans="1:29" ht="15" customHeight="1">
      <c r="A140" s="1"/>
      <c r="B140" s="286"/>
      <c r="C140" s="224"/>
      <c r="D140" s="291"/>
      <c r="E140" s="241">
        <v>2</v>
      </c>
      <c r="F140" s="266"/>
      <c r="G140" s="224"/>
      <c r="H140" s="241">
        <v>2</v>
      </c>
      <c r="I140" s="248"/>
      <c r="J140" s="250"/>
      <c r="K140" s="241">
        <v>2</v>
      </c>
      <c r="L140" s="248"/>
      <c r="M140" s="224"/>
      <c r="N140" s="241">
        <v>2</v>
      </c>
      <c r="O140" s="239"/>
      <c r="P140" s="224"/>
      <c r="Q140" s="241">
        <v>2</v>
      </c>
      <c r="R140" s="239"/>
      <c r="S140" s="224"/>
      <c r="T140" s="241">
        <v>2</v>
      </c>
      <c r="U140" s="239"/>
      <c r="V140" s="237"/>
      <c r="W140" s="1"/>
      <c r="X140" s="1"/>
      <c r="Y140" s="1"/>
      <c r="Z140" s="1"/>
      <c r="AA140" s="1"/>
      <c r="AB140" s="1"/>
      <c r="AC140" s="1"/>
    </row>
    <row r="141" spans="1:29" ht="15" customHeight="1">
      <c r="A141" s="1"/>
      <c r="B141" s="286"/>
      <c r="C141" s="224"/>
      <c r="D141" s="291"/>
      <c r="E141" s="242"/>
      <c r="F141" s="247"/>
      <c r="G141" s="224"/>
      <c r="H141" s="242"/>
      <c r="I141" s="247"/>
      <c r="J141" s="250"/>
      <c r="K141" s="242"/>
      <c r="L141" s="247"/>
      <c r="M141" s="224"/>
      <c r="N141" s="242"/>
      <c r="O141" s="240"/>
      <c r="P141" s="224"/>
      <c r="Q141" s="242"/>
      <c r="R141" s="240"/>
      <c r="S141" s="224"/>
      <c r="T141" s="242"/>
      <c r="U141" s="240"/>
      <c r="V141" s="238"/>
      <c r="W141" s="1"/>
      <c r="X141" s="1"/>
      <c r="Y141" s="1"/>
      <c r="Z141" s="1"/>
      <c r="AA141" s="1"/>
      <c r="AB141" s="1"/>
      <c r="AC141" s="1"/>
    </row>
    <row r="142" spans="1:29" ht="15" customHeight="1">
      <c r="A142" s="1"/>
      <c r="B142" s="286"/>
      <c r="C142" s="224"/>
      <c r="D142" s="291"/>
      <c r="E142" s="242"/>
      <c r="F142" s="247"/>
      <c r="G142" s="224"/>
      <c r="H142" s="242"/>
      <c r="I142" s="247"/>
      <c r="J142" s="250"/>
      <c r="K142" s="242"/>
      <c r="L142" s="247"/>
      <c r="M142" s="224"/>
      <c r="N142" s="242"/>
      <c r="O142" s="240"/>
      <c r="P142" s="224"/>
      <c r="Q142" s="242"/>
      <c r="R142" s="240"/>
      <c r="S142" s="224"/>
      <c r="T142" s="242"/>
      <c r="U142" s="240"/>
      <c r="V142" s="238"/>
      <c r="W142" s="1"/>
      <c r="X142" s="1"/>
      <c r="Y142" s="1"/>
      <c r="Z142" s="1"/>
      <c r="AA142" s="1"/>
      <c r="AB142" s="1"/>
      <c r="AC142" s="1"/>
    </row>
    <row r="143" spans="1:29" ht="15" customHeight="1">
      <c r="A143" s="1"/>
      <c r="B143" s="286"/>
      <c r="C143" s="224"/>
      <c r="D143" s="291"/>
      <c r="E143" s="243"/>
      <c r="F143" s="247"/>
      <c r="G143" s="224"/>
      <c r="H143" s="243"/>
      <c r="I143" s="247"/>
      <c r="J143" s="250"/>
      <c r="K143" s="243"/>
      <c r="L143" s="247"/>
      <c r="M143" s="224"/>
      <c r="N143" s="243"/>
      <c r="O143" s="240"/>
      <c r="P143" s="224"/>
      <c r="Q143" s="243"/>
      <c r="R143" s="240"/>
      <c r="S143" s="224"/>
      <c r="T143" s="243"/>
      <c r="U143" s="240"/>
      <c r="V143" s="238"/>
      <c r="W143" s="1"/>
      <c r="X143" s="1"/>
      <c r="Y143" s="1"/>
      <c r="Z143" s="1"/>
      <c r="AA143" s="1"/>
      <c r="AB143" s="1"/>
      <c r="AC143" s="1"/>
    </row>
    <row r="144" spans="1:29" ht="15" customHeight="1">
      <c r="A144" s="1"/>
      <c r="B144" s="286"/>
      <c r="C144" s="224"/>
      <c r="D144" s="291"/>
      <c r="E144" s="241">
        <v>3</v>
      </c>
      <c r="F144" s="266"/>
      <c r="G144" s="224"/>
      <c r="H144" s="241">
        <v>3</v>
      </c>
      <c r="I144" s="248"/>
      <c r="J144" s="250"/>
      <c r="K144" s="241">
        <v>3</v>
      </c>
      <c r="L144" s="248"/>
      <c r="M144" s="224"/>
      <c r="N144" s="241">
        <v>3</v>
      </c>
      <c r="O144" s="239"/>
      <c r="P144" s="224"/>
      <c r="Q144" s="241">
        <v>3</v>
      </c>
      <c r="R144" s="239"/>
      <c r="S144" s="224"/>
      <c r="T144" s="241">
        <v>3</v>
      </c>
      <c r="U144" s="239"/>
      <c r="V144" s="237"/>
      <c r="W144" s="1"/>
      <c r="X144" s="1"/>
      <c r="Y144" s="1"/>
      <c r="Z144" s="1"/>
      <c r="AA144" s="1"/>
      <c r="AB144" s="1"/>
      <c r="AC144" s="1"/>
    </row>
    <row r="145" spans="1:29" ht="15" customHeight="1">
      <c r="A145" s="1"/>
      <c r="B145" s="286"/>
      <c r="C145" s="224"/>
      <c r="D145" s="291"/>
      <c r="E145" s="242"/>
      <c r="F145" s="247"/>
      <c r="G145" s="224"/>
      <c r="H145" s="242"/>
      <c r="I145" s="247"/>
      <c r="J145" s="250"/>
      <c r="K145" s="242"/>
      <c r="L145" s="247"/>
      <c r="M145" s="224"/>
      <c r="N145" s="242"/>
      <c r="O145" s="240"/>
      <c r="P145" s="224"/>
      <c r="Q145" s="242"/>
      <c r="R145" s="240"/>
      <c r="S145" s="224"/>
      <c r="T145" s="242"/>
      <c r="U145" s="240"/>
      <c r="V145" s="238"/>
      <c r="W145" s="1"/>
      <c r="X145" s="1"/>
      <c r="Y145" s="1"/>
      <c r="Z145" s="1"/>
      <c r="AA145" s="1"/>
      <c r="AB145" s="1"/>
      <c r="AC145" s="1"/>
    </row>
    <row r="146" spans="1:29" ht="15" customHeight="1">
      <c r="A146" s="1"/>
      <c r="B146" s="286"/>
      <c r="C146" s="224"/>
      <c r="D146" s="291"/>
      <c r="E146" s="242"/>
      <c r="F146" s="247"/>
      <c r="G146" s="224"/>
      <c r="H146" s="242"/>
      <c r="I146" s="247"/>
      <c r="J146" s="250"/>
      <c r="K146" s="242"/>
      <c r="L146" s="247"/>
      <c r="M146" s="224"/>
      <c r="N146" s="242"/>
      <c r="O146" s="240"/>
      <c r="P146" s="224"/>
      <c r="Q146" s="242"/>
      <c r="R146" s="240"/>
      <c r="S146" s="224"/>
      <c r="T146" s="242"/>
      <c r="U146" s="240"/>
      <c r="V146" s="238"/>
      <c r="W146" s="1"/>
      <c r="X146" s="1"/>
      <c r="Y146" s="1"/>
      <c r="Z146" s="1"/>
      <c r="AA146" s="1"/>
      <c r="AB146" s="1"/>
      <c r="AC146" s="1"/>
    </row>
    <row r="147" spans="1:29" ht="15" customHeight="1">
      <c r="A147" s="1"/>
      <c r="B147" s="287"/>
      <c r="C147" s="225"/>
      <c r="D147" s="291"/>
      <c r="E147" s="243"/>
      <c r="F147" s="247"/>
      <c r="G147" s="225"/>
      <c r="H147" s="243"/>
      <c r="I147" s="247"/>
      <c r="J147" s="251"/>
      <c r="K147" s="243"/>
      <c r="L147" s="247"/>
      <c r="M147" s="225"/>
      <c r="N147" s="243"/>
      <c r="O147" s="240"/>
      <c r="P147" s="225"/>
      <c r="Q147" s="243"/>
      <c r="R147" s="240"/>
      <c r="S147" s="225"/>
      <c r="T147" s="243"/>
      <c r="U147" s="240"/>
      <c r="V147" s="238"/>
      <c r="W147" s="1"/>
      <c r="X147" s="1"/>
      <c r="Y147" s="1"/>
      <c r="Z147" s="1"/>
      <c r="AA147" s="1"/>
      <c r="AB147" s="1"/>
      <c r="AC147" s="1"/>
    </row>
    <row r="148" spans="1:29" ht="12.75">
      <c r="A148" s="1"/>
      <c r="B148" s="16"/>
      <c r="C148" s="3"/>
      <c r="D148" s="3"/>
      <c r="E148" s="3"/>
      <c r="F148" s="3"/>
      <c r="G148" s="137"/>
      <c r="H148" s="137"/>
      <c r="I148" s="137"/>
      <c r="J148" s="137"/>
      <c r="K148" s="137"/>
      <c r="L148" s="154"/>
      <c r="M148" s="137"/>
      <c r="N148" s="137"/>
      <c r="O148" s="137"/>
      <c r="P148" s="137"/>
      <c r="Q148" s="137"/>
      <c r="R148" s="137"/>
      <c r="S148" s="137"/>
      <c r="T148" s="137"/>
      <c r="U148" s="137"/>
      <c r="V148" s="1"/>
      <c r="W148" s="1"/>
      <c r="X148" s="1"/>
      <c r="Y148" s="1"/>
      <c r="Z148" s="1"/>
      <c r="AA148" s="1"/>
      <c r="AB148" s="1"/>
      <c r="AC148" s="1"/>
    </row>
    <row r="149" spans="1:29" ht="12.75">
      <c r="A149" s="1"/>
      <c r="B149" s="16"/>
      <c r="C149" s="3"/>
      <c r="D149" s="3"/>
      <c r="E149" s="3"/>
      <c r="F149" s="3"/>
      <c r="G149" s="137"/>
      <c r="H149" s="137"/>
      <c r="I149" s="137"/>
      <c r="J149" s="137"/>
      <c r="K149" s="137"/>
      <c r="L149" s="154"/>
      <c r="M149" s="137"/>
      <c r="N149" s="137"/>
      <c r="O149" s="137"/>
      <c r="P149" s="137"/>
      <c r="Q149" s="137"/>
      <c r="R149" s="137"/>
      <c r="S149" s="137"/>
      <c r="T149" s="137"/>
      <c r="U149" s="137"/>
      <c r="V149" s="1"/>
      <c r="W149" s="1"/>
      <c r="X149" s="1"/>
      <c r="Y149" s="1"/>
      <c r="Z149" s="1"/>
      <c r="AA149" s="1"/>
      <c r="AB149" s="1"/>
      <c r="AC149" s="1"/>
    </row>
    <row r="150" spans="1:29" ht="12.75">
      <c r="A150" s="1"/>
      <c r="B150" s="16"/>
      <c r="C150" s="3"/>
      <c r="D150" s="3"/>
      <c r="E150" s="3"/>
      <c r="F150" s="3"/>
      <c r="G150" s="137"/>
      <c r="H150" s="137"/>
      <c r="I150" s="137"/>
      <c r="J150" s="137"/>
      <c r="K150" s="137"/>
      <c r="L150" s="154"/>
      <c r="M150" s="137"/>
      <c r="N150" s="137"/>
      <c r="O150" s="137"/>
      <c r="P150" s="137"/>
      <c r="Q150" s="137"/>
      <c r="R150" s="137"/>
      <c r="S150" s="137"/>
      <c r="T150" s="137"/>
      <c r="U150" s="137"/>
      <c r="V150" s="1"/>
      <c r="W150" s="1"/>
      <c r="X150" s="1"/>
      <c r="Y150" s="1"/>
      <c r="Z150" s="1"/>
      <c r="AA150" s="1"/>
      <c r="AB150" s="1"/>
      <c r="AC150" s="1"/>
    </row>
    <row r="151" spans="1:29" ht="12.75">
      <c r="A151" s="1"/>
      <c r="B151" s="16"/>
      <c r="C151" s="3"/>
      <c r="D151" s="3"/>
      <c r="E151" s="3"/>
      <c r="F151" s="3"/>
      <c r="G151" s="137"/>
      <c r="H151" s="137"/>
      <c r="I151" s="137"/>
      <c r="J151" s="137"/>
      <c r="K151" s="137"/>
      <c r="L151" s="154"/>
      <c r="M151" s="137"/>
      <c r="N151" s="137"/>
      <c r="O151" s="137"/>
      <c r="P151" s="137"/>
      <c r="Q151" s="137"/>
      <c r="R151" s="137"/>
      <c r="S151" s="137"/>
      <c r="T151" s="137"/>
      <c r="U151" s="137"/>
      <c r="V151" s="1"/>
      <c r="W151" s="1"/>
      <c r="X151" s="1"/>
      <c r="Y151" s="1"/>
      <c r="Z151" s="1"/>
      <c r="AA151" s="1"/>
      <c r="AB151" s="1"/>
      <c r="AC151" s="1"/>
    </row>
    <row r="152" spans="1:29" ht="12.75">
      <c r="A152" s="1"/>
      <c r="B152" s="16"/>
      <c r="C152" s="3"/>
      <c r="D152" s="3"/>
      <c r="E152" s="3"/>
      <c r="F152" s="3"/>
      <c r="G152" s="137"/>
      <c r="H152" s="137"/>
      <c r="I152" s="137"/>
      <c r="J152" s="137"/>
      <c r="K152" s="137"/>
      <c r="L152" s="154"/>
      <c r="M152" s="137"/>
      <c r="N152" s="137"/>
      <c r="O152" s="137"/>
      <c r="P152" s="137"/>
      <c r="Q152" s="137"/>
      <c r="R152" s="137"/>
      <c r="S152" s="137"/>
      <c r="T152" s="137"/>
      <c r="U152" s="137"/>
      <c r="V152" s="1"/>
      <c r="W152" s="1"/>
      <c r="X152" s="1"/>
      <c r="Y152" s="1"/>
      <c r="Z152" s="1"/>
      <c r="AA152" s="1"/>
      <c r="AB152" s="1"/>
      <c r="AC152" s="1"/>
    </row>
    <row r="153" spans="1:29" ht="12.75">
      <c r="A153" s="1"/>
      <c r="B153" s="16"/>
      <c r="C153" s="3"/>
      <c r="D153" s="3"/>
      <c r="E153" s="3"/>
      <c r="F153" s="3"/>
      <c r="G153" s="137"/>
      <c r="H153" s="137"/>
      <c r="I153" s="137"/>
      <c r="J153" s="137"/>
      <c r="K153" s="137"/>
      <c r="L153" s="154"/>
      <c r="M153" s="137"/>
      <c r="N153" s="137"/>
      <c r="O153" s="137"/>
      <c r="P153" s="137"/>
      <c r="Q153" s="137"/>
      <c r="R153" s="137"/>
      <c r="S153" s="137"/>
      <c r="T153" s="137"/>
      <c r="U153" s="137"/>
      <c r="V153" s="1"/>
      <c r="W153" s="1"/>
      <c r="X153" s="1"/>
      <c r="Y153" s="1"/>
      <c r="Z153" s="1"/>
      <c r="AA153" s="1"/>
      <c r="AB153" s="1"/>
      <c r="AC153" s="1"/>
    </row>
    <row r="154" spans="1:29" ht="12.75">
      <c r="A154" s="1"/>
      <c r="B154" s="16"/>
      <c r="C154" s="3"/>
      <c r="D154" s="3"/>
      <c r="E154" s="3"/>
      <c r="F154" s="3"/>
      <c r="G154" s="137"/>
      <c r="H154" s="137"/>
      <c r="I154" s="137"/>
      <c r="J154" s="137"/>
      <c r="K154" s="137"/>
      <c r="L154" s="154"/>
      <c r="M154" s="137"/>
      <c r="N154" s="137"/>
      <c r="O154" s="137"/>
      <c r="P154" s="137"/>
      <c r="Q154" s="137"/>
      <c r="R154" s="137"/>
      <c r="S154" s="137"/>
      <c r="T154" s="137"/>
      <c r="U154" s="137"/>
      <c r="V154" s="1"/>
      <c r="W154" s="1"/>
      <c r="X154" s="1"/>
      <c r="Y154" s="1"/>
      <c r="Z154" s="1"/>
      <c r="AA154" s="1"/>
      <c r="AB154" s="1"/>
      <c r="AC154" s="1"/>
    </row>
    <row r="155" spans="1:29" ht="12.75">
      <c r="A155" s="1"/>
      <c r="B155" s="16"/>
      <c r="C155" s="3"/>
      <c r="D155" s="3"/>
      <c r="E155" s="3"/>
      <c r="F155" s="3"/>
      <c r="G155" s="137"/>
      <c r="H155" s="137"/>
      <c r="I155" s="137"/>
      <c r="J155" s="137"/>
      <c r="K155" s="137"/>
      <c r="L155" s="154"/>
      <c r="M155" s="137"/>
      <c r="N155" s="137"/>
      <c r="O155" s="137"/>
      <c r="P155" s="137"/>
      <c r="Q155" s="137"/>
      <c r="R155" s="137"/>
      <c r="S155" s="137"/>
      <c r="T155" s="137"/>
      <c r="U155" s="137"/>
      <c r="V155" s="1"/>
      <c r="W155" s="1"/>
      <c r="X155" s="1"/>
      <c r="Y155" s="1"/>
      <c r="Z155" s="1"/>
      <c r="AA155" s="1"/>
      <c r="AB155" s="1"/>
      <c r="AC155" s="1"/>
    </row>
    <row r="156" spans="1:29" ht="12.75">
      <c r="A156" s="1"/>
      <c r="B156" s="16"/>
      <c r="C156" s="3"/>
      <c r="D156" s="3"/>
      <c r="E156" s="3"/>
      <c r="F156" s="3"/>
      <c r="G156" s="137"/>
      <c r="H156" s="137"/>
      <c r="I156" s="137"/>
      <c r="J156" s="137"/>
      <c r="K156" s="137"/>
      <c r="L156" s="154"/>
      <c r="M156" s="137"/>
      <c r="N156" s="137"/>
      <c r="O156" s="137"/>
      <c r="P156" s="137"/>
      <c r="Q156" s="137"/>
      <c r="R156" s="137"/>
      <c r="S156" s="137"/>
      <c r="T156" s="137"/>
      <c r="U156" s="137"/>
      <c r="V156" s="1"/>
      <c r="W156" s="1"/>
      <c r="X156" s="1"/>
      <c r="Y156" s="1"/>
      <c r="Z156" s="1"/>
      <c r="AA156" s="1"/>
      <c r="AB156" s="1"/>
      <c r="AC156" s="1"/>
    </row>
    <row r="157" spans="1:29" ht="12.75">
      <c r="A157" s="1"/>
      <c r="B157" s="16"/>
      <c r="C157" s="3"/>
      <c r="D157" s="3"/>
      <c r="E157" s="3"/>
      <c r="F157" s="3"/>
      <c r="G157" s="137"/>
      <c r="H157" s="137"/>
      <c r="I157" s="137"/>
      <c r="J157" s="137"/>
      <c r="K157" s="137"/>
      <c r="L157" s="154"/>
      <c r="M157" s="137"/>
      <c r="N157" s="137"/>
      <c r="O157" s="137"/>
      <c r="P157" s="137"/>
      <c r="Q157" s="137"/>
      <c r="R157" s="137"/>
      <c r="S157" s="137"/>
      <c r="T157" s="137"/>
      <c r="U157" s="137"/>
      <c r="V157" s="1"/>
      <c r="W157" s="1"/>
      <c r="X157" s="1"/>
      <c r="Y157" s="1"/>
      <c r="Z157" s="1"/>
      <c r="AA157" s="1"/>
      <c r="AB157" s="1"/>
      <c r="AC157" s="1"/>
    </row>
    <row r="158" spans="1:29" ht="12.75">
      <c r="A158" s="1"/>
      <c r="B158" s="16"/>
      <c r="C158" s="3"/>
      <c r="D158" s="3"/>
      <c r="E158" s="3"/>
      <c r="F158" s="3"/>
      <c r="G158" s="137"/>
      <c r="H158" s="137"/>
      <c r="I158" s="137"/>
      <c r="J158" s="137"/>
      <c r="K158" s="137"/>
      <c r="L158" s="154"/>
      <c r="M158" s="137"/>
      <c r="N158" s="137"/>
      <c r="O158" s="137"/>
      <c r="P158" s="137"/>
      <c r="Q158" s="137"/>
      <c r="R158" s="137"/>
      <c r="S158" s="137"/>
      <c r="T158" s="137"/>
      <c r="U158" s="137"/>
      <c r="V158" s="1"/>
      <c r="W158" s="1"/>
      <c r="X158" s="1"/>
      <c r="Y158" s="1"/>
      <c r="Z158" s="1"/>
      <c r="AA158" s="1"/>
      <c r="AB158" s="1"/>
      <c r="AC158" s="1"/>
    </row>
    <row r="159" spans="1:29" ht="12.75">
      <c r="A159" s="1"/>
      <c r="B159" s="16"/>
      <c r="C159" s="3"/>
      <c r="D159" s="3"/>
      <c r="E159" s="3"/>
      <c r="F159" s="3"/>
      <c r="G159" s="137"/>
      <c r="H159" s="137"/>
      <c r="I159" s="137"/>
      <c r="J159" s="137"/>
      <c r="K159" s="137"/>
      <c r="L159" s="154"/>
      <c r="M159" s="137"/>
      <c r="N159" s="137"/>
      <c r="O159" s="137"/>
      <c r="P159" s="137"/>
      <c r="Q159" s="137"/>
      <c r="R159" s="137"/>
      <c r="S159" s="137"/>
      <c r="T159" s="137"/>
      <c r="U159" s="137"/>
      <c r="V159" s="1"/>
      <c r="W159" s="1"/>
      <c r="X159" s="1"/>
      <c r="Y159" s="1"/>
      <c r="Z159" s="1"/>
      <c r="AA159" s="1"/>
      <c r="AB159" s="1"/>
      <c r="AC159" s="1"/>
    </row>
    <row r="160" spans="1:29" ht="12.75">
      <c r="A160" s="1"/>
      <c r="B160" s="16"/>
      <c r="C160" s="3"/>
      <c r="D160" s="3"/>
      <c r="E160" s="3"/>
      <c r="F160" s="3"/>
      <c r="G160" s="137"/>
      <c r="H160" s="137"/>
      <c r="I160" s="137"/>
      <c r="J160" s="137"/>
      <c r="K160" s="137"/>
      <c r="L160" s="154"/>
      <c r="M160" s="137"/>
      <c r="N160" s="137"/>
      <c r="O160" s="137"/>
      <c r="P160" s="137"/>
      <c r="Q160" s="137"/>
      <c r="R160" s="137"/>
      <c r="S160" s="137"/>
      <c r="T160" s="137"/>
      <c r="U160" s="137"/>
      <c r="V160" s="1"/>
      <c r="W160" s="1"/>
      <c r="X160" s="1"/>
      <c r="Y160" s="1"/>
      <c r="Z160" s="1"/>
      <c r="AA160" s="1"/>
      <c r="AB160" s="1"/>
      <c r="AC160" s="1"/>
    </row>
    <row r="161" spans="1:29" ht="12.75">
      <c r="A161" s="1"/>
      <c r="B161" s="16"/>
      <c r="C161" s="3"/>
      <c r="D161" s="3"/>
      <c r="E161" s="3"/>
      <c r="F161" s="3"/>
      <c r="G161" s="137"/>
      <c r="H161" s="137"/>
      <c r="I161" s="137"/>
      <c r="J161" s="137"/>
      <c r="K161" s="137"/>
      <c r="L161" s="154"/>
      <c r="M161" s="137"/>
      <c r="N161" s="137"/>
      <c r="O161" s="137"/>
      <c r="P161" s="137"/>
      <c r="Q161" s="137"/>
      <c r="R161" s="137"/>
      <c r="S161" s="137"/>
      <c r="T161" s="137"/>
      <c r="U161" s="137"/>
      <c r="V161" s="1"/>
      <c r="W161" s="1"/>
      <c r="X161" s="1"/>
      <c r="Y161" s="1"/>
      <c r="Z161" s="1"/>
      <c r="AA161" s="1"/>
      <c r="AB161" s="1"/>
      <c r="AC161" s="1"/>
    </row>
    <row r="162" spans="1:29" ht="12.75">
      <c r="A162" s="1"/>
      <c r="B162" s="16"/>
      <c r="C162" s="3"/>
      <c r="D162" s="3"/>
      <c r="E162" s="3"/>
      <c r="F162" s="3"/>
      <c r="G162" s="137"/>
      <c r="H162" s="137"/>
      <c r="I162" s="137"/>
      <c r="J162" s="137"/>
      <c r="K162" s="137"/>
      <c r="L162" s="154"/>
      <c r="M162" s="137"/>
      <c r="N162" s="137"/>
      <c r="O162" s="137"/>
      <c r="P162" s="137"/>
      <c r="Q162" s="137"/>
      <c r="R162" s="137"/>
      <c r="S162" s="137"/>
      <c r="T162" s="137"/>
      <c r="U162" s="137"/>
      <c r="V162" s="1"/>
      <c r="W162" s="1"/>
      <c r="X162" s="1"/>
      <c r="Y162" s="1"/>
      <c r="Z162" s="1"/>
      <c r="AA162" s="1"/>
      <c r="AB162" s="1"/>
      <c r="AC162" s="1"/>
    </row>
    <row r="163" spans="1:29" ht="12.75">
      <c r="A163" s="1"/>
      <c r="B163" s="16"/>
      <c r="C163" s="3"/>
      <c r="D163" s="3"/>
      <c r="E163" s="3"/>
      <c r="F163" s="3"/>
      <c r="G163" s="137"/>
      <c r="H163" s="137"/>
      <c r="I163" s="137"/>
      <c r="J163" s="137"/>
      <c r="K163" s="137"/>
      <c r="L163" s="154"/>
      <c r="M163" s="137"/>
      <c r="N163" s="137"/>
      <c r="O163" s="137"/>
      <c r="P163" s="137"/>
      <c r="Q163" s="137"/>
      <c r="R163" s="137"/>
      <c r="S163" s="137"/>
      <c r="T163" s="137"/>
      <c r="U163" s="137"/>
      <c r="V163" s="1"/>
      <c r="W163" s="1"/>
      <c r="X163" s="1"/>
      <c r="Y163" s="1"/>
      <c r="Z163" s="1"/>
      <c r="AA163" s="1"/>
      <c r="AB163" s="1"/>
      <c r="AC163" s="1"/>
    </row>
    <row r="164" spans="1:29" ht="12.75">
      <c r="A164" s="1"/>
      <c r="B164" s="16"/>
      <c r="C164" s="3"/>
      <c r="D164" s="3"/>
      <c r="E164" s="3"/>
      <c r="F164" s="3"/>
      <c r="G164" s="137"/>
      <c r="H164" s="137"/>
      <c r="I164" s="137"/>
      <c r="J164" s="137"/>
      <c r="K164" s="137"/>
      <c r="L164" s="154"/>
      <c r="M164" s="137"/>
      <c r="N164" s="137"/>
      <c r="O164" s="137"/>
      <c r="P164" s="137"/>
      <c r="Q164" s="137"/>
      <c r="R164" s="137"/>
      <c r="S164" s="137"/>
      <c r="T164" s="137"/>
      <c r="U164" s="137"/>
      <c r="V164" s="1"/>
      <c r="W164" s="1"/>
      <c r="X164" s="1"/>
      <c r="Y164" s="1"/>
      <c r="Z164" s="1"/>
      <c r="AA164" s="1"/>
      <c r="AB164" s="1"/>
      <c r="AC164" s="1"/>
    </row>
    <row r="165" spans="1:29" ht="12.75">
      <c r="A165" s="1"/>
      <c r="B165" s="16"/>
      <c r="C165" s="3"/>
      <c r="D165" s="3"/>
      <c r="E165" s="3"/>
      <c r="F165" s="3"/>
      <c r="G165" s="137"/>
      <c r="H165" s="137"/>
      <c r="I165" s="137"/>
      <c r="J165" s="137"/>
      <c r="K165" s="137"/>
      <c r="L165" s="154"/>
      <c r="M165" s="137"/>
      <c r="N165" s="137"/>
      <c r="O165" s="137"/>
      <c r="P165" s="137"/>
      <c r="Q165" s="137"/>
      <c r="R165" s="137"/>
      <c r="S165" s="137"/>
      <c r="T165" s="137"/>
      <c r="U165" s="137"/>
      <c r="V165" s="1"/>
      <c r="W165" s="1"/>
      <c r="X165" s="1"/>
      <c r="Y165" s="1"/>
      <c r="Z165" s="1"/>
      <c r="AA165" s="1"/>
      <c r="AB165" s="1"/>
      <c r="AC165" s="1"/>
    </row>
    <row r="166" spans="1:29" ht="12.75">
      <c r="A166" s="1"/>
      <c r="B166" s="16"/>
      <c r="C166" s="3"/>
      <c r="D166" s="3"/>
      <c r="E166" s="3"/>
      <c r="F166" s="3"/>
      <c r="G166" s="137"/>
      <c r="H166" s="137"/>
      <c r="I166" s="137"/>
      <c r="J166" s="137"/>
      <c r="K166" s="137"/>
      <c r="L166" s="154"/>
      <c r="M166" s="137"/>
      <c r="N166" s="137"/>
      <c r="O166" s="137"/>
      <c r="P166" s="137"/>
      <c r="Q166" s="137"/>
      <c r="R166" s="137"/>
      <c r="S166" s="137"/>
      <c r="T166" s="137"/>
      <c r="U166" s="137"/>
      <c r="V166" s="1"/>
      <c r="W166" s="1"/>
      <c r="X166" s="1"/>
      <c r="Y166" s="1"/>
      <c r="Z166" s="1"/>
      <c r="AA166" s="1"/>
      <c r="AB166" s="1"/>
      <c r="AC166" s="1"/>
    </row>
    <row r="167" spans="1:29" ht="12.75">
      <c r="A167" s="1"/>
      <c r="B167" s="16"/>
      <c r="C167" s="3"/>
      <c r="D167" s="3"/>
      <c r="E167" s="3"/>
      <c r="F167" s="3"/>
      <c r="G167" s="137"/>
      <c r="H167" s="137"/>
      <c r="I167" s="137"/>
      <c r="J167" s="137"/>
      <c r="K167" s="137"/>
      <c r="L167" s="154"/>
      <c r="M167" s="137"/>
      <c r="N167" s="137"/>
      <c r="O167" s="137"/>
      <c r="P167" s="137"/>
      <c r="Q167" s="137"/>
      <c r="R167" s="137"/>
      <c r="S167" s="137"/>
      <c r="T167" s="137"/>
      <c r="U167" s="137"/>
      <c r="V167" s="1"/>
      <c r="W167" s="1"/>
      <c r="X167" s="1"/>
      <c r="Y167" s="1"/>
      <c r="Z167" s="1"/>
      <c r="AA167" s="1"/>
      <c r="AB167" s="1"/>
      <c r="AC167" s="1"/>
    </row>
    <row r="168" spans="1:29" ht="12.75">
      <c r="A168" s="1"/>
      <c r="B168" s="16"/>
      <c r="C168" s="3"/>
      <c r="D168" s="3"/>
      <c r="E168" s="3"/>
      <c r="F168" s="3"/>
      <c r="G168" s="137"/>
      <c r="H168" s="137"/>
      <c r="I168" s="137"/>
      <c r="J168" s="137"/>
      <c r="K168" s="137"/>
      <c r="L168" s="154"/>
      <c r="M168" s="137"/>
      <c r="N168" s="137"/>
      <c r="O168" s="137"/>
      <c r="P168" s="137"/>
      <c r="Q168" s="137"/>
      <c r="R168" s="137"/>
      <c r="S168" s="137"/>
      <c r="T168" s="137"/>
      <c r="U168" s="137"/>
      <c r="V168" s="1"/>
      <c r="W168" s="1"/>
      <c r="X168" s="1"/>
      <c r="Y168" s="1"/>
      <c r="Z168" s="1"/>
      <c r="AA168" s="1"/>
      <c r="AB168" s="1"/>
      <c r="AC168" s="1"/>
    </row>
    <row r="169" spans="1:29" ht="12.75">
      <c r="A169" s="1"/>
      <c r="B169" s="16"/>
      <c r="C169" s="3"/>
      <c r="D169" s="3"/>
      <c r="E169" s="3"/>
      <c r="F169" s="3"/>
      <c r="G169" s="137"/>
      <c r="H169" s="137"/>
      <c r="I169" s="137"/>
      <c r="J169" s="137"/>
      <c r="K169" s="137"/>
      <c r="L169" s="154"/>
      <c r="M169" s="137"/>
      <c r="N169" s="137"/>
      <c r="O169" s="137"/>
      <c r="P169" s="137"/>
      <c r="Q169" s="137"/>
      <c r="R169" s="137"/>
      <c r="S169" s="137"/>
      <c r="T169" s="137"/>
      <c r="U169" s="137"/>
      <c r="V169" s="1"/>
      <c r="W169" s="1"/>
      <c r="X169" s="1"/>
      <c r="Y169" s="1"/>
      <c r="Z169" s="1"/>
      <c r="AA169" s="1"/>
      <c r="AB169" s="1"/>
      <c r="AC169" s="1"/>
    </row>
    <row r="170" spans="1:29" ht="12.75">
      <c r="A170" s="1"/>
      <c r="B170" s="16"/>
      <c r="C170" s="3"/>
      <c r="D170" s="3"/>
      <c r="E170" s="3"/>
      <c r="F170" s="3"/>
      <c r="G170" s="137"/>
      <c r="H170" s="137"/>
      <c r="I170" s="137"/>
      <c r="J170" s="137"/>
      <c r="K170" s="137"/>
      <c r="L170" s="154"/>
      <c r="M170" s="137"/>
      <c r="N170" s="137"/>
      <c r="O170" s="137"/>
      <c r="P170" s="137"/>
      <c r="Q170" s="137"/>
      <c r="R170" s="137"/>
      <c r="S170" s="137"/>
      <c r="T170" s="137"/>
      <c r="U170" s="137"/>
      <c r="V170" s="1"/>
      <c r="W170" s="1"/>
      <c r="X170" s="1"/>
      <c r="Y170" s="1"/>
      <c r="Z170" s="1"/>
      <c r="AA170" s="1"/>
      <c r="AB170" s="1"/>
      <c r="AC170" s="1"/>
    </row>
    <row r="171" spans="1:29" ht="12.75">
      <c r="A171" s="1"/>
      <c r="B171" s="16"/>
      <c r="C171" s="3"/>
      <c r="D171" s="3"/>
      <c r="E171" s="3"/>
      <c r="F171" s="3"/>
      <c r="G171" s="137"/>
      <c r="H171" s="137"/>
      <c r="I171" s="137"/>
      <c r="J171" s="137"/>
      <c r="K171" s="137"/>
      <c r="L171" s="154"/>
      <c r="M171" s="137"/>
      <c r="N171" s="137"/>
      <c r="O171" s="137"/>
      <c r="P171" s="137"/>
      <c r="Q171" s="137"/>
      <c r="R171" s="137"/>
      <c r="S171" s="137"/>
      <c r="T171" s="137"/>
      <c r="U171" s="137"/>
      <c r="V171" s="1"/>
      <c r="W171" s="1"/>
      <c r="X171" s="1"/>
      <c r="Y171" s="1"/>
      <c r="Z171" s="1"/>
      <c r="AA171" s="1"/>
      <c r="AB171" s="1"/>
      <c r="AC171" s="1"/>
    </row>
    <row r="172" spans="1:29" ht="12.75">
      <c r="A172" s="1"/>
      <c r="B172" s="16"/>
      <c r="C172" s="3"/>
      <c r="D172" s="3"/>
      <c r="E172" s="3"/>
      <c r="F172" s="3"/>
      <c r="G172" s="137"/>
      <c r="H172" s="137"/>
      <c r="I172" s="137"/>
      <c r="J172" s="137"/>
      <c r="K172" s="137"/>
      <c r="L172" s="154"/>
      <c r="M172" s="137"/>
      <c r="N172" s="137"/>
      <c r="O172" s="137"/>
      <c r="P172" s="137"/>
      <c r="Q172" s="137"/>
      <c r="R172" s="137"/>
      <c r="S172" s="137"/>
      <c r="T172" s="137"/>
      <c r="U172" s="137"/>
      <c r="V172" s="1"/>
      <c r="W172" s="1"/>
      <c r="X172" s="1"/>
      <c r="Y172" s="1"/>
      <c r="Z172" s="1"/>
      <c r="AA172" s="1"/>
      <c r="AB172" s="1"/>
      <c r="AC172" s="1"/>
    </row>
    <row r="173" spans="1:29" ht="12.75">
      <c r="A173" s="1"/>
      <c r="B173" s="16"/>
      <c r="C173" s="3"/>
      <c r="D173" s="3"/>
      <c r="E173" s="3"/>
      <c r="F173" s="3"/>
      <c r="G173" s="137"/>
      <c r="H173" s="137"/>
      <c r="I173" s="137"/>
      <c r="J173" s="137"/>
      <c r="K173" s="137"/>
      <c r="L173" s="154"/>
      <c r="M173" s="137"/>
      <c r="N173" s="137"/>
      <c r="O173" s="137"/>
      <c r="P173" s="137"/>
      <c r="Q173" s="137"/>
      <c r="R173" s="137"/>
      <c r="S173" s="137"/>
      <c r="T173" s="137"/>
      <c r="U173" s="137"/>
      <c r="V173" s="1"/>
      <c r="W173" s="1"/>
      <c r="X173" s="1"/>
      <c r="Y173" s="1"/>
      <c r="Z173" s="1"/>
      <c r="AA173" s="1"/>
      <c r="AB173" s="1"/>
      <c r="AC173" s="1"/>
    </row>
    <row r="174" spans="1:29" ht="12.75">
      <c r="A174" s="1"/>
      <c r="B174" s="16"/>
      <c r="C174" s="3"/>
      <c r="D174" s="3"/>
      <c r="E174" s="3"/>
      <c r="F174" s="3"/>
      <c r="G174" s="137"/>
      <c r="H174" s="137"/>
      <c r="I174" s="137"/>
      <c r="J174" s="137"/>
      <c r="K174" s="137"/>
      <c r="L174" s="154"/>
      <c r="M174" s="137"/>
      <c r="N174" s="137"/>
      <c r="O174" s="137"/>
      <c r="P174" s="137"/>
      <c r="Q174" s="137"/>
      <c r="R174" s="137"/>
      <c r="S174" s="137"/>
      <c r="T174" s="137"/>
      <c r="U174" s="137"/>
      <c r="V174" s="1"/>
      <c r="W174" s="1"/>
      <c r="X174" s="1"/>
      <c r="Y174" s="1"/>
      <c r="Z174" s="1"/>
      <c r="AA174" s="1"/>
      <c r="AB174" s="1"/>
      <c r="AC174" s="1"/>
    </row>
    <row r="175" spans="1:29" ht="12.75">
      <c r="A175" s="1"/>
      <c r="B175" s="16"/>
      <c r="C175" s="3"/>
      <c r="D175" s="3"/>
      <c r="E175" s="3"/>
      <c r="F175" s="3"/>
      <c r="G175" s="137"/>
      <c r="H175" s="137"/>
      <c r="I175" s="137"/>
      <c r="J175" s="137"/>
      <c r="K175" s="137"/>
      <c r="L175" s="154"/>
      <c r="M175" s="137"/>
      <c r="N175" s="137"/>
      <c r="O175" s="137"/>
      <c r="P175" s="137"/>
      <c r="Q175" s="137"/>
      <c r="R175" s="137"/>
      <c r="S175" s="137"/>
      <c r="T175" s="137"/>
      <c r="U175" s="137"/>
      <c r="V175" s="1"/>
      <c r="W175" s="1"/>
      <c r="X175" s="1"/>
      <c r="Y175" s="1"/>
      <c r="Z175" s="1"/>
      <c r="AA175" s="1"/>
      <c r="AB175" s="1"/>
      <c r="AC175" s="1"/>
    </row>
    <row r="176" spans="1:29" ht="12.75">
      <c r="A176" s="1"/>
      <c r="B176" s="16"/>
      <c r="C176" s="3"/>
      <c r="D176" s="3"/>
      <c r="E176" s="3"/>
      <c r="F176" s="3"/>
      <c r="G176" s="137"/>
      <c r="H176" s="137"/>
      <c r="I176" s="137"/>
      <c r="J176" s="137"/>
      <c r="K176" s="137"/>
      <c r="L176" s="154"/>
      <c r="M176" s="137"/>
      <c r="N176" s="137"/>
      <c r="O176" s="137"/>
      <c r="P176" s="137"/>
      <c r="Q176" s="137"/>
      <c r="R176" s="137"/>
      <c r="S176" s="137"/>
      <c r="T176" s="137"/>
      <c r="U176" s="137"/>
      <c r="V176" s="1"/>
      <c r="W176" s="1"/>
      <c r="X176" s="1"/>
      <c r="Y176" s="1"/>
      <c r="Z176" s="1"/>
      <c r="AA176" s="1"/>
      <c r="AB176" s="1"/>
      <c r="AC176" s="1"/>
    </row>
    <row r="177" spans="1:29" ht="12.75">
      <c r="A177" s="1"/>
      <c r="B177" s="16"/>
      <c r="C177" s="3"/>
      <c r="D177" s="3"/>
      <c r="E177" s="3"/>
      <c r="F177" s="3"/>
      <c r="G177" s="137"/>
      <c r="H177" s="137"/>
      <c r="I177" s="137"/>
      <c r="J177" s="137"/>
      <c r="K177" s="137"/>
      <c r="L177" s="154"/>
      <c r="M177" s="137"/>
      <c r="N177" s="137"/>
      <c r="O177" s="137"/>
      <c r="P177" s="137"/>
      <c r="Q177" s="137"/>
      <c r="R177" s="137"/>
      <c r="S177" s="137"/>
      <c r="T177" s="137"/>
      <c r="U177" s="137"/>
      <c r="V177" s="1"/>
      <c r="W177" s="1"/>
      <c r="X177" s="1"/>
      <c r="Y177" s="1"/>
      <c r="Z177" s="1"/>
      <c r="AA177" s="1"/>
      <c r="AB177" s="1"/>
      <c r="AC177" s="1"/>
    </row>
    <row r="178" spans="1:29" ht="12.75">
      <c r="A178" s="1"/>
      <c r="B178" s="16"/>
      <c r="C178" s="3"/>
      <c r="D178" s="3"/>
      <c r="E178" s="3"/>
      <c r="F178" s="3"/>
      <c r="G178" s="137"/>
      <c r="H178" s="137"/>
      <c r="I178" s="137"/>
      <c r="J178" s="137"/>
      <c r="K178" s="137"/>
      <c r="L178" s="154"/>
      <c r="M178" s="137"/>
      <c r="N178" s="137"/>
      <c r="O178" s="137"/>
      <c r="P178" s="137"/>
      <c r="Q178" s="137"/>
      <c r="R178" s="137"/>
      <c r="S178" s="137"/>
      <c r="T178" s="137"/>
      <c r="U178" s="137"/>
      <c r="V178" s="1"/>
      <c r="W178" s="1"/>
      <c r="X178" s="1"/>
      <c r="Y178" s="1"/>
      <c r="Z178" s="1"/>
      <c r="AA178" s="1"/>
      <c r="AB178" s="1"/>
      <c r="AC178" s="1"/>
    </row>
    <row r="179" spans="1:29" ht="12.75">
      <c r="A179" s="1"/>
      <c r="B179" s="16"/>
      <c r="C179" s="3"/>
      <c r="D179" s="3"/>
      <c r="E179" s="3"/>
      <c r="F179" s="3"/>
      <c r="G179" s="137"/>
      <c r="H179" s="137"/>
      <c r="I179" s="137"/>
      <c r="J179" s="137"/>
      <c r="K179" s="137"/>
      <c r="L179" s="154"/>
      <c r="M179" s="137"/>
      <c r="N179" s="137"/>
      <c r="O179" s="137"/>
      <c r="P179" s="137"/>
      <c r="Q179" s="137"/>
      <c r="R179" s="137"/>
      <c r="S179" s="137"/>
      <c r="T179" s="137"/>
      <c r="U179" s="137"/>
      <c r="V179" s="1"/>
      <c r="W179" s="1"/>
      <c r="X179" s="1"/>
      <c r="Y179" s="1"/>
      <c r="Z179" s="1"/>
      <c r="AA179" s="1"/>
      <c r="AB179" s="1"/>
      <c r="AC179" s="1"/>
    </row>
    <row r="180" spans="1:29" ht="12.75">
      <c r="A180" s="1"/>
      <c r="B180" s="16"/>
      <c r="C180" s="3"/>
      <c r="D180" s="3"/>
      <c r="E180" s="3"/>
      <c r="F180" s="3"/>
      <c r="G180" s="137"/>
      <c r="H180" s="137"/>
      <c r="I180" s="137"/>
      <c r="J180" s="137"/>
      <c r="K180" s="137"/>
      <c r="L180" s="154"/>
      <c r="M180" s="137"/>
      <c r="N180" s="137"/>
      <c r="O180" s="137"/>
      <c r="P180" s="137"/>
      <c r="Q180" s="137"/>
      <c r="R180" s="137"/>
      <c r="S180" s="137"/>
      <c r="T180" s="137"/>
      <c r="U180" s="137"/>
      <c r="V180" s="1"/>
      <c r="W180" s="1"/>
      <c r="X180" s="1"/>
      <c r="Y180" s="1"/>
      <c r="Z180" s="1"/>
      <c r="AA180" s="1"/>
      <c r="AB180" s="1"/>
      <c r="AC180" s="1"/>
    </row>
    <row r="181" spans="1:29" ht="12.75">
      <c r="A181" s="1"/>
      <c r="B181" s="16"/>
      <c r="C181" s="3"/>
      <c r="D181" s="3"/>
      <c r="E181" s="3"/>
      <c r="F181" s="3"/>
      <c r="G181" s="137"/>
      <c r="H181" s="137"/>
      <c r="I181" s="137"/>
      <c r="J181" s="137"/>
      <c r="K181" s="137"/>
      <c r="L181" s="154"/>
      <c r="M181" s="137"/>
      <c r="N181" s="137"/>
      <c r="O181" s="137"/>
      <c r="P181" s="137"/>
      <c r="Q181" s="137"/>
      <c r="R181" s="137"/>
      <c r="S181" s="137"/>
      <c r="T181" s="137"/>
      <c r="U181" s="137"/>
      <c r="V181" s="1"/>
      <c r="W181" s="1"/>
      <c r="X181" s="1"/>
      <c r="Y181" s="1"/>
      <c r="Z181" s="1"/>
      <c r="AA181" s="1"/>
      <c r="AB181" s="1"/>
      <c r="AC181" s="1"/>
    </row>
    <row r="182" spans="1:29" ht="12.75">
      <c r="A182" s="1"/>
      <c r="B182" s="16"/>
      <c r="C182" s="3"/>
      <c r="D182" s="3"/>
      <c r="E182" s="3"/>
      <c r="F182" s="3"/>
      <c r="G182" s="137"/>
      <c r="H182" s="137"/>
      <c r="I182" s="137"/>
      <c r="J182" s="137"/>
      <c r="K182" s="137"/>
      <c r="L182" s="154"/>
      <c r="M182" s="137"/>
      <c r="N182" s="137"/>
      <c r="O182" s="137"/>
      <c r="P182" s="137"/>
      <c r="Q182" s="137"/>
      <c r="R182" s="137"/>
      <c r="S182" s="137"/>
      <c r="T182" s="137"/>
      <c r="U182" s="137"/>
      <c r="V182" s="1"/>
      <c r="W182" s="1"/>
      <c r="X182" s="1"/>
      <c r="Y182" s="1"/>
      <c r="Z182" s="1"/>
      <c r="AA182" s="1"/>
      <c r="AB182" s="1"/>
      <c r="AC182" s="1"/>
    </row>
    <row r="183" spans="1:29" ht="12.75">
      <c r="A183" s="1"/>
      <c r="B183" s="16"/>
      <c r="C183" s="3"/>
      <c r="D183" s="3"/>
      <c r="E183" s="3"/>
      <c r="F183" s="3"/>
      <c r="G183" s="137"/>
      <c r="H183" s="137"/>
      <c r="I183" s="137"/>
      <c r="J183" s="137"/>
      <c r="K183" s="137"/>
      <c r="L183" s="154"/>
      <c r="M183" s="137"/>
      <c r="N183" s="137"/>
      <c r="O183" s="137"/>
      <c r="P183" s="137"/>
      <c r="Q183" s="137"/>
      <c r="R183" s="137"/>
      <c r="S183" s="137"/>
      <c r="T183" s="137"/>
      <c r="U183" s="137"/>
      <c r="V183" s="1"/>
      <c r="W183" s="1"/>
      <c r="X183" s="1"/>
      <c r="Y183" s="1"/>
      <c r="Z183" s="1"/>
      <c r="AA183" s="1"/>
      <c r="AB183" s="1"/>
      <c r="AC183" s="1"/>
    </row>
    <row r="184" spans="1:29" ht="12.75">
      <c r="A184" s="1"/>
      <c r="B184" s="16"/>
      <c r="C184" s="3"/>
      <c r="D184" s="3"/>
      <c r="E184" s="3"/>
      <c r="F184" s="3"/>
      <c r="G184" s="137"/>
      <c r="H184" s="137"/>
      <c r="I184" s="137"/>
      <c r="J184" s="137"/>
      <c r="K184" s="137"/>
      <c r="L184" s="154"/>
      <c r="M184" s="137"/>
      <c r="N184" s="137"/>
      <c r="O184" s="137"/>
      <c r="P184" s="137"/>
      <c r="Q184" s="137"/>
      <c r="R184" s="137"/>
      <c r="S184" s="137"/>
      <c r="T184" s="137"/>
      <c r="U184" s="137"/>
      <c r="V184" s="1"/>
      <c r="W184" s="1"/>
      <c r="X184" s="1"/>
      <c r="Y184" s="1"/>
      <c r="Z184" s="1"/>
      <c r="AA184" s="1"/>
      <c r="AB184" s="1"/>
      <c r="AC184" s="1"/>
    </row>
    <row r="185" spans="1:29" ht="12.75">
      <c r="A185" s="1"/>
      <c r="B185" s="16"/>
      <c r="C185" s="3"/>
      <c r="D185" s="3"/>
      <c r="E185" s="3"/>
      <c r="F185" s="3"/>
      <c r="G185" s="137"/>
      <c r="H185" s="137"/>
      <c r="I185" s="137"/>
      <c r="J185" s="137"/>
      <c r="K185" s="137"/>
      <c r="L185" s="154"/>
      <c r="M185" s="137"/>
      <c r="N185" s="137"/>
      <c r="O185" s="137"/>
      <c r="P185" s="137"/>
      <c r="Q185" s="137"/>
      <c r="R185" s="137"/>
      <c r="S185" s="137"/>
      <c r="T185" s="137"/>
      <c r="U185" s="137"/>
      <c r="V185" s="1"/>
      <c r="W185" s="1"/>
      <c r="X185" s="1"/>
      <c r="Y185" s="1"/>
      <c r="Z185" s="1"/>
      <c r="AA185" s="1"/>
      <c r="AB185" s="1"/>
      <c r="AC185" s="1"/>
    </row>
    <row r="186" spans="1:29" ht="12.75">
      <c r="A186" s="1"/>
      <c r="B186" s="16"/>
      <c r="C186" s="3"/>
      <c r="D186" s="3"/>
      <c r="E186" s="3"/>
      <c r="F186" s="3"/>
      <c r="G186" s="137"/>
      <c r="H186" s="137"/>
      <c r="I186" s="137"/>
      <c r="J186" s="137"/>
      <c r="K186" s="137"/>
      <c r="L186" s="154"/>
      <c r="M186" s="137"/>
      <c r="N186" s="137"/>
      <c r="O186" s="137"/>
      <c r="P186" s="137"/>
      <c r="Q186" s="137"/>
      <c r="R186" s="137"/>
      <c r="S186" s="137"/>
      <c r="T186" s="137"/>
      <c r="U186" s="137"/>
      <c r="V186" s="1"/>
      <c r="W186" s="1"/>
      <c r="X186" s="1"/>
      <c r="Y186" s="1"/>
      <c r="Z186" s="1"/>
      <c r="AA186" s="1"/>
      <c r="AB186" s="1"/>
      <c r="AC186" s="1"/>
    </row>
    <row r="187" spans="1:29" ht="12.75">
      <c r="A187" s="1"/>
      <c r="B187" s="16"/>
      <c r="C187" s="3"/>
      <c r="D187" s="3"/>
      <c r="E187" s="3"/>
      <c r="F187" s="3"/>
      <c r="G187" s="137"/>
      <c r="H187" s="137"/>
      <c r="I187" s="137"/>
      <c r="J187" s="137"/>
      <c r="K187" s="137"/>
      <c r="L187" s="154"/>
      <c r="M187" s="137"/>
      <c r="N187" s="137"/>
      <c r="O187" s="137"/>
      <c r="P187" s="137"/>
      <c r="Q187" s="137"/>
      <c r="R187" s="137"/>
      <c r="S187" s="137"/>
      <c r="T187" s="137"/>
      <c r="U187" s="137"/>
      <c r="V187" s="1"/>
      <c r="W187" s="1"/>
      <c r="X187" s="1"/>
      <c r="Y187" s="1"/>
      <c r="Z187" s="1"/>
      <c r="AA187" s="1"/>
      <c r="AB187" s="1"/>
      <c r="AC187" s="1"/>
    </row>
    <row r="188" spans="1:29" ht="12.75">
      <c r="A188" s="1"/>
      <c r="B188" s="16"/>
      <c r="C188" s="3"/>
      <c r="D188" s="3"/>
      <c r="E188" s="3"/>
      <c r="F188" s="3"/>
      <c r="G188" s="137"/>
      <c r="H188" s="137"/>
      <c r="I188" s="137"/>
      <c r="J188" s="137"/>
      <c r="K188" s="137"/>
      <c r="L188" s="154"/>
      <c r="M188" s="137"/>
      <c r="N188" s="137"/>
      <c r="O188" s="137"/>
      <c r="P188" s="137"/>
      <c r="Q188" s="137"/>
      <c r="R188" s="137"/>
      <c r="S188" s="137"/>
      <c r="T188" s="137"/>
      <c r="U188" s="137"/>
      <c r="V188" s="1"/>
      <c r="W188" s="1"/>
      <c r="X188" s="1"/>
      <c r="Y188" s="1"/>
      <c r="Z188" s="1"/>
      <c r="AA188" s="1"/>
      <c r="AB188" s="1"/>
      <c r="AC188" s="1"/>
    </row>
    <row r="189" spans="1:29" ht="12.75">
      <c r="A189" s="1"/>
      <c r="B189" s="16"/>
      <c r="C189" s="3"/>
      <c r="D189" s="3"/>
      <c r="E189" s="3"/>
      <c r="F189" s="3"/>
      <c r="G189" s="137"/>
      <c r="H189" s="137"/>
      <c r="I189" s="137"/>
      <c r="J189" s="137"/>
      <c r="K189" s="137"/>
      <c r="L189" s="154"/>
      <c r="M189" s="137"/>
      <c r="N189" s="137"/>
      <c r="O189" s="137"/>
      <c r="P189" s="137"/>
      <c r="Q189" s="137"/>
      <c r="R189" s="137"/>
      <c r="S189" s="137"/>
      <c r="T189" s="137"/>
      <c r="U189" s="137"/>
      <c r="V189" s="1"/>
      <c r="W189" s="1"/>
      <c r="X189" s="1"/>
      <c r="Y189" s="1"/>
      <c r="Z189" s="1"/>
      <c r="AA189" s="1"/>
      <c r="AB189" s="1"/>
      <c r="AC189" s="1"/>
    </row>
    <row r="190" spans="1:29" ht="12.75">
      <c r="A190" s="1"/>
      <c r="B190" s="16"/>
      <c r="C190" s="3"/>
      <c r="D190" s="3"/>
      <c r="E190" s="3"/>
      <c r="F190" s="3"/>
      <c r="G190" s="137"/>
      <c r="H190" s="137"/>
      <c r="I190" s="137"/>
      <c r="J190" s="137"/>
      <c r="K190" s="137"/>
      <c r="L190" s="154"/>
      <c r="M190" s="137"/>
      <c r="N190" s="137"/>
      <c r="O190" s="137"/>
      <c r="P190" s="137"/>
      <c r="Q190" s="137"/>
      <c r="R190" s="137"/>
      <c r="S190" s="137"/>
      <c r="T190" s="137"/>
      <c r="U190" s="137"/>
      <c r="V190" s="1"/>
      <c r="W190" s="1"/>
      <c r="X190" s="1"/>
      <c r="Y190" s="1"/>
      <c r="Z190" s="1"/>
      <c r="AA190" s="1"/>
      <c r="AB190" s="1"/>
      <c r="AC190" s="1"/>
    </row>
    <row r="191" spans="1:29" ht="12.75">
      <c r="A191" s="1"/>
      <c r="B191" s="16"/>
      <c r="C191" s="3"/>
      <c r="D191" s="3"/>
      <c r="E191" s="3"/>
      <c r="F191" s="3"/>
      <c r="G191" s="137"/>
      <c r="H191" s="137"/>
      <c r="I191" s="137"/>
      <c r="J191" s="137"/>
      <c r="K191" s="137"/>
      <c r="L191" s="154"/>
      <c r="M191" s="137"/>
      <c r="N191" s="137"/>
      <c r="O191" s="137"/>
      <c r="P191" s="137"/>
      <c r="Q191" s="137"/>
      <c r="R191" s="137"/>
      <c r="S191" s="137"/>
      <c r="T191" s="137"/>
      <c r="U191" s="137"/>
      <c r="V191" s="1"/>
      <c r="W191" s="1"/>
      <c r="X191" s="1"/>
      <c r="Y191" s="1"/>
      <c r="Z191" s="1"/>
      <c r="AA191" s="1"/>
      <c r="AB191" s="1"/>
      <c r="AC191" s="1"/>
    </row>
    <row r="192" spans="1:29" ht="12.75">
      <c r="A192" s="1"/>
      <c r="B192" s="16"/>
      <c r="C192" s="3"/>
      <c r="D192" s="3"/>
      <c r="E192" s="3"/>
      <c r="F192" s="3"/>
      <c r="G192" s="137"/>
      <c r="H192" s="137"/>
      <c r="I192" s="137"/>
      <c r="J192" s="137"/>
      <c r="K192" s="137"/>
      <c r="L192" s="154"/>
      <c r="M192" s="137"/>
      <c r="N192" s="137"/>
      <c r="O192" s="137"/>
      <c r="P192" s="137"/>
      <c r="Q192" s="137"/>
      <c r="R192" s="137"/>
      <c r="S192" s="137"/>
      <c r="T192" s="137"/>
      <c r="U192" s="137"/>
      <c r="V192" s="1"/>
      <c r="W192" s="1"/>
      <c r="X192" s="1"/>
      <c r="Y192" s="1"/>
      <c r="Z192" s="1"/>
      <c r="AA192" s="1"/>
      <c r="AB192" s="1"/>
      <c r="AC192" s="1"/>
    </row>
    <row r="193" spans="1:29" ht="12.75">
      <c r="A193" s="1"/>
      <c r="B193" s="16"/>
      <c r="C193" s="3"/>
      <c r="D193" s="3"/>
      <c r="E193" s="3"/>
      <c r="F193" s="3"/>
      <c r="G193" s="137"/>
      <c r="H193" s="137"/>
      <c r="I193" s="137"/>
      <c r="J193" s="137"/>
      <c r="K193" s="137"/>
      <c r="L193" s="154"/>
      <c r="M193" s="137"/>
      <c r="N193" s="137"/>
      <c r="O193" s="137"/>
      <c r="P193" s="137"/>
      <c r="Q193" s="137"/>
      <c r="R193" s="137"/>
      <c r="S193" s="137"/>
      <c r="T193" s="137"/>
      <c r="U193" s="137"/>
      <c r="V193" s="1"/>
      <c r="W193" s="1"/>
      <c r="X193" s="1"/>
      <c r="Y193" s="1"/>
      <c r="Z193" s="1"/>
      <c r="AA193" s="1"/>
      <c r="AB193" s="1"/>
      <c r="AC193" s="1"/>
    </row>
    <row r="194" spans="1:29" ht="12.75">
      <c r="A194" s="1"/>
      <c r="B194" s="16"/>
      <c r="C194" s="3"/>
      <c r="D194" s="3"/>
      <c r="E194" s="3"/>
      <c r="F194" s="3"/>
      <c r="G194" s="137"/>
      <c r="H194" s="137"/>
      <c r="I194" s="137"/>
      <c r="J194" s="137"/>
      <c r="K194" s="137"/>
      <c r="L194" s="154"/>
      <c r="M194" s="137"/>
      <c r="N194" s="137"/>
      <c r="O194" s="137"/>
      <c r="P194" s="137"/>
      <c r="Q194" s="137"/>
      <c r="R194" s="137"/>
      <c r="S194" s="137"/>
      <c r="T194" s="137"/>
      <c r="U194" s="137"/>
      <c r="V194" s="1"/>
      <c r="W194" s="1"/>
      <c r="X194" s="1"/>
      <c r="Y194" s="1"/>
      <c r="Z194" s="1"/>
      <c r="AA194" s="1"/>
      <c r="AB194" s="1"/>
      <c r="AC194" s="1"/>
    </row>
    <row r="195" spans="1:29" ht="12.75">
      <c r="A195" s="1"/>
      <c r="B195" s="16"/>
      <c r="C195" s="3"/>
      <c r="D195" s="3"/>
      <c r="E195" s="3"/>
      <c r="F195" s="3"/>
      <c r="G195" s="137"/>
      <c r="H195" s="137"/>
      <c r="I195" s="137"/>
      <c r="J195" s="137"/>
      <c r="K195" s="137"/>
      <c r="L195" s="154"/>
      <c r="M195" s="137"/>
      <c r="N195" s="137"/>
      <c r="O195" s="137"/>
      <c r="P195" s="137"/>
      <c r="Q195" s="137"/>
      <c r="R195" s="137"/>
      <c r="S195" s="137"/>
      <c r="T195" s="137"/>
      <c r="U195" s="137"/>
      <c r="V195" s="1"/>
      <c r="W195" s="1"/>
      <c r="X195" s="1"/>
      <c r="Y195" s="1"/>
      <c r="Z195" s="1"/>
      <c r="AA195" s="1"/>
      <c r="AB195" s="1"/>
      <c r="AC195" s="1"/>
    </row>
    <row r="196" spans="1:29" ht="12.75">
      <c r="A196" s="1"/>
      <c r="B196" s="16"/>
      <c r="C196" s="3"/>
      <c r="D196" s="3"/>
      <c r="E196" s="3"/>
      <c r="F196" s="3"/>
      <c r="G196" s="137"/>
      <c r="H196" s="137"/>
      <c r="I196" s="137"/>
      <c r="J196" s="137"/>
      <c r="K196" s="137"/>
      <c r="L196" s="154"/>
      <c r="M196" s="137"/>
      <c r="N196" s="137"/>
      <c r="O196" s="137"/>
      <c r="P196" s="137"/>
      <c r="Q196" s="137"/>
      <c r="R196" s="137"/>
      <c r="S196" s="137"/>
      <c r="T196" s="137"/>
      <c r="U196" s="137"/>
      <c r="V196" s="1"/>
      <c r="W196" s="1"/>
      <c r="X196" s="1"/>
      <c r="Y196" s="1"/>
      <c r="Z196" s="1"/>
      <c r="AA196" s="1"/>
      <c r="AB196" s="1"/>
      <c r="AC196" s="1"/>
    </row>
    <row r="197" spans="1:29" ht="12.75">
      <c r="A197" s="1"/>
      <c r="B197" s="16"/>
      <c r="C197" s="3"/>
      <c r="D197" s="3"/>
      <c r="E197" s="3"/>
      <c r="F197" s="3"/>
      <c r="G197" s="137"/>
      <c r="H197" s="137"/>
      <c r="I197" s="137"/>
      <c r="J197" s="137"/>
      <c r="K197" s="137"/>
      <c r="L197" s="154"/>
      <c r="M197" s="137"/>
      <c r="N197" s="137"/>
      <c r="O197" s="137"/>
      <c r="P197" s="137"/>
      <c r="Q197" s="137"/>
      <c r="R197" s="137"/>
      <c r="S197" s="137"/>
      <c r="T197" s="137"/>
      <c r="U197" s="137"/>
      <c r="V197" s="1"/>
      <c r="W197" s="1"/>
      <c r="X197" s="1"/>
      <c r="Y197" s="1"/>
      <c r="Z197" s="1"/>
      <c r="AA197" s="1"/>
      <c r="AB197" s="1"/>
      <c r="AC197" s="1"/>
    </row>
    <row r="198" spans="1:29" ht="12.75">
      <c r="A198" s="1"/>
      <c r="B198" s="16"/>
      <c r="C198" s="3"/>
      <c r="D198" s="3"/>
      <c r="E198" s="3"/>
      <c r="F198" s="3"/>
      <c r="G198" s="137"/>
      <c r="H198" s="137"/>
      <c r="I198" s="137"/>
      <c r="J198" s="137"/>
      <c r="K198" s="137"/>
      <c r="L198" s="154"/>
      <c r="M198" s="137"/>
      <c r="N198" s="137"/>
      <c r="O198" s="137"/>
      <c r="P198" s="137"/>
      <c r="Q198" s="137"/>
      <c r="R198" s="137"/>
      <c r="S198" s="137"/>
      <c r="T198" s="137"/>
      <c r="U198" s="137"/>
      <c r="V198" s="1"/>
      <c r="W198" s="1"/>
      <c r="X198" s="1"/>
      <c r="Y198" s="1"/>
      <c r="Z198" s="1"/>
      <c r="AA198" s="1"/>
      <c r="AB198" s="1"/>
      <c r="AC198" s="1"/>
    </row>
    <row r="199" spans="1:29" ht="12.75">
      <c r="A199" s="1"/>
      <c r="B199" s="16"/>
      <c r="C199" s="3"/>
      <c r="D199" s="3"/>
      <c r="E199" s="3"/>
      <c r="F199" s="3"/>
      <c r="G199" s="137"/>
      <c r="H199" s="137"/>
      <c r="I199" s="137"/>
      <c r="J199" s="137"/>
      <c r="K199" s="137"/>
      <c r="L199" s="154"/>
      <c r="M199" s="137"/>
      <c r="N199" s="137"/>
      <c r="O199" s="137"/>
      <c r="P199" s="137"/>
      <c r="Q199" s="137"/>
      <c r="R199" s="137"/>
      <c r="S199" s="137"/>
      <c r="T199" s="137"/>
      <c r="U199" s="137"/>
      <c r="V199" s="1"/>
      <c r="W199" s="1"/>
      <c r="X199" s="1"/>
      <c r="Y199" s="1"/>
      <c r="Z199" s="1"/>
      <c r="AA199" s="1"/>
      <c r="AB199" s="1"/>
      <c r="AC199" s="1"/>
    </row>
    <row r="200" spans="1:29" ht="12.75" hidden="1" customHeight="1">
      <c r="A200" s="1"/>
      <c r="B200" s="2" t="str">
        <f>Refs!B30</f>
        <v>DCFE!A1</v>
      </c>
      <c r="C200" s="3">
        <v>1</v>
      </c>
      <c r="D200" s="3"/>
      <c r="E200" s="3"/>
      <c r="F200" s="3"/>
      <c r="G200" s="137"/>
      <c r="H200" s="137"/>
      <c r="I200" s="137"/>
      <c r="J200" s="137"/>
      <c r="K200" s="137"/>
      <c r="L200" s="154"/>
      <c r="M200" s="137"/>
      <c r="N200" s="137"/>
      <c r="O200" s="137"/>
      <c r="P200" s="137"/>
      <c r="Q200" s="137"/>
      <c r="R200" s="137"/>
      <c r="S200" s="137"/>
      <c r="T200" s="137"/>
      <c r="U200" s="137"/>
      <c r="V200" s="1"/>
      <c r="W200" s="1"/>
      <c r="X200" s="1"/>
      <c r="Y200" s="1"/>
      <c r="Z200" s="1"/>
      <c r="AA200" s="1"/>
      <c r="AB200" s="1"/>
      <c r="AC200" s="1"/>
    </row>
    <row r="201" spans="1:29" ht="12.75" hidden="1" customHeight="1">
      <c r="A201" s="1"/>
      <c r="B201" s="16"/>
      <c r="C201" s="3">
        <v>2</v>
      </c>
      <c r="D201" s="3"/>
      <c r="E201" s="3"/>
      <c r="F201" s="3"/>
      <c r="G201" s="137"/>
      <c r="H201" s="137"/>
      <c r="I201" s="137"/>
      <c r="J201" s="137"/>
      <c r="K201" s="137"/>
      <c r="L201" s="154"/>
      <c r="M201" s="137"/>
      <c r="N201" s="137"/>
      <c r="O201" s="137"/>
      <c r="P201" s="137"/>
      <c r="Q201" s="137"/>
      <c r="R201" s="137"/>
      <c r="S201" s="137"/>
      <c r="T201" s="137"/>
      <c r="U201" s="137"/>
      <c r="V201" s="1"/>
      <c r="W201" s="1"/>
      <c r="X201" s="1"/>
      <c r="Y201" s="1"/>
      <c r="Z201" s="1"/>
      <c r="AA201" s="1"/>
      <c r="AB201" s="1"/>
      <c r="AC201" s="1"/>
    </row>
    <row r="202" spans="1:29" ht="12.75" hidden="1" customHeight="1">
      <c r="A202" s="1"/>
      <c r="B202" s="16"/>
      <c r="C202" s="3">
        <v>3</v>
      </c>
      <c r="D202" s="3"/>
      <c r="E202" s="3"/>
      <c r="F202" s="3"/>
      <c r="G202" s="137"/>
      <c r="H202" s="137"/>
      <c r="I202" s="137"/>
      <c r="J202" s="137"/>
      <c r="K202" s="137"/>
      <c r="L202" s="154"/>
      <c r="M202" s="137"/>
      <c r="N202" s="137"/>
      <c r="O202" s="137"/>
      <c r="P202" s="137"/>
      <c r="Q202" s="137"/>
      <c r="R202" s="137"/>
      <c r="S202" s="137"/>
      <c r="T202" s="137"/>
      <c r="U202" s="137"/>
      <c r="V202" s="1"/>
      <c r="W202" s="1"/>
      <c r="X202" s="1"/>
      <c r="Y202" s="1"/>
      <c r="Z202" s="1"/>
      <c r="AA202" s="1"/>
      <c r="AB202" s="1"/>
      <c r="AC202" s="1"/>
    </row>
    <row r="203" spans="1:29" ht="12.75" hidden="1" customHeight="1">
      <c r="A203" s="1"/>
      <c r="B203" s="16"/>
      <c r="C203" s="3"/>
      <c r="D203" s="3"/>
      <c r="E203" s="3"/>
      <c r="F203" s="3"/>
      <c r="G203" s="137"/>
      <c r="H203" s="137"/>
      <c r="I203" s="137"/>
      <c r="J203" s="137"/>
      <c r="K203" s="137"/>
      <c r="L203" s="154"/>
      <c r="M203" s="137"/>
      <c r="N203" s="137"/>
      <c r="O203" s="137"/>
      <c r="P203" s="137"/>
      <c r="Q203" s="137"/>
      <c r="R203" s="137"/>
      <c r="S203" s="137"/>
      <c r="T203" s="137"/>
      <c r="U203" s="137"/>
      <c r="V203" s="1"/>
      <c r="W203" s="1"/>
      <c r="X203" s="1"/>
      <c r="Y203" s="1"/>
      <c r="Z203" s="1"/>
      <c r="AA203" s="1"/>
      <c r="AB203" s="1"/>
      <c r="AC203" s="1"/>
    </row>
    <row r="204" spans="1:29" ht="12.75" hidden="1" customHeight="1">
      <c r="A204" s="1"/>
      <c r="B204" s="16"/>
      <c r="C204" s="3"/>
      <c r="D204" s="3"/>
      <c r="E204" s="3"/>
      <c r="F204" s="159" t="str">
        <f>IF(COUNTA(F4:F15)&gt;0,"6, ","")</f>
        <v/>
      </c>
      <c r="G204" s="137"/>
      <c r="H204" s="137"/>
      <c r="I204" s="159" t="str">
        <f>IF(COUNTA(I4:I15)&gt;0,"7, ","")</f>
        <v/>
      </c>
      <c r="J204" s="137"/>
      <c r="K204" s="137"/>
      <c r="L204" s="159" t="str">
        <f>IF(COUNTA(L4:L15)&gt;0,"8, ","")</f>
        <v/>
      </c>
      <c r="M204" s="137"/>
      <c r="N204" s="137"/>
      <c r="O204" s="159" t="str">
        <f>IF(COUNTA(O4:O15)&gt;0,"9, ","")</f>
        <v/>
      </c>
      <c r="P204" s="137"/>
      <c r="Q204" s="137"/>
      <c r="R204" s="159" t="str">
        <f>IF(COUNTA(R4:R15)&gt;0,"10, ","")</f>
        <v/>
      </c>
      <c r="S204" s="137"/>
      <c r="T204" s="137"/>
      <c r="U204" s="159" t="str">
        <f>IF(COUNTA(U4:U15)&gt;0,"11, ","")</f>
        <v/>
      </c>
      <c r="V204" s="1"/>
      <c r="W204" s="1"/>
      <c r="X204" s="1"/>
      <c r="Y204" s="1"/>
      <c r="Z204" s="1"/>
      <c r="AA204" s="1"/>
      <c r="AB204" s="1"/>
      <c r="AC204" s="1"/>
    </row>
    <row r="205" spans="1:29" ht="12.75" hidden="1" customHeight="1">
      <c r="A205" s="1"/>
      <c r="B205" s="16"/>
      <c r="C205" s="3"/>
      <c r="D205" s="3"/>
      <c r="E205" s="3"/>
      <c r="F205" s="159" t="str">
        <f>IF(COUNTA(F16:F27)&gt;0,"6, ","")</f>
        <v/>
      </c>
      <c r="G205" s="137"/>
      <c r="H205" s="137"/>
      <c r="I205" s="159" t="str">
        <f>IF(COUNTA(I16:I27)&gt;0,"7, ","")</f>
        <v/>
      </c>
      <c r="J205" s="137"/>
      <c r="K205" s="137"/>
      <c r="L205" s="159" t="str">
        <f>IF(COUNTA(L16:L27)&gt;0,"8, ","")</f>
        <v/>
      </c>
      <c r="M205" s="137"/>
      <c r="N205" s="137"/>
      <c r="O205" s="159" t="str">
        <f>IF(COUNTA(O16:O27)&gt;0,"9, ","")</f>
        <v/>
      </c>
      <c r="P205" s="137"/>
      <c r="Q205" s="137"/>
      <c r="R205" s="159" t="str">
        <f>IF(COUNTA(R16:R27)&gt;0,"10, ","")</f>
        <v/>
      </c>
      <c r="S205" s="137"/>
      <c r="T205" s="137"/>
      <c r="U205" s="159" t="str">
        <f>IF(COUNTA(U16:U27)&gt;0,"11, ","")</f>
        <v/>
      </c>
      <c r="V205" s="1"/>
      <c r="W205" s="1"/>
      <c r="X205" s="1"/>
      <c r="Y205" s="1"/>
      <c r="Z205" s="1"/>
      <c r="AA205" s="1"/>
      <c r="AB205" s="1"/>
      <c r="AC205" s="1"/>
    </row>
    <row r="206" spans="1:29" ht="12.75" hidden="1" customHeight="1">
      <c r="A206" s="1"/>
      <c r="B206" s="16"/>
      <c r="C206" s="3"/>
      <c r="D206" s="3"/>
      <c r="E206" s="3"/>
      <c r="F206" s="159" t="str">
        <f>IF(COUNTA(F28:F39)&gt;0,"6, ","")</f>
        <v/>
      </c>
      <c r="G206" s="137"/>
      <c r="H206" s="137"/>
      <c r="I206" s="159" t="str">
        <f>IF(COUNTA(I28:I39)&gt;0,"7, ","")</f>
        <v/>
      </c>
      <c r="J206" s="137"/>
      <c r="K206" s="137"/>
      <c r="L206" s="159" t="str">
        <f>IF(COUNTA(L28:L39)&gt;0,"8, ","")</f>
        <v/>
      </c>
      <c r="M206" s="137"/>
      <c r="N206" s="137"/>
      <c r="O206" s="159" t="str">
        <f>IF(COUNTA(O28:O39)&gt;0,"9, ","")</f>
        <v/>
      </c>
      <c r="P206" s="137"/>
      <c r="Q206" s="137"/>
      <c r="R206" s="159" t="str">
        <f>IF(COUNTA(R28:R39)&gt;0,"10, ","")</f>
        <v/>
      </c>
      <c r="S206" s="137"/>
      <c r="T206" s="137"/>
      <c r="U206" s="159" t="str">
        <f>IF(COUNTA(U28:U39)&gt;0,"11, ","")</f>
        <v/>
      </c>
      <c r="V206" s="1"/>
      <c r="W206" s="1"/>
      <c r="X206" s="1"/>
      <c r="Y206" s="1"/>
      <c r="Z206" s="1"/>
      <c r="AA206" s="1"/>
      <c r="AB206" s="1"/>
      <c r="AC206" s="1"/>
    </row>
    <row r="207" spans="1:29" ht="12.75" hidden="1" customHeight="1">
      <c r="A207" s="1"/>
      <c r="B207" s="16"/>
      <c r="C207" s="3"/>
      <c r="D207" s="3"/>
      <c r="E207" s="3"/>
      <c r="F207" s="159" t="str">
        <f>IF(COUNTA(F40:F51)&gt;0,"6, ","")</f>
        <v/>
      </c>
      <c r="G207" s="137"/>
      <c r="H207" s="137"/>
      <c r="I207" s="159" t="str">
        <f>IF(COUNTA(I40:I51)&gt;0,"7, ","")</f>
        <v/>
      </c>
      <c r="J207" s="137"/>
      <c r="K207" s="137"/>
      <c r="L207" s="159" t="str">
        <f>IF(COUNTA(L40:L51)&gt;0,"8, ","")</f>
        <v/>
      </c>
      <c r="M207" s="137"/>
      <c r="N207" s="137"/>
      <c r="O207" s="159" t="str">
        <f>IF(COUNTA(O40:O51)&gt;0,"9, ","")</f>
        <v/>
      </c>
      <c r="P207" s="137"/>
      <c r="Q207" s="137"/>
      <c r="R207" s="159" t="str">
        <f>IF(COUNTA(R40:R51)&gt;0,"10, ","")</f>
        <v/>
      </c>
      <c r="S207" s="137"/>
      <c r="T207" s="137"/>
      <c r="U207" s="159" t="str">
        <f>IF(COUNTA(U40:U51)&gt;0,"11, ","")</f>
        <v/>
      </c>
      <c r="V207" s="1"/>
      <c r="W207" s="1"/>
      <c r="X207" s="1"/>
      <c r="Y207" s="1"/>
      <c r="Z207" s="1"/>
      <c r="AA207" s="1"/>
      <c r="AB207" s="1"/>
      <c r="AC207" s="1"/>
    </row>
    <row r="208" spans="1:29" ht="12.75" hidden="1" customHeight="1">
      <c r="A208" s="1"/>
      <c r="B208" s="16"/>
      <c r="C208" s="3"/>
      <c r="D208" s="3"/>
      <c r="E208" s="3"/>
      <c r="F208" s="159" t="str">
        <f>IF(COUNTA(F52:F63)&gt;0,"6, ","")</f>
        <v/>
      </c>
      <c r="G208" s="137"/>
      <c r="H208" s="137"/>
      <c r="I208" s="159" t="str">
        <f>IF(COUNTA(I52:I63)&gt;0,"7, ","")</f>
        <v/>
      </c>
      <c r="J208" s="137"/>
      <c r="K208" s="137"/>
      <c r="L208" s="159" t="str">
        <f>IF(COUNTA(L52:L63)&gt;0,"8, ","")</f>
        <v/>
      </c>
      <c r="M208" s="137"/>
      <c r="N208" s="137"/>
      <c r="O208" s="159" t="str">
        <f>IF(COUNTA(O52:O63)&gt;0,"9, ","")</f>
        <v/>
      </c>
      <c r="P208" s="137"/>
      <c r="Q208" s="137"/>
      <c r="R208" s="159" t="str">
        <f>IF(COUNTA(R52:R63)&gt;0,"10, ","")</f>
        <v/>
      </c>
      <c r="S208" s="137"/>
      <c r="T208" s="137"/>
      <c r="U208" s="159" t="str">
        <f>IF(COUNTA(U52:U63)&gt;0,"11, ","")</f>
        <v/>
      </c>
      <c r="V208" s="1"/>
      <c r="W208" s="1"/>
      <c r="X208" s="1"/>
      <c r="Y208" s="1"/>
      <c r="Z208" s="1"/>
      <c r="AA208" s="1"/>
      <c r="AB208" s="1"/>
      <c r="AC208" s="1"/>
    </row>
    <row r="209" spans="1:29" ht="12.75" hidden="1" customHeight="1">
      <c r="A209" s="1"/>
      <c r="B209" s="16"/>
      <c r="C209" s="3"/>
      <c r="D209" s="3"/>
      <c r="E209" s="3"/>
      <c r="F209" s="159" t="str">
        <f>IF(COUNTA(F64:F75)&gt;0,"6, ","")</f>
        <v/>
      </c>
      <c r="G209" s="137"/>
      <c r="H209" s="137"/>
      <c r="I209" s="159" t="str">
        <f>IF(COUNTA(I64:I75)&gt;0,"7, ","")</f>
        <v/>
      </c>
      <c r="J209" s="137"/>
      <c r="K209" s="137"/>
      <c r="L209" s="159" t="str">
        <f>IF(COUNTA(L64:L75)&gt;0,"8, ","")</f>
        <v/>
      </c>
      <c r="M209" s="137"/>
      <c r="N209" s="137"/>
      <c r="O209" s="159" t="str">
        <f>IF(COUNTA(O64:O75)&gt;0,"9, ","")</f>
        <v/>
      </c>
      <c r="P209" s="137"/>
      <c r="Q209" s="137"/>
      <c r="R209" s="159" t="str">
        <f>IF(COUNTA(R64:R75)&gt;0,"10, ","")</f>
        <v/>
      </c>
      <c r="S209" s="137"/>
      <c r="T209" s="137"/>
      <c r="U209" s="159" t="str">
        <f>IF(COUNTA(U64:U75)&gt;0,"11, ","")</f>
        <v/>
      </c>
      <c r="V209" s="1"/>
      <c r="W209" s="1"/>
      <c r="X209" s="1"/>
      <c r="Y209" s="1"/>
      <c r="Z209" s="1"/>
      <c r="AA209" s="1"/>
      <c r="AB209" s="1"/>
      <c r="AC209" s="1"/>
    </row>
    <row r="210" spans="1:29" ht="12.75" hidden="1" customHeight="1">
      <c r="A210" s="1"/>
      <c r="B210" s="16"/>
      <c r="C210" s="3"/>
      <c r="D210" s="3"/>
      <c r="E210" s="3"/>
      <c r="F210" s="159" t="str">
        <f>IF(COUNTA(F76:F87)&gt;0,"6, ","")</f>
        <v/>
      </c>
      <c r="G210" s="137"/>
      <c r="H210" s="137"/>
      <c r="I210" s="159" t="str">
        <f>IF(COUNTA(I76:I87)&gt;0,"7, ","")</f>
        <v/>
      </c>
      <c r="J210" s="137"/>
      <c r="K210" s="137"/>
      <c r="L210" s="159" t="str">
        <f>IF(COUNTA(L76:L87)&gt;0,"8, ","")</f>
        <v/>
      </c>
      <c r="M210" s="137"/>
      <c r="N210" s="137"/>
      <c r="O210" s="159" t="str">
        <f>IF(COUNTA(O76:O87)&gt;0,"9, ","")</f>
        <v/>
      </c>
      <c r="P210" s="137"/>
      <c r="Q210" s="137"/>
      <c r="R210" s="159" t="str">
        <f>IF(COUNTA(R76:R87)&gt;0,"10, ","")</f>
        <v/>
      </c>
      <c r="S210" s="137"/>
      <c r="T210" s="137"/>
      <c r="U210" s="159" t="str">
        <f>IF(COUNTA(U76:U87)&gt;0,"11, ","")</f>
        <v/>
      </c>
      <c r="V210" s="1"/>
      <c r="W210" s="1"/>
      <c r="X210" s="1"/>
      <c r="Y210" s="1"/>
      <c r="Z210" s="1"/>
      <c r="AA210" s="1"/>
      <c r="AB210" s="1"/>
      <c r="AC210" s="1"/>
    </row>
    <row r="211" spans="1:29" ht="12.75" hidden="1" customHeight="1">
      <c r="A211" s="1"/>
      <c r="B211" s="16"/>
      <c r="C211" s="3"/>
      <c r="D211" s="3"/>
      <c r="E211" s="3"/>
      <c r="F211" s="159" t="str">
        <f>IF(COUNTA(F88:F99)&gt;0,"6, ","")</f>
        <v/>
      </c>
      <c r="G211" s="137"/>
      <c r="H211" s="137"/>
      <c r="I211" s="159" t="str">
        <f>IF(COUNTA(I88:I99)&gt;0,"7, ","")</f>
        <v/>
      </c>
      <c r="J211" s="137"/>
      <c r="K211" s="137"/>
      <c r="L211" s="159" t="str">
        <f>IF(COUNTA(L88:L99)&gt;0,"8, ","")</f>
        <v/>
      </c>
      <c r="M211" s="137"/>
      <c r="N211" s="137"/>
      <c r="O211" s="159" t="str">
        <f>IF(COUNTA(O88:O99)&gt;0,"9, ","")</f>
        <v/>
      </c>
      <c r="P211" s="137"/>
      <c r="Q211" s="137"/>
      <c r="R211" s="159" t="str">
        <f>IF(COUNTA(R88:R99)&gt;0,"10, ","")</f>
        <v/>
      </c>
      <c r="S211" s="137"/>
      <c r="T211" s="137"/>
      <c r="U211" s="159" t="str">
        <f>IF(COUNTA(U88:U99)&gt;0,"11, ","")</f>
        <v/>
      </c>
      <c r="V211" s="1"/>
      <c r="W211" s="1"/>
      <c r="X211" s="1"/>
      <c r="Y211" s="1"/>
      <c r="Z211" s="1"/>
      <c r="AA211" s="1"/>
      <c r="AB211" s="1"/>
      <c r="AC211" s="1"/>
    </row>
    <row r="212" spans="1:29" ht="12.75" hidden="1" customHeight="1">
      <c r="A212" s="1"/>
      <c r="B212" s="16"/>
      <c r="C212" s="3"/>
      <c r="D212" s="3"/>
      <c r="E212" s="3"/>
      <c r="F212" s="159" t="str">
        <f>IF(COUNTA(F100:F111)&gt;0,"6, ","")</f>
        <v/>
      </c>
      <c r="G212" s="137"/>
      <c r="H212" s="137"/>
      <c r="I212" s="159" t="str">
        <f>IF(COUNTA(I100:I111)&gt;0,"7, ","")</f>
        <v/>
      </c>
      <c r="J212" s="137"/>
      <c r="K212" s="137"/>
      <c r="L212" s="159" t="str">
        <f>IF(COUNTA(L100:L111)&gt;0,"8, ","")</f>
        <v/>
      </c>
      <c r="M212" s="137"/>
      <c r="N212" s="137"/>
      <c r="O212" s="159" t="str">
        <f>IF(COUNTA(O100:O111)&gt;0,"9, ","")</f>
        <v/>
      </c>
      <c r="P212" s="137"/>
      <c r="Q212" s="137"/>
      <c r="R212" s="159" t="str">
        <f>IF(COUNTA(R100:R111)&gt;0,"10, ","")</f>
        <v/>
      </c>
      <c r="S212" s="137"/>
      <c r="T212" s="137"/>
      <c r="U212" s="159" t="str">
        <f>IF(COUNTA(U100:U111)&gt;0,"11, ","")</f>
        <v/>
      </c>
      <c r="V212" s="1"/>
      <c r="W212" s="1"/>
      <c r="X212" s="1"/>
      <c r="Y212" s="1"/>
      <c r="Z212" s="1"/>
      <c r="AA212" s="1"/>
      <c r="AB212" s="1"/>
      <c r="AC212" s="1"/>
    </row>
    <row r="213" spans="1:29" ht="12.75" hidden="1" customHeight="1">
      <c r="A213" s="1"/>
      <c r="B213" s="16"/>
      <c r="C213" s="3"/>
      <c r="D213" s="3"/>
      <c r="E213" s="3"/>
      <c r="F213" s="159" t="str">
        <f>IF(COUNTA(F112:F123)&gt;0,"6, ","")</f>
        <v/>
      </c>
      <c r="G213" s="137"/>
      <c r="H213" s="137"/>
      <c r="I213" s="159" t="str">
        <f>IF(COUNTA(I112:I123)&gt;0,"7, ","")</f>
        <v/>
      </c>
      <c r="J213" s="137"/>
      <c r="K213" s="137"/>
      <c r="L213" s="159" t="str">
        <f>IF(COUNTA(L112:L123)&gt;0,"8, ","")</f>
        <v/>
      </c>
      <c r="M213" s="137"/>
      <c r="N213" s="137"/>
      <c r="O213" s="159" t="str">
        <f>IF(COUNTA(O112:O123)&gt;0,"9, ","")</f>
        <v/>
      </c>
      <c r="P213" s="137"/>
      <c r="Q213" s="137"/>
      <c r="R213" s="159" t="str">
        <f>IF(COUNTA(R112:R123)&gt;0,"10, ","")</f>
        <v/>
      </c>
      <c r="S213" s="137"/>
      <c r="T213" s="137"/>
      <c r="U213" s="159" t="str">
        <f>IF(COUNTA(U112:U123)&gt;0,"11, ","")</f>
        <v/>
      </c>
      <c r="V213" s="1"/>
      <c r="W213" s="1"/>
      <c r="X213" s="1"/>
      <c r="Y213" s="1"/>
      <c r="Z213" s="1"/>
      <c r="AA213" s="1"/>
      <c r="AB213" s="1"/>
      <c r="AC213" s="1"/>
    </row>
    <row r="214" spans="1:29" ht="12.75" hidden="1" customHeight="1">
      <c r="A214" s="1"/>
      <c r="B214" s="16"/>
      <c r="C214" s="3"/>
      <c r="D214" s="3"/>
      <c r="E214" s="3"/>
      <c r="F214" s="159" t="str">
        <f>IF(COUNTA(F124:F135)&gt;0,"6, ","")</f>
        <v/>
      </c>
      <c r="G214" s="137"/>
      <c r="H214" s="137"/>
      <c r="I214" s="159" t="str">
        <f>IF(COUNTA(I124:I135)&gt;0,"7, ","")</f>
        <v/>
      </c>
      <c r="J214" s="137"/>
      <c r="K214" s="137"/>
      <c r="L214" s="159" t="str">
        <f>IF(COUNTA(L124:L135)&gt;0,"8, ","")</f>
        <v/>
      </c>
      <c r="M214" s="137"/>
      <c r="N214" s="137"/>
      <c r="O214" s="159" t="str">
        <f>IF(COUNTA(O124:O135)&gt;0,"9, ","")</f>
        <v/>
      </c>
      <c r="P214" s="137"/>
      <c r="Q214" s="137"/>
      <c r="R214" s="159" t="str">
        <f>IF(COUNTA(R124:R135)&gt;0,"10, ","")</f>
        <v/>
      </c>
      <c r="S214" s="137"/>
      <c r="T214" s="137"/>
      <c r="U214" s="159" t="str">
        <f>IF(COUNTA(U124:U135)&gt;0,"11, ","")</f>
        <v/>
      </c>
      <c r="V214" s="1"/>
      <c r="W214" s="1"/>
      <c r="X214" s="1"/>
      <c r="Y214" s="1"/>
      <c r="Z214" s="1"/>
      <c r="AA214" s="1"/>
      <c r="AB214" s="1"/>
      <c r="AC214" s="1"/>
    </row>
    <row r="215" spans="1:29" ht="12.75" hidden="1" customHeight="1">
      <c r="A215" s="1"/>
      <c r="B215" s="16"/>
      <c r="C215" s="3"/>
      <c r="D215" s="3"/>
      <c r="E215" s="3"/>
      <c r="F215" s="159" t="str">
        <f>IF(COUNTA(F136:F147)&gt;0,"6, ","")</f>
        <v/>
      </c>
      <c r="G215" s="137"/>
      <c r="H215" s="137"/>
      <c r="I215" s="159" t="str">
        <f>IF(COUNTA(I136:I147)&gt;0,"7, ","")</f>
        <v/>
      </c>
      <c r="J215" s="137"/>
      <c r="K215" s="137"/>
      <c r="L215" s="159" t="str">
        <f>IF(COUNTA(L136:L147)&gt;0,"8, ","")</f>
        <v/>
      </c>
      <c r="M215" s="137"/>
      <c r="N215" s="137"/>
      <c r="O215" s="159" t="str">
        <f>IF(COUNTA(O136:O147)&gt;0,"9, ","")</f>
        <v/>
      </c>
      <c r="P215" s="137"/>
      <c r="Q215" s="137"/>
      <c r="R215" s="159" t="str">
        <f>IF(COUNTA(R136:R147)&gt;0,"10, ","")</f>
        <v/>
      </c>
      <c r="S215" s="137"/>
      <c r="T215" s="137"/>
      <c r="U215" s="159" t="str">
        <f>IF(COUNTA(U136:U147)&gt;0,"11, ","")</f>
        <v/>
      </c>
      <c r="V215" s="1"/>
      <c r="W215" s="1"/>
      <c r="X215" s="1"/>
      <c r="Y215" s="1"/>
      <c r="Z215" s="1"/>
      <c r="AA215" s="1"/>
      <c r="AB215" s="1"/>
      <c r="AC215" s="1"/>
    </row>
    <row r="216" spans="1:29" ht="12.75" hidden="1" customHeight="1">
      <c r="A216" s="1"/>
      <c r="B216" s="16"/>
      <c r="C216" s="3"/>
      <c r="D216" s="3"/>
      <c r="E216" s="3"/>
      <c r="F216" s="3"/>
      <c r="G216" s="137"/>
      <c r="H216" s="137"/>
      <c r="I216" s="137"/>
      <c r="J216" s="137"/>
      <c r="K216" s="137"/>
      <c r="L216" s="154"/>
      <c r="M216" s="137"/>
      <c r="N216" s="137"/>
      <c r="O216" s="137"/>
      <c r="P216" s="137"/>
      <c r="Q216" s="137"/>
      <c r="R216" s="137"/>
      <c r="S216" s="137"/>
      <c r="T216" s="137"/>
      <c r="U216" s="137"/>
      <c r="V216" s="1"/>
      <c r="W216" s="1"/>
      <c r="X216" s="1"/>
      <c r="Y216" s="1"/>
      <c r="Z216" s="1"/>
      <c r="AA216" s="1"/>
      <c r="AB216" s="1"/>
      <c r="AC216" s="1"/>
    </row>
    <row r="217" spans="1:29" ht="12.75">
      <c r="A217" s="1"/>
      <c r="B217" s="16"/>
      <c r="C217" s="3"/>
      <c r="D217" s="3"/>
      <c r="E217" s="3"/>
      <c r="F217" s="3"/>
      <c r="G217" s="137"/>
      <c r="H217" s="137"/>
      <c r="I217" s="137"/>
      <c r="J217" s="137"/>
      <c r="K217" s="137"/>
      <c r="L217" s="154"/>
      <c r="M217" s="137"/>
      <c r="N217" s="137"/>
      <c r="O217" s="137"/>
      <c r="P217" s="137"/>
      <c r="Q217" s="137"/>
      <c r="R217" s="137"/>
      <c r="S217" s="137"/>
      <c r="T217" s="137"/>
      <c r="U217" s="137"/>
      <c r="V217" s="1"/>
      <c r="W217" s="1"/>
      <c r="X217" s="1"/>
      <c r="Y217" s="1"/>
      <c r="Z217" s="1"/>
      <c r="AA217" s="1"/>
      <c r="AB217" s="1"/>
      <c r="AC217" s="1"/>
    </row>
    <row r="218" spans="1:29" ht="12.75">
      <c r="A218" s="1"/>
      <c r="B218" s="16"/>
      <c r="C218" s="3"/>
      <c r="D218" s="3"/>
      <c r="E218" s="3"/>
      <c r="F218" s="3"/>
      <c r="G218" s="137"/>
      <c r="H218" s="137"/>
      <c r="I218" s="137"/>
      <c r="J218" s="137"/>
      <c r="K218" s="137"/>
      <c r="L218" s="154"/>
      <c r="M218" s="137"/>
      <c r="N218" s="137"/>
      <c r="O218" s="137"/>
      <c r="P218" s="137"/>
      <c r="Q218" s="137"/>
      <c r="R218" s="137"/>
      <c r="S218" s="137"/>
      <c r="T218" s="137"/>
      <c r="U218" s="137"/>
      <c r="V218" s="1"/>
      <c r="W218" s="1"/>
      <c r="X218" s="1"/>
      <c r="Y218" s="1"/>
      <c r="Z218" s="1"/>
      <c r="AA218" s="1"/>
      <c r="AB218" s="1"/>
      <c r="AC218" s="1"/>
    </row>
    <row r="219" spans="1:29" ht="12.75">
      <c r="A219" s="1"/>
      <c r="B219" s="16"/>
      <c r="C219" s="3"/>
      <c r="D219" s="3"/>
      <c r="E219" s="3"/>
      <c r="F219" s="3"/>
      <c r="G219" s="137"/>
      <c r="H219" s="137"/>
      <c r="I219" s="137"/>
      <c r="J219" s="137"/>
      <c r="K219" s="137"/>
      <c r="L219" s="154"/>
      <c r="M219" s="137"/>
      <c r="N219" s="137"/>
      <c r="O219" s="137"/>
      <c r="P219" s="137"/>
      <c r="Q219" s="137"/>
      <c r="R219" s="137"/>
      <c r="S219" s="137"/>
      <c r="T219" s="137"/>
      <c r="U219" s="137"/>
      <c r="V219" s="1"/>
      <c r="W219" s="1"/>
      <c r="X219" s="1"/>
      <c r="Y219" s="1"/>
      <c r="Z219" s="1"/>
      <c r="AA219" s="1"/>
      <c r="AB219" s="1"/>
      <c r="AC219" s="1"/>
    </row>
    <row r="220" spans="1:29" ht="12.75">
      <c r="A220" s="1"/>
      <c r="B220" s="16"/>
      <c r="C220" s="3"/>
      <c r="D220" s="3"/>
      <c r="E220" s="3"/>
      <c r="F220" s="3"/>
      <c r="G220" s="137"/>
      <c r="H220" s="137"/>
      <c r="I220" s="137"/>
      <c r="J220" s="137"/>
      <c r="K220" s="137"/>
      <c r="L220" s="154"/>
      <c r="M220" s="137"/>
      <c r="N220" s="137"/>
      <c r="O220" s="137"/>
      <c r="P220" s="137"/>
      <c r="Q220" s="137"/>
      <c r="R220" s="137"/>
      <c r="S220" s="137"/>
      <c r="T220" s="137"/>
      <c r="U220" s="137"/>
      <c r="V220" s="1"/>
      <c r="W220" s="1"/>
      <c r="X220" s="1"/>
      <c r="Y220" s="1"/>
      <c r="Z220" s="1"/>
      <c r="AA220" s="1"/>
      <c r="AB220" s="1"/>
      <c r="AC220" s="1"/>
    </row>
    <row r="221" spans="1:29" ht="12.75">
      <c r="A221" s="1"/>
      <c r="B221" s="16"/>
      <c r="C221" s="3"/>
      <c r="D221" s="3"/>
      <c r="E221" s="3"/>
      <c r="F221" s="3"/>
      <c r="G221" s="137"/>
      <c r="H221" s="137"/>
      <c r="I221" s="137"/>
      <c r="J221" s="137"/>
      <c r="K221" s="137"/>
      <c r="L221" s="154"/>
      <c r="M221" s="137"/>
      <c r="N221" s="137"/>
      <c r="O221" s="137"/>
      <c r="P221" s="137"/>
      <c r="Q221" s="137"/>
      <c r="R221" s="137"/>
      <c r="S221" s="137"/>
      <c r="T221" s="137"/>
      <c r="U221" s="137"/>
      <c r="V221" s="1"/>
      <c r="W221" s="1"/>
      <c r="X221" s="1"/>
      <c r="Y221" s="1"/>
      <c r="Z221" s="1"/>
      <c r="AA221" s="1"/>
      <c r="AB221" s="1"/>
      <c r="AC221" s="1"/>
    </row>
    <row r="222" spans="1:29" ht="12.75">
      <c r="A222" s="1"/>
      <c r="B222" s="16"/>
      <c r="C222" s="3"/>
      <c r="D222" s="3"/>
      <c r="E222" s="3"/>
      <c r="F222" s="3"/>
      <c r="G222" s="137"/>
      <c r="H222" s="137"/>
      <c r="I222" s="137"/>
      <c r="J222" s="137"/>
      <c r="K222" s="137"/>
      <c r="L222" s="154"/>
      <c r="M222" s="137"/>
      <c r="N222" s="137"/>
      <c r="O222" s="137"/>
      <c r="P222" s="137"/>
      <c r="Q222" s="137"/>
      <c r="R222" s="137"/>
      <c r="S222" s="137"/>
      <c r="T222" s="137"/>
      <c r="U222" s="137"/>
      <c r="V222" s="1"/>
      <c r="W222" s="1"/>
      <c r="X222" s="1"/>
      <c r="Y222" s="1"/>
      <c r="Z222" s="1"/>
      <c r="AA222" s="1"/>
      <c r="AB222" s="1"/>
      <c r="AC222" s="1"/>
    </row>
    <row r="223" spans="1:29" ht="12.75">
      <c r="A223" s="1"/>
      <c r="B223" s="16"/>
      <c r="C223" s="3"/>
      <c r="D223" s="3"/>
      <c r="E223" s="3"/>
      <c r="F223" s="3"/>
      <c r="G223" s="137"/>
      <c r="H223" s="137"/>
      <c r="I223" s="137"/>
      <c r="J223" s="137"/>
      <c r="K223" s="137"/>
      <c r="L223" s="154"/>
      <c r="M223" s="137"/>
      <c r="N223" s="137"/>
      <c r="O223" s="137"/>
      <c r="P223" s="137"/>
      <c r="Q223" s="137"/>
      <c r="R223" s="137"/>
      <c r="S223" s="137"/>
      <c r="T223" s="137"/>
      <c r="U223" s="137"/>
      <c r="V223" s="1"/>
      <c r="W223" s="1"/>
      <c r="X223" s="1"/>
      <c r="Y223" s="1"/>
      <c r="Z223" s="1"/>
      <c r="AA223" s="1"/>
      <c r="AB223" s="1"/>
      <c r="AC223" s="1"/>
    </row>
    <row r="224" spans="1:29" ht="12.75">
      <c r="A224" s="1"/>
      <c r="B224" s="16"/>
      <c r="C224" s="3"/>
      <c r="D224" s="3"/>
      <c r="E224" s="3"/>
      <c r="F224" s="3"/>
      <c r="G224" s="137"/>
      <c r="H224" s="137"/>
      <c r="I224" s="137"/>
      <c r="J224" s="137"/>
      <c r="K224" s="137"/>
      <c r="L224" s="154"/>
      <c r="M224" s="137"/>
      <c r="N224" s="137"/>
      <c r="O224" s="137"/>
      <c r="P224" s="137"/>
      <c r="Q224" s="137"/>
      <c r="R224" s="137"/>
      <c r="S224" s="137"/>
      <c r="T224" s="137"/>
      <c r="U224" s="137"/>
      <c r="V224" s="1"/>
      <c r="W224" s="1"/>
      <c r="X224" s="1"/>
      <c r="Y224" s="1"/>
      <c r="Z224" s="1"/>
      <c r="AA224" s="1"/>
      <c r="AB224" s="1"/>
      <c r="AC224" s="1"/>
    </row>
    <row r="225" spans="1:29" ht="12.75">
      <c r="A225" s="1"/>
      <c r="B225" s="16"/>
      <c r="C225" s="3"/>
      <c r="D225" s="3"/>
      <c r="E225" s="3"/>
      <c r="F225" s="3"/>
      <c r="G225" s="137"/>
      <c r="H225" s="137"/>
      <c r="I225" s="137"/>
      <c r="J225" s="137"/>
      <c r="K225" s="137"/>
      <c r="L225" s="154"/>
      <c r="M225" s="137"/>
      <c r="N225" s="137"/>
      <c r="O225" s="137"/>
      <c r="P225" s="137"/>
      <c r="Q225" s="137"/>
      <c r="R225" s="137"/>
      <c r="S225" s="137"/>
      <c r="T225" s="137"/>
      <c r="U225" s="137"/>
      <c r="V225" s="1"/>
      <c r="W225" s="1"/>
      <c r="X225" s="1"/>
      <c r="Y225" s="1"/>
      <c r="Z225" s="1"/>
      <c r="AA225" s="1"/>
      <c r="AB225" s="1"/>
      <c r="AC225" s="1"/>
    </row>
    <row r="226" spans="1:29" ht="12.75">
      <c r="A226" s="1"/>
      <c r="B226" s="16"/>
      <c r="C226" s="3"/>
      <c r="D226" s="3"/>
      <c r="E226" s="3"/>
      <c r="F226" s="3"/>
      <c r="G226" s="137"/>
      <c r="H226" s="137"/>
      <c r="I226" s="137"/>
      <c r="J226" s="137"/>
      <c r="K226" s="137"/>
      <c r="L226" s="154"/>
      <c r="M226" s="137"/>
      <c r="N226" s="137"/>
      <c r="O226" s="137"/>
      <c r="P226" s="137"/>
      <c r="Q226" s="137"/>
      <c r="R226" s="137"/>
      <c r="S226" s="137"/>
      <c r="T226" s="137"/>
      <c r="U226" s="137"/>
      <c r="V226" s="1"/>
      <c r="W226" s="1"/>
      <c r="X226" s="1"/>
      <c r="Y226" s="1"/>
      <c r="Z226" s="1"/>
      <c r="AA226" s="1"/>
      <c r="AB226" s="1"/>
      <c r="AC226" s="1"/>
    </row>
    <row r="227" spans="1:29" ht="12.75">
      <c r="A227" s="1"/>
      <c r="B227" s="16"/>
      <c r="C227" s="3"/>
      <c r="D227" s="3"/>
      <c r="E227" s="3"/>
      <c r="F227" s="3"/>
      <c r="G227" s="137"/>
      <c r="H227" s="137"/>
      <c r="I227" s="137"/>
      <c r="J227" s="137"/>
      <c r="K227" s="137"/>
      <c r="L227" s="154"/>
      <c r="M227" s="137"/>
      <c r="N227" s="137"/>
      <c r="O227" s="137"/>
      <c r="P227" s="137"/>
      <c r="Q227" s="137"/>
      <c r="R227" s="137"/>
      <c r="S227" s="137"/>
      <c r="T227" s="137"/>
      <c r="U227" s="137"/>
      <c r="V227" s="1"/>
      <c r="W227" s="1"/>
      <c r="X227" s="1"/>
      <c r="Y227" s="1"/>
      <c r="Z227" s="1"/>
      <c r="AA227" s="1"/>
      <c r="AB227" s="1"/>
      <c r="AC227" s="1"/>
    </row>
    <row r="228" spans="1:29" ht="12.75">
      <c r="A228" s="1"/>
      <c r="B228" s="16"/>
      <c r="C228" s="3"/>
      <c r="D228" s="3"/>
      <c r="E228" s="3"/>
      <c r="F228" s="3"/>
      <c r="G228" s="137"/>
      <c r="H228" s="137"/>
      <c r="I228" s="137"/>
      <c r="J228" s="137"/>
      <c r="K228" s="137"/>
      <c r="L228" s="154"/>
      <c r="M228" s="137"/>
      <c r="N228" s="137"/>
      <c r="O228" s="137"/>
      <c r="P228" s="137"/>
      <c r="Q228" s="137"/>
      <c r="R228" s="137"/>
      <c r="S228" s="137"/>
      <c r="T228" s="137"/>
      <c r="U228" s="137"/>
      <c r="V228" s="1"/>
      <c r="W228" s="1"/>
      <c r="X228" s="1"/>
      <c r="Y228" s="1"/>
      <c r="Z228" s="1"/>
      <c r="AA228" s="1"/>
      <c r="AB228" s="1"/>
      <c r="AC228" s="1"/>
    </row>
    <row r="229" spans="1:29" ht="12.75">
      <c r="A229" s="1"/>
      <c r="B229" s="16"/>
      <c r="C229" s="3"/>
      <c r="D229" s="3"/>
      <c r="E229" s="3"/>
      <c r="F229" s="3"/>
      <c r="G229" s="137"/>
      <c r="H229" s="137"/>
      <c r="I229" s="137"/>
      <c r="J229" s="137"/>
      <c r="K229" s="137"/>
      <c r="L229" s="154"/>
      <c r="M229" s="137"/>
      <c r="N229" s="137"/>
      <c r="O229" s="137"/>
      <c r="P229" s="137"/>
      <c r="Q229" s="137"/>
      <c r="R229" s="137"/>
      <c r="S229" s="137"/>
      <c r="T229" s="137"/>
      <c r="U229" s="137"/>
      <c r="V229" s="1"/>
      <c r="W229" s="1"/>
      <c r="X229" s="1"/>
      <c r="Y229" s="1"/>
      <c r="Z229" s="1"/>
      <c r="AA229" s="1"/>
      <c r="AB229" s="1"/>
      <c r="AC229" s="1"/>
    </row>
    <row r="230" spans="1:29" ht="12.75">
      <c r="A230" s="1"/>
      <c r="B230" s="16"/>
      <c r="C230" s="3"/>
      <c r="D230" s="137"/>
      <c r="E230" s="137"/>
      <c r="F230" s="137"/>
      <c r="G230" s="137"/>
      <c r="H230" s="137"/>
      <c r="I230" s="154"/>
      <c r="J230" s="137"/>
      <c r="K230" s="137"/>
      <c r="L230" s="137"/>
      <c r="M230" s="137"/>
      <c r="N230" s="137"/>
      <c r="O230" s="137"/>
      <c r="P230" s="137"/>
      <c r="Q230" s="137"/>
      <c r="R230" s="137"/>
      <c r="S230" s="1"/>
      <c r="T230" s="1"/>
      <c r="U230" s="1"/>
      <c r="V230" s="1"/>
      <c r="W230" s="1"/>
      <c r="X230" s="1"/>
      <c r="Y230" s="1"/>
      <c r="Z230" s="1"/>
      <c r="AA230" s="1"/>
      <c r="AB230" s="1"/>
      <c r="AC230" s="1"/>
    </row>
    <row r="231" spans="1:29" ht="12.75">
      <c r="A231" s="1"/>
      <c r="B231" s="16"/>
      <c r="C231" s="3"/>
      <c r="D231" s="137"/>
      <c r="E231" s="137"/>
      <c r="F231" s="137"/>
      <c r="G231" s="137"/>
      <c r="H231" s="137"/>
      <c r="I231" s="154"/>
      <c r="J231" s="137"/>
      <c r="K231" s="137"/>
      <c r="L231" s="137"/>
      <c r="M231" s="137"/>
      <c r="N231" s="137"/>
      <c r="O231" s="137"/>
      <c r="P231" s="137"/>
      <c r="Q231" s="137"/>
      <c r="R231" s="137"/>
      <c r="S231" s="1"/>
      <c r="T231" s="1"/>
      <c r="U231" s="1"/>
      <c r="V231" s="1"/>
      <c r="W231" s="1"/>
      <c r="X231" s="1"/>
      <c r="Y231" s="1"/>
      <c r="Z231" s="1"/>
      <c r="AA231" s="1"/>
      <c r="AB231" s="1"/>
      <c r="AC231" s="1"/>
    </row>
    <row r="232" spans="1:29" ht="12.75">
      <c r="A232" s="1"/>
      <c r="B232" s="16"/>
      <c r="C232" s="3"/>
      <c r="D232" s="137"/>
      <c r="E232" s="137"/>
      <c r="F232" s="137"/>
      <c r="G232" s="137"/>
      <c r="H232" s="137"/>
      <c r="I232" s="154"/>
      <c r="J232" s="137"/>
      <c r="K232" s="137"/>
      <c r="L232" s="137"/>
      <c r="M232" s="137"/>
      <c r="N232" s="137"/>
      <c r="O232" s="137"/>
      <c r="P232" s="137"/>
      <c r="Q232" s="137"/>
      <c r="R232" s="137"/>
      <c r="S232" s="1"/>
      <c r="T232" s="1"/>
      <c r="U232" s="1"/>
      <c r="V232" s="1"/>
      <c r="W232" s="1"/>
      <c r="X232" s="1"/>
      <c r="Y232" s="1"/>
      <c r="Z232" s="1"/>
      <c r="AA232" s="1"/>
      <c r="AB232" s="1"/>
      <c r="AC232" s="1"/>
    </row>
    <row r="233" spans="1:29" ht="12.75">
      <c r="A233" s="1"/>
      <c r="B233" s="16"/>
      <c r="C233" s="3"/>
      <c r="D233" s="137"/>
      <c r="E233" s="137"/>
      <c r="F233" s="137"/>
      <c r="G233" s="137"/>
      <c r="H233" s="137"/>
      <c r="I233" s="154"/>
      <c r="J233" s="137"/>
      <c r="K233" s="137"/>
      <c r="L233" s="137"/>
      <c r="M233" s="137"/>
      <c r="N233" s="137"/>
      <c r="O233" s="137"/>
      <c r="P233" s="137"/>
      <c r="Q233" s="137"/>
      <c r="R233" s="137"/>
      <c r="S233" s="1"/>
      <c r="T233" s="1"/>
      <c r="U233" s="1"/>
      <c r="V233" s="1"/>
      <c r="W233" s="1"/>
      <c r="X233" s="1"/>
      <c r="Y233" s="1"/>
      <c r="Z233" s="1"/>
      <c r="AA233" s="1"/>
      <c r="AB233" s="1"/>
      <c r="AC233" s="1"/>
    </row>
    <row r="234" spans="1:29" ht="12.75">
      <c r="A234" s="1"/>
      <c r="B234" s="16"/>
      <c r="C234" s="3"/>
      <c r="D234" s="137"/>
      <c r="E234" s="137"/>
      <c r="F234" s="137"/>
      <c r="G234" s="137"/>
      <c r="H234" s="137"/>
      <c r="I234" s="154"/>
      <c r="J234" s="137"/>
      <c r="K234" s="137"/>
      <c r="L234" s="137"/>
      <c r="M234" s="137"/>
      <c r="N234" s="137"/>
      <c r="O234" s="137"/>
      <c r="P234" s="137"/>
      <c r="Q234" s="137"/>
      <c r="R234" s="137"/>
      <c r="S234" s="1"/>
      <c r="T234" s="1"/>
      <c r="U234" s="1"/>
      <c r="V234" s="1"/>
      <c r="W234" s="1"/>
      <c r="X234" s="1"/>
      <c r="Y234" s="1"/>
      <c r="Z234" s="1"/>
      <c r="AA234" s="1"/>
      <c r="AB234" s="1"/>
      <c r="AC234" s="1"/>
    </row>
    <row r="235" spans="1:29" ht="12.75">
      <c r="A235" s="1"/>
      <c r="B235" s="16"/>
      <c r="C235" s="3"/>
      <c r="D235" s="137"/>
      <c r="E235" s="137"/>
      <c r="F235" s="137"/>
      <c r="G235" s="137"/>
      <c r="H235" s="137"/>
      <c r="I235" s="154"/>
      <c r="J235" s="137"/>
      <c r="K235" s="137"/>
      <c r="L235" s="137"/>
      <c r="M235" s="137"/>
      <c r="N235" s="137"/>
      <c r="O235" s="137"/>
      <c r="P235" s="137"/>
      <c r="Q235" s="137"/>
      <c r="R235" s="137"/>
      <c r="S235" s="1"/>
      <c r="T235" s="1"/>
      <c r="U235" s="1"/>
      <c r="V235" s="1"/>
      <c r="W235" s="1"/>
      <c r="X235" s="1"/>
      <c r="Y235" s="1"/>
      <c r="Z235" s="1"/>
      <c r="AA235" s="1"/>
      <c r="AB235" s="1"/>
      <c r="AC235" s="1"/>
    </row>
    <row r="236" spans="1:29" ht="12.75">
      <c r="A236" s="1"/>
      <c r="B236" s="16"/>
      <c r="C236" s="3"/>
      <c r="D236" s="137"/>
      <c r="E236" s="137"/>
      <c r="F236" s="137"/>
      <c r="G236" s="137"/>
      <c r="H236" s="137"/>
      <c r="I236" s="154"/>
      <c r="J236" s="137"/>
      <c r="K236" s="137"/>
      <c r="L236" s="137"/>
      <c r="M236" s="137"/>
      <c r="N236" s="137"/>
      <c r="O236" s="137"/>
      <c r="P236" s="137"/>
      <c r="Q236" s="137"/>
      <c r="R236" s="137"/>
      <c r="S236" s="1"/>
      <c r="T236" s="1"/>
      <c r="U236" s="1"/>
      <c r="V236" s="1"/>
      <c r="W236" s="1"/>
      <c r="X236" s="1"/>
      <c r="Y236" s="1"/>
      <c r="Z236" s="1"/>
      <c r="AA236" s="1"/>
      <c r="AB236" s="1"/>
      <c r="AC236" s="1"/>
    </row>
    <row r="237" spans="1:29" ht="12.75">
      <c r="A237" s="1"/>
      <c r="B237" s="16"/>
      <c r="C237" s="3"/>
      <c r="D237" s="137"/>
      <c r="E237" s="137"/>
      <c r="F237" s="137"/>
      <c r="G237" s="137"/>
      <c r="H237" s="137"/>
      <c r="I237" s="154"/>
      <c r="J237" s="137"/>
      <c r="K237" s="137"/>
      <c r="L237" s="137"/>
      <c r="M237" s="137"/>
      <c r="N237" s="137"/>
      <c r="O237" s="137"/>
      <c r="P237" s="137"/>
      <c r="Q237" s="137"/>
      <c r="R237" s="137"/>
      <c r="S237" s="1"/>
      <c r="T237" s="1"/>
      <c r="U237" s="1"/>
      <c r="V237" s="1"/>
      <c r="W237" s="1"/>
      <c r="X237" s="1"/>
      <c r="Y237" s="1"/>
      <c r="Z237" s="1"/>
      <c r="AA237" s="1"/>
      <c r="AB237" s="1"/>
      <c r="AC237" s="1"/>
    </row>
    <row r="238" spans="1:29" ht="12.75">
      <c r="A238" s="1"/>
      <c r="B238" s="16"/>
      <c r="C238" s="3"/>
      <c r="D238" s="137"/>
      <c r="E238" s="137"/>
      <c r="F238" s="137"/>
      <c r="G238" s="137"/>
      <c r="H238" s="137"/>
      <c r="I238" s="154"/>
      <c r="J238" s="137"/>
      <c r="K238" s="137"/>
      <c r="L238" s="137"/>
      <c r="M238" s="137"/>
      <c r="N238" s="137"/>
      <c r="O238" s="137"/>
      <c r="P238" s="137"/>
      <c r="Q238" s="137"/>
      <c r="R238" s="137"/>
      <c r="S238" s="1"/>
      <c r="T238" s="1"/>
      <c r="U238" s="1"/>
      <c r="V238" s="1"/>
      <c r="W238" s="1"/>
      <c r="X238" s="1"/>
      <c r="Y238" s="1"/>
      <c r="Z238" s="1"/>
      <c r="AA238" s="1"/>
      <c r="AB238" s="1"/>
      <c r="AC238" s="1"/>
    </row>
    <row r="239" spans="1:29" ht="12.75">
      <c r="A239" s="1"/>
      <c r="B239" s="16"/>
      <c r="C239" s="3"/>
      <c r="D239" s="137"/>
      <c r="E239" s="137"/>
      <c r="F239" s="137"/>
      <c r="G239" s="137"/>
      <c r="H239" s="137"/>
      <c r="I239" s="154"/>
      <c r="J239" s="137"/>
      <c r="K239" s="137"/>
      <c r="L239" s="137"/>
      <c r="M239" s="137"/>
      <c r="N239" s="137"/>
      <c r="O239" s="137"/>
      <c r="P239" s="137"/>
      <c r="Q239" s="137"/>
      <c r="R239" s="137"/>
      <c r="S239" s="1"/>
      <c r="T239" s="1"/>
      <c r="U239" s="1"/>
      <c r="V239" s="1"/>
      <c r="W239" s="1"/>
      <c r="X239" s="1"/>
      <c r="Y239" s="1"/>
      <c r="Z239" s="1"/>
      <c r="AA239" s="1"/>
      <c r="AB239" s="1"/>
      <c r="AC239" s="1"/>
    </row>
    <row r="240" spans="1:29" ht="12.75">
      <c r="A240" s="1"/>
      <c r="B240" s="16"/>
      <c r="C240" s="3"/>
      <c r="D240" s="137"/>
      <c r="E240" s="137"/>
      <c r="F240" s="137"/>
      <c r="G240" s="137"/>
      <c r="H240" s="137"/>
      <c r="I240" s="154"/>
      <c r="J240" s="137"/>
      <c r="K240" s="137"/>
      <c r="L240" s="137"/>
      <c r="M240" s="137"/>
      <c r="N240" s="137"/>
      <c r="O240" s="137"/>
      <c r="P240" s="137"/>
      <c r="Q240" s="137"/>
      <c r="R240" s="137"/>
      <c r="S240" s="1"/>
      <c r="T240" s="1"/>
      <c r="U240" s="1"/>
      <c r="V240" s="1"/>
      <c r="W240" s="1"/>
      <c r="X240" s="1"/>
      <c r="Y240" s="1"/>
      <c r="Z240" s="1"/>
      <c r="AA240" s="1"/>
      <c r="AB240" s="1"/>
      <c r="AC240" s="1"/>
    </row>
    <row r="241" spans="1:29" ht="12.75">
      <c r="A241" s="1"/>
      <c r="B241" s="16"/>
      <c r="C241" s="3"/>
      <c r="D241" s="137"/>
      <c r="E241" s="137"/>
      <c r="F241" s="137"/>
      <c r="G241" s="137"/>
      <c r="H241" s="137"/>
      <c r="I241" s="154"/>
      <c r="J241" s="137"/>
      <c r="K241" s="137"/>
      <c r="L241" s="137"/>
      <c r="M241" s="137"/>
      <c r="N241" s="137"/>
      <c r="O241" s="137"/>
      <c r="P241" s="137"/>
      <c r="Q241" s="137"/>
      <c r="R241" s="137"/>
      <c r="S241" s="1"/>
      <c r="T241" s="1"/>
      <c r="U241" s="1"/>
      <c r="V241" s="1"/>
      <c r="W241" s="1"/>
      <c r="X241" s="1"/>
      <c r="Y241" s="1"/>
      <c r="Z241" s="1"/>
      <c r="AA241" s="1"/>
      <c r="AB241" s="1"/>
      <c r="AC241" s="1"/>
    </row>
    <row r="242" spans="1:29" ht="12.75">
      <c r="A242" s="1"/>
      <c r="B242" s="16"/>
      <c r="C242" s="3"/>
      <c r="D242" s="137"/>
      <c r="E242" s="137"/>
      <c r="F242" s="137"/>
      <c r="G242" s="137"/>
      <c r="H242" s="137"/>
      <c r="I242" s="154"/>
      <c r="J242" s="137"/>
      <c r="K242" s="137"/>
      <c r="L242" s="137"/>
      <c r="M242" s="137"/>
      <c r="N242" s="137"/>
      <c r="O242" s="137"/>
      <c r="P242" s="137"/>
      <c r="Q242" s="137"/>
      <c r="R242" s="137"/>
      <c r="S242" s="1"/>
      <c r="T242" s="1"/>
      <c r="U242" s="1"/>
      <c r="V242" s="1"/>
      <c r="W242" s="1"/>
      <c r="X242" s="1"/>
      <c r="Y242" s="1"/>
      <c r="Z242" s="1"/>
      <c r="AA242" s="1"/>
      <c r="AB242" s="1"/>
      <c r="AC242" s="1"/>
    </row>
    <row r="243" spans="1:29" ht="12.75">
      <c r="A243" s="1"/>
      <c r="B243" s="16"/>
      <c r="C243" s="3"/>
      <c r="D243" s="137"/>
      <c r="E243" s="137"/>
      <c r="F243" s="137"/>
      <c r="G243" s="137"/>
      <c r="H243" s="137"/>
      <c r="I243" s="154"/>
      <c r="J243" s="137"/>
      <c r="K243" s="137"/>
      <c r="L243" s="137"/>
      <c r="M243" s="137"/>
      <c r="N243" s="137"/>
      <c r="O243" s="137"/>
      <c r="P243" s="137"/>
      <c r="Q243" s="137"/>
      <c r="R243" s="137"/>
      <c r="S243" s="1"/>
      <c r="T243" s="1"/>
      <c r="U243" s="1"/>
      <c r="V243" s="1"/>
      <c r="W243" s="1"/>
      <c r="X243" s="1"/>
      <c r="Y243" s="1"/>
      <c r="Z243" s="1"/>
      <c r="AA243" s="1"/>
      <c r="AB243" s="1"/>
      <c r="AC243" s="1"/>
    </row>
    <row r="244" spans="1:29" ht="12.75">
      <c r="A244" s="1"/>
      <c r="B244" s="16"/>
      <c r="C244" s="3"/>
      <c r="D244" s="137"/>
      <c r="E244" s="137"/>
      <c r="F244" s="137"/>
      <c r="G244" s="137"/>
      <c r="H244" s="137"/>
      <c r="I244" s="154"/>
      <c r="J244" s="137"/>
      <c r="K244" s="137"/>
      <c r="L244" s="137"/>
      <c r="M244" s="137"/>
      <c r="N244" s="137"/>
      <c r="O244" s="137"/>
      <c r="P244" s="137"/>
      <c r="Q244" s="137"/>
      <c r="R244" s="137"/>
      <c r="S244" s="1"/>
      <c r="T244" s="1"/>
      <c r="U244" s="1"/>
      <c r="V244" s="1"/>
      <c r="W244" s="1"/>
      <c r="X244" s="1"/>
      <c r="Y244" s="1"/>
      <c r="Z244" s="1"/>
      <c r="AA244" s="1"/>
      <c r="AB244" s="1"/>
      <c r="AC244" s="1"/>
    </row>
    <row r="245" spans="1:29" ht="12.75">
      <c r="A245" s="1"/>
      <c r="B245" s="16"/>
      <c r="C245" s="3"/>
      <c r="D245" s="137"/>
      <c r="E245" s="137"/>
      <c r="F245" s="137"/>
      <c r="G245" s="137"/>
      <c r="H245" s="137"/>
      <c r="I245" s="154"/>
      <c r="J245" s="137"/>
      <c r="K245" s="137"/>
      <c r="L245" s="137"/>
      <c r="M245" s="137"/>
      <c r="N245" s="137"/>
      <c r="O245" s="137"/>
      <c r="P245" s="137"/>
      <c r="Q245" s="137"/>
      <c r="R245" s="137"/>
      <c r="S245" s="1"/>
      <c r="T245" s="1"/>
      <c r="U245" s="1"/>
      <c r="V245" s="1"/>
      <c r="W245" s="1"/>
      <c r="X245" s="1"/>
      <c r="Y245" s="1"/>
      <c r="Z245" s="1"/>
      <c r="AA245" s="1"/>
      <c r="AB245" s="1"/>
      <c r="AC245" s="1"/>
    </row>
    <row r="246" spans="1:29" ht="12.75">
      <c r="A246" s="1"/>
      <c r="B246" s="16"/>
      <c r="C246" s="3"/>
      <c r="D246" s="137"/>
      <c r="E246" s="137"/>
      <c r="F246" s="137"/>
      <c r="G246" s="137"/>
      <c r="H246" s="137"/>
      <c r="I246" s="154"/>
      <c r="J246" s="137"/>
      <c r="K246" s="137"/>
      <c r="L246" s="137"/>
      <c r="M246" s="137"/>
      <c r="N246" s="137"/>
      <c r="O246" s="137"/>
      <c r="P246" s="137"/>
      <c r="Q246" s="137"/>
      <c r="R246" s="137"/>
      <c r="S246" s="1"/>
      <c r="T246" s="1"/>
      <c r="U246" s="1"/>
      <c r="V246" s="1"/>
      <c r="W246" s="1"/>
      <c r="X246" s="1"/>
      <c r="Y246" s="1"/>
      <c r="Z246" s="1"/>
      <c r="AA246" s="1"/>
      <c r="AB246" s="1"/>
      <c r="AC246" s="1"/>
    </row>
    <row r="247" spans="1:29" ht="12.75">
      <c r="A247" s="1"/>
      <c r="B247" s="16"/>
      <c r="C247" s="3"/>
      <c r="D247" s="137"/>
      <c r="E247" s="137"/>
      <c r="F247" s="137"/>
      <c r="G247" s="137"/>
      <c r="H247" s="137"/>
      <c r="I247" s="154"/>
      <c r="J247" s="137"/>
      <c r="K247" s="137"/>
      <c r="L247" s="137"/>
      <c r="M247" s="137"/>
      <c r="N247" s="137"/>
      <c r="O247" s="137"/>
      <c r="P247" s="137"/>
      <c r="Q247" s="137"/>
      <c r="R247" s="137"/>
      <c r="S247" s="1"/>
      <c r="T247" s="1"/>
      <c r="U247" s="1"/>
      <c r="V247" s="1"/>
      <c r="W247" s="1"/>
      <c r="X247" s="1"/>
      <c r="Y247" s="1"/>
      <c r="Z247" s="1"/>
      <c r="AA247" s="1"/>
      <c r="AB247" s="1"/>
      <c r="AC247" s="1"/>
    </row>
    <row r="248" spans="1:29" ht="12.75">
      <c r="A248" s="1"/>
      <c r="B248" s="16"/>
      <c r="C248" s="3"/>
      <c r="D248" s="137"/>
      <c r="E248" s="137"/>
      <c r="F248" s="137"/>
      <c r="G248" s="137"/>
      <c r="H248" s="137"/>
      <c r="I248" s="137"/>
      <c r="J248" s="137"/>
      <c r="K248" s="137"/>
      <c r="L248" s="137"/>
      <c r="M248" s="137"/>
      <c r="N248" s="137"/>
      <c r="O248" s="137"/>
      <c r="P248" s="137"/>
      <c r="Q248" s="137"/>
      <c r="R248" s="137"/>
      <c r="S248" s="1"/>
      <c r="T248" s="1"/>
      <c r="U248" s="1"/>
      <c r="V248" s="1"/>
      <c r="W248" s="1"/>
      <c r="X248" s="1"/>
      <c r="Y248" s="1"/>
      <c r="Z248" s="1"/>
      <c r="AA248" s="1"/>
      <c r="AB248" s="1"/>
      <c r="AC248" s="1"/>
    </row>
    <row r="249" spans="1:29" ht="12.75">
      <c r="A249" s="1"/>
      <c r="B249" s="16"/>
      <c r="C249" s="3"/>
      <c r="D249" s="137"/>
      <c r="E249" s="137"/>
      <c r="F249" s="137"/>
      <c r="G249" s="137"/>
      <c r="H249" s="137"/>
      <c r="I249" s="137"/>
      <c r="J249" s="137"/>
      <c r="K249" s="137"/>
      <c r="L249" s="137"/>
      <c r="M249" s="137"/>
      <c r="N249" s="137"/>
      <c r="O249" s="137"/>
      <c r="P249" s="137"/>
      <c r="Q249" s="137"/>
      <c r="R249" s="137"/>
      <c r="S249" s="1"/>
      <c r="T249" s="1"/>
      <c r="U249" s="1"/>
      <c r="V249" s="1"/>
      <c r="W249" s="1"/>
      <c r="X249" s="1"/>
      <c r="Y249" s="1"/>
      <c r="Z249" s="1"/>
      <c r="AA249" s="1"/>
      <c r="AB249" s="1"/>
      <c r="AC249" s="1"/>
    </row>
    <row r="250" spans="1:29" ht="12.75">
      <c r="A250" s="1"/>
      <c r="B250" s="16"/>
      <c r="C250" s="3"/>
      <c r="D250" s="137"/>
      <c r="E250" s="137"/>
      <c r="F250" s="137"/>
      <c r="G250" s="137"/>
      <c r="H250" s="137"/>
      <c r="I250" s="137"/>
      <c r="J250" s="137"/>
      <c r="K250" s="137"/>
      <c r="L250" s="137"/>
      <c r="M250" s="137"/>
      <c r="N250" s="137"/>
      <c r="O250" s="137"/>
      <c r="P250" s="137"/>
      <c r="Q250" s="137"/>
      <c r="R250" s="137"/>
      <c r="S250" s="1"/>
      <c r="T250" s="1"/>
      <c r="U250" s="1"/>
      <c r="V250" s="1"/>
      <c r="W250" s="1"/>
      <c r="X250" s="1"/>
      <c r="Y250" s="1"/>
      <c r="Z250" s="1"/>
      <c r="AA250" s="1"/>
      <c r="AB250" s="1"/>
      <c r="AC250" s="1"/>
    </row>
    <row r="251" spans="1:29" ht="12.75">
      <c r="A251" s="1"/>
      <c r="B251" s="16"/>
      <c r="C251" s="3"/>
      <c r="D251" s="137"/>
      <c r="E251" s="137"/>
      <c r="F251" s="137"/>
      <c r="G251" s="137"/>
      <c r="H251" s="137"/>
      <c r="I251" s="137"/>
      <c r="J251" s="137"/>
      <c r="K251" s="137"/>
      <c r="L251" s="137"/>
      <c r="M251" s="137"/>
      <c r="N251" s="137"/>
      <c r="O251" s="137"/>
      <c r="P251" s="137"/>
      <c r="Q251" s="137"/>
      <c r="R251" s="137"/>
      <c r="S251" s="1"/>
      <c r="T251" s="1"/>
      <c r="U251" s="1"/>
      <c r="V251" s="1"/>
      <c r="W251" s="1"/>
      <c r="X251" s="1"/>
      <c r="Y251" s="1"/>
      <c r="Z251" s="1"/>
      <c r="AA251" s="1"/>
      <c r="AB251" s="1"/>
      <c r="AC251" s="1"/>
    </row>
    <row r="252" spans="1:29" ht="12.75">
      <c r="A252" s="1"/>
      <c r="B252" s="16"/>
      <c r="C252" s="3"/>
      <c r="D252" s="137"/>
      <c r="E252" s="137"/>
      <c r="F252" s="137"/>
      <c r="G252" s="137"/>
      <c r="H252" s="137"/>
      <c r="I252" s="137"/>
      <c r="J252" s="137"/>
      <c r="K252" s="137"/>
      <c r="L252" s="137"/>
      <c r="M252" s="137"/>
      <c r="N252" s="137"/>
      <c r="O252" s="137"/>
      <c r="P252" s="137"/>
      <c r="Q252" s="137"/>
      <c r="R252" s="137"/>
      <c r="S252" s="1"/>
      <c r="T252" s="1"/>
      <c r="U252" s="1"/>
      <c r="V252" s="1"/>
      <c r="W252" s="1"/>
      <c r="X252" s="1"/>
      <c r="Y252" s="1"/>
      <c r="Z252" s="1"/>
      <c r="AA252" s="1"/>
      <c r="AB252" s="1"/>
      <c r="AC252" s="1"/>
    </row>
    <row r="253" spans="1:29" ht="12.75">
      <c r="A253" s="1"/>
      <c r="B253" s="16"/>
      <c r="C253" s="3"/>
      <c r="D253" s="137"/>
      <c r="E253" s="137"/>
      <c r="F253" s="137"/>
      <c r="G253" s="137"/>
      <c r="H253" s="137"/>
      <c r="I253" s="137"/>
      <c r="J253" s="137"/>
      <c r="K253" s="137"/>
      <c r="L253" s="137"/>
      <c r="M253" s="137"/>
      <c r="N253" s="137"/>
      <c r="O253" s="137"/>
      <c r="P253" s="137"/>
      <c r="Q253" s="137"/>
      <c r="R253" s="137"/>
      <c r="S253" s="1"/>
      <c r="T253" s="1"/>
      <c r="U253" s="1"/>
      <c r="V253" s="1"/>
      <c r="W253" s="1"/>
      <c r="X253" s="1"/>
      <c r="Y253" s="1"/>
      <c r="Z253" s="1"/>
      <c r="AA253" s="1"/>
      <c r="AB253" s="1"/>
      <c r="AC253" s="1"/>
    </row>
    <row r="254" spans="1:29" ht="12.75">
      <c r="A254" s="1"/>
      <c r="B254" s="16"/>
      <c r="C254" s="3"/>
      <c r="D254" s="137"/>
      <c r="E254" s="137"/>
      <c r="F254" s="137"/>
      <c r="G254" s="137"/>
      <c r="H254" s="137"/>
      <c r="I254" s="137"/>
      <c r="J254" s="137"/>
      <c r="K254" s="137"/>
      <c r="L254" s="137"/>
      <c r="M254" s="137"/>
      <c r="N254" s="137"/>
      <c r="O254" s="137"/>
      <c r="P254" s="137"/>
      <c r="Q254" s="137"/>
      <c r="R254" s="137"/>
      <c r="S254" s="1"/>
      <c r="T254" s="1"/>
      <c r="U254" s="1"/>
      <c r="V254" s="1"/>
      <c r="W254" s="1"/>
      <c r="X254" s="1"/>
      <c r="Y254" s="1"/>
      <c r="Z254" s="1"/>
      <c r="AA254" s="1"/>
      <c r="AB254" s="1"/>
      <c r="AC254" s="1"/>
    </row>
    <row r="255" spans="1:29" ht="12.75">
      <c r="A255" s="1"/>
      <c r="B255" s="16"/>
      <c r="C255" s="3"/>
      <c r="D255" s="137"/>
      <c r="E255" s="137"/>
      <c r="F255" s="137"/>
      <c r="G255" s="137"/>
      <c r="H255" s="137"/>
      <c r="I255" s="137"/>
      <c r="J255" s="137"/>
      <c r="K255" s="137"/>
      <c r="L255" s="137"/>
      <c r="M255" s="137"/>
      <c r="N255" s="137"/>
      <c r="O255" s="137"/>
      <c r="P255" s="137"/>
      <c r="Q255" s="137"/>
      <c r="R255" s="137"/>
      <c r="S255" s="1"/>
      <c r="T255" s="1"/>
      <c r="U255" s="1"/>
      <c r="V255" s="1"/>
      <c r="W255" s="1"/>
      <c r="X255" s="1"/>
      <c r="Y255" s="1"/>
      <c r="Z255" s="1"/>
      <c r="AA255" s="1"/>
      <c r="AB255" s="1"/>
      <c r="AC255" s="1"/>
    </row>
    <row r="256" spans="1:29" ht="12.75">
      <c r="A256" s="1"/>
      <c r="B256" s="16"/>
      <c r="C256" s="3"/>
      <c r="D256" s="137"/>
      <c r="E256" s="137"/>
      <c r="F256" s="137"/>
      <c r="G256" s="137"/>
      <c r="H256" s="137"/>
      <c r="I256" s="137"/>
      <c r="J256" s="137"/>
      <c r="K256" s="137"/>
      <c r="L256" s="137"/>
      <c r="M256" s="137"/>
      <c r="N256" s="137"/>
      <c r="O256" s="137"/>
      <c r="P256" s="137"/>
      <c r="Q256" s="137"/>
      <c r="R256" s="137"/>
      <c r="S256" s="1"/>
      <c r="T256" s="1"/>
      <c r="U256" s="1"/>
      <c r="V256" s="1"/>
      <c r="W256" s="1"/>
      <c r="X256" s="1"/>
      <c r="Y256" s="1"/>
      <c r="Z256" s="1"/>
      <c r="AA256" s="1"/>
      <c r="AB256" s="1"/>
      <c r="AC256" s="1"/>
    </row>
    <row r="257" spans="1:29" ht="12.75">
      <c r="A257" s="1"/>
      <c r="B257" s="16"/>
      <c r="C257" s="3"/>
      <c r="D257" s="137"/>
      <c r="E257" s="137"/>
      <c r="F257" s="137"/>
      <c r="G257" s="137"/>
      <c r="H257" s="137"/>
      <c r="I257" s="137"/>
      <c r="J257" s="137"/>
      <c r="K257" s="137"/>
      <c r="L257" s="137"/>
      <c r="M257" s="137"/>
      <c r="N257" s="137"/>
      <c r="O257" s="137"/>
      <c r="P257" s="137"/>
      <c r="Q257" s="137"/>
      <c r="R257" s="137"/>
      <c r="S257" s="1"/>
      <c r="T257" s="1"/>
      <c r="U257" s="1"/>
      <c r="V257" s="1"/>
      <c r="W257" s="1"/>
      <c r="X257" s="1"/>
      <c r="Y257" s="1"/>
      <c r="Z257" s="1"/>
      <c r="AA257" s="1"/>
      <c r="AB257" s="1"/>
      <c r="AC257" s="1"/>
    </row>
    <row r="258" spans="1:29" ht="12.75">
      <c r="A258" s="1"/>
      <c r="B258" s="16"/>
      <c r="C258" s="3"/>
      <c r="D258" s="137"/>
      <c r="E258" s="137"/>
      <c r="F258" s="137"/>
      <c r="G258" s="137"/>
      <c r="H258" s="137"/>
      <c r="I258" s="137"/>
      <c r="J258" s="137"/>
      <c r="K258" s="137"/>
      <c r="L258" s="137"/>
      <c r="M258" s="137"/>
      <c r="N258" s="137"/>
      <c r="O258" s="137"/>
      <c r="P258" s="137"/>
      <c r="Q258" s="137"/>
      <c r="R258" s="137"/>
      <c r="S258" s="1"/>
      <c r="T258" s="1"/>
      <c r="U258" s="1"/>
      <c r="V258" s="1"/>
      <c r="W258" s="1"/>
      <c r="X258" s="1"/>
      <c r="Y258" s="1"/>
      <c r="Z258" s="1"/>
      <c r="AA258" s="1"/>
      <c r="AB258" s="1"/>
      <c r="AC258" s="1"/>
    </row>
    <row r="259" spans="1:29" ht="12.75">
      <c r="A259" s="1"/>
      <c r="B259" s="16"/>
      <c r="C259" s="3"/>
      <c r="D259" s="137"/>
      <c r="E259" s="137"/>
      <c r="F259" s="137"/>
      <c r="G259" s="137"/>
      <c r="H259" s="137"/>
      <c r="I259" s="137"/>
      <c r="J259" s="137"/>
      <c r="K259" s="137"/>
      <c r="L259" s="137"/>
      <c r="M259" s="137"/>
      <c r="N259" s="137"/>
      <c r="O259" s="137"/>
      <c r="P259" s="137"/>
      <c r="Q259" s="137"/>
      <c r="R259" s="137"/>
      <c r="S259" s="1"/>
      <c r="T259" s="1"/>
      <c r="U259" s="1"/>
      <c r="V259" s="1"/>
      <c r="W259" s="1"/>
      <c r="X259" s="1"/>
      <c r="Y259" s="1"/>
      <c r="Z259" s="1"/>
      <c r="AA259" s="1"/>
      <c r="AB259" s="1"/>
      <c r="AC259" s="1"/>
    </row>
    <row r="260" spans="1:29" ht="12.75">
      <c r="A260" s="1"/>
      <c r="B260" s="16"/>
      <c r="C260" s="3"/>
      <c r="D260" s="137"/>
      <c r="E260" s="137"/>
      <c r="F260" s="137"/>
      <c r="G260" s="137"/>
      <c r="H260" s="137"/>
      <c r="I260" s="137"/>
      <c r="J260" s="137"/>
      <c r="K260" s="137"/>
      <c r="L260" s="137"/>
      <c r="M260" s="137"/>
      <c r="N260" s="137"/>
      <c r="O260" s="137"/>
      <c r="P260" s="137"/>
      <c r="Q260" s="137"/>
      <c r="R260" s="137"/>
      <c r="S260" s="1"/>
      <c r="T260" s="1"/>
      <c r="U260" s="1"/>
      <c r="V260" s="1"/>
      <c r="W260" s="1"/>
      <c r="X260" s="1"/>
      <c r="Y260" s="1"/>
      <c r="Z260" s="1"/>
      <c r="AA260" s="1"/>
      <c r="AB260" s="1"/>
      <c r="AC260" s="1"/>
    </row>
    <row r="261" spans="1:29" ht="12.75">
      <c r="A261" s="1"/>
      <c r="B261" s="16"/>
      <c r="C261" s="3"/>
      <c r="D261" s="137"/>
      <c r="E261" s="137"/>
      <c r="F261" s="137"/>
      <c r="G261" s="137"/>
      <c r="H261" s="137"/>
      <c r="I261" s="137"/>
      <c r="J261" s="137"/>
      <c r="K261" s="137"/>
      <c r="L261" s="137"/>
      <c r="M261" s="137"/>
      <c r="N261" s="137"/>
      <c r="O261" s="137"/>
      <c r="P261" s="137"/>
      <c r="Q261" s="137"/>
      <c r="R261" s="137"/>
      <c r="S261" s="1"/>
      <c r="T261" s="1"/>
      <c r="U261" s="1"/>
      <c r="V261" s="1"/>
      <c r="W261" s="1"/>
      <c r="X261" s="1"/>
      <c r="Y261" s="1"/>
      <c r="Z261" s="1"/>
      <c r="AA261" s="1"/>
      <c r="AB261" s="1"/>
      <c r="AC261" s="1"/>
    </row>
    <row r="262" spans="1:29" ht="12.75">
      <c r="A262" s="1"/>
      <c r="B262" s="16"/>
      <c r="C262" s="3"/>
      <c r="D262" s="137"/>
      <c r="E262" s="137"/>
      <c r="F262" s="137"/>
      <c r="G262" s="137"/>
      <c r="H262" s="137"/>
      <c r="I262" s="137"/>
      <c r="J262" s="137"/>
      <c r="K262" s="137"/>
      <c r="L262" s="137"/>
      <c r="M262" s="137"/>
      <c r="N262" s="137"/>
      <c r="O262" s="137"/>
      <c r="P262" s="137"/>
      <c r="Q262" s="137"/>
      <c r="R262" s="137"/>
      <c r="S262" s="1"/>
      <c r="T262" s="1"/>
      <c r="U262" s="1"/>
      <c r="V262" s="1"/>
      <c r="W262" s="1"/>
      <c r="X262" s="1"/>
      <c r="Y262" s="1"/>
      <c r="Z262" s="1"/>
      <c r="AA262" s="1"/>
      <c r="AB262" s="1"/>
      <c r="AC262" s="1"/>
    </row>
    <row r="263" spans="1:29" ht="12.75">
      <c r="A263" s="1"/>
      <c r="B263" s="16"/>
      <c r="C263" s="3"/>
      <c r="D263" s="137"/>
      <c r="E263" s="137"/>
      <c r="F263" s="137"/>
      <c r="G263" s="137"/>
      <c r="H263" s="137"/>
      <c r="I263" s="137"/>
      <c r="J263" s="137"/>
      <c r="K263" s="137"/>
      <c r="L263" s="137"/>
      <c r="M263" s="137"/>
      <c r="N263" s="137"/>
      <c r="O263" s="137"/>
      <c r="P263" s="137"/>
      <c r="Q263" s="137"/>
      <c r="R263" s="137"/>
      <c r="S263" s="1"/>
      <c r="T263" s="1"/>
      <c r="U263" s="1"/>
      <c r="V263" s="1"/>
      <c r="W263" s="1"/>
      <c r="X263" s="1"/>
      <c r="Y263" s="1"/>
      <c r="Z263" s="1"/>
      <c r="AA263" s="1"/>
      <c r="AB263" s="1"/>
      <c r="AC263" s="1"/>
    </row>
    <row r="264" spans="1:29" ht="12.75">
      <c r="A264" s="1"/>
      <c r="B264" s="16"/>
      <c r="C264" s="3"/>
      <c r="D264" s="137"/>
      <c r="E264" s="137"/>
      <c r="F264" s="137"/>
      <c r="G264" s="137"/>
      <c r="H264" s="137"/>
      <c r="I264" s="137"/>
      <c r="J264" s="137"/>
      <c r="K264" s="137"/>
      <c r="L264" s="137"/>
      <c r="M264" s="137"/>
      <c r="N264" s="137"/>
      <c r="O264" s="137"/>
      <c r="P264" s="137"/>
      <c r="Q264" s="137"/>
      <c r="R264" s="137"/>
      <c r="S264" s="1"/>
      <c r="T264" s="1"/>
      <c r="U264" s="1"/>
      <c r="V264" s="1"/>
      <c r="W264" s="1"/>
      <c r="X264" s="1"/>
      <c r="Y264" s="1"/>
      <c r="Z264" s="1"/>
      <c r="AA264" s="1"/>
      <c r="AB264" s="1"/>
      <c r="AC264" s="1"/>
    </row>
    <row r="265" spans="1:29" ht="12.75">
      <c r="A265" s="1"/>
      <c r="B265" s="16"/>
      <c r="C265" s="3"/>
      <c r="D265" s="137"/>
      <c r="E265" s="137"/>
      <c r="F265" s="137"/>
      <c r="G265" s="137"/>
      <c r="H265" s="137"/>
      <c r="I265" s="137"/>
      <c r="J265" s="137"/>
      <c r="K265" s="137"/>
      <c r="L265" s="137"/>
      <c r="M265" s="137"/>
      <c r="N265" s="137"/>
      <c r="O265" s="137"/>
      <c r="P265" s="137"/>
      <c r="Q265" s="137"/>
      <c r="R265" s="137"/>
      <c r="S265" s="1"/>
      <c r="T265" s="1"/>
      <c r="U265" s="1"/>
      <c r="V265" s="1"/>
      <c r="W265" s="1"/>
      <c r="X265" s="1"/>
      <c r="Y265" s="1"/>
      <c r="Z265" s="1"/>
      <c r="AA265" s="1"/>
      <c r="AB265" s="1"/>
      <c r="AC265" s="1"/>
    </row>
    <row r="266" spans="1:29" ht="12.75">
      <c r="A266" s="1"/>
      <c r="B266" s="16"/>
      <c r="C266" s="3"/>
      <c r="D266" s="137"/>
      <c r="E266" s="137"/>
      <c r="F266" s="137"/>
      <c r="G266" s="137"/>
      <c r="H266" s="137"/>
      <c r="I266" s="137"/>
      <c r="J266" s="137"/>
      <c r="K266" s="137"/>
      <c r="L266" s="137"/>
      <c r="M266" s="137"/>
      <c r="N266" s="137"/>
      <c r="O266" s="137"/>
      <c r="P266" s="137"/>
      <c r="Q266" s="137"/>
      <c r="R266" s="137"/>
      <c r="S266" s="1"/>
      <c r="T266" s="1"/>
      <c r="U266" s="1"/>
      <c r="V266" s="1"/>
      <c r="W266" s="1"/>
      <c r="X266" s="1"/>
      <c r="Y266" s="1"/>
      <c r="Z266" s="1"/>
      <c r="AA266" s="1"/>
      <c r="AB266" s="1"/>
      <c r="AC266" s="1"/>
    </row>
    <row r="267" spans="1:29" ht="12.75">
      <c r="A267" s="1"/>
      <c r="B267" s="16"/>
      <c r="C267" s="3"/>
      <c r="D267" s="137"/>
      <c r="E267" s="137"/>
      <c r="F267" s="137"/>
      <c r="G267" s="137"/>
      <c r="H267" s="137"/>
      <c r="I267" s="137"/>
      <c r="J267" s="137"/>
      <c r="K267" s="137"/>
      <c r="L267" s="137"/>
      <c r="M267" s="137"/>
      <c r="N267" s="137"/>
      <c r="O267" s="137"/>
      <c r="P267" s="137"/>
      <c r="Q267" s="137"/>
      <c r="R267" s="137"/>
      <c r="S267" s="1"/>
      <c r="T267" s="1"/>
      <c r="U267" s="1"/>
      <c r="V267" s="1"/>
      <c r="W267" s="1"/>
      <c r="X267" s="1"/>
      <c r="Y267" s="1"/>
      <c r="Z267" s="1"/>
      <c r="AA267" s="1"/>
      <c r="AB267" s="1"/>
      <c r="AC267" s="1"/>
    </row>
    <row r="268" spans="1:29" ht="12.75">
      <c r="A268" s="1"/>
      <c r="B268" s="16"/>
      <c r="C268" s="3"/>
      <c r="D268" s="137"/>
      <c r="E268" s="137"/>
      <c r="F268" s="137"/>
      <c r="G268" s="137"/>
      <c r="H268" s="137"/>
      <c r="I268" s="137"/>
      <c r="J268" s="137"/>
      <c r="K268" s="137"/>
      <c r="L268" s="137"/>
      <c r="M268" s="137"/>
      <c r="N268" s="137"/>
      <c r="O268" s="137"/>
      <c r="P268" s="137"/>
      <c r="Q268" s="137"/>
      <c r="R268" s="137"/>
      <c r="S268" s="1"/>
      <c r="T268" s="1"/>
      <c r="U268" s="1"/>
      <c r="V268" s="1"/>
      <c r="W268" s="1"/>
      <c r="X268" s="1"/>
      <c r="Y268" s="1"/>
      <c r="Z268" s="1"/>
      <c r="AA268" s="1"/>
      <c r="AB268" s="1"/>
      <c r="AC268" s="1"/>
    </row>
    <row r="269" spans="1:29" ht="12.75">
      <c r="A269" s="1"/>
      <c r="B269" s="16"/>
      <c r="C269" s="3"/>
      <c r="D269" s="137"/>
      <c r="E269" s="137"/>
      <c r="F269" s="137"/>
      <c r="G269" s="137"/>
      <c r="H269" s="137"/>
      <c r="I269" s="137"/>
      <c r="J269" s="137"/>
      <c r="K269" s="137"/>
      <c r="L269" s="137"/>
      <c r="M269" s="137"/>
      <c r="N269" s="137"/>
      <c r="O269" s="137"/>
      <c r="P269" s="137"/>
      <c r="Q269" s="137"/>
      <c r="R269" s="137"/>
      <c r="S269" s="1"/>
      <c r="T269" s="1"/>
      <c r="U269" s="1"/>
      <c r="V269" s="1"/>
      <c r="W269" s="1"/>
      <c r="X269" s="1"/>
      <c r="Y269" s="1"/>
      <c r="Z269" s="1"/>
      <c r="AA269" s="1"/>
      <c r="AB269" s="1"/>
      <c r="AC269" s="1"/>
    </row>
    <row r="270" spans="1:29" ht="12.75">
      <c r="A270" s="1"/>
      <c r="B270" s="16"/>
      <c r="C270" s="3"/>
      <c r="D270" s="137"/>
      <c r="E270" s="137"/>
      <c r="F270" s="137"/>
      <c r="G270" s="137"/>
      <c r="H270" s="137"/>
      <c r="I270" s="137"/>
      <c r="J270" s="137"/>
      <c r="K270" s="137"/>
      <c r="L270" s="137"/>
      <c r="M270" s="137"/>
      <c r="N270" s="137"/>
      <c r="O270" s="137"/>
      <c r="P270" s="137"/>
      <c r="Q270" s="137"/>
      <c r="R270" s="137"/>
      <c r="S270" s="1"/>
      <c r="T270" s="1"/>
      <c r="U270" s="1"/>
      <c r="V270" s="1"/>
      <c r="W270" s="1"/>
      <c r="X270" s="1"/>
      <c r="Y270" s="1"/>
      <c r="Z270" s="1"/>
      <c r="AA270" s="1"/>
      <c r="AB270" s="1"/>
      <c r="AC270" s="1"/>
    </row>
    <row r="271" spans="1:29" ht="12.75">
      <c r="A271" s="1"/>
      <c r="B271" s="16"/>
      <c r="C271" s="3"/>
      <c r="D271" s="137"/>
      <c r="E271" s="137"/>
      <c r="F271" s="137"/>
      <c r="G271" s="137"/>
      <c r="H271" s="137"/>
      <c r="I271" s="137"/>
      <c r="J271" s="137"/>
      <c r="K271" s="137"/>
      <c r="L271" s="137"/>
      <c r="M271" s="137"/>
      <c r="N271" s="137"/>
      <c r="O271" s="137"/>
      <c r="P271" s="137"/>
      <c r="Q271" s="137"/>
      <c r="R271" s="137"/>
      <c r="S271" s="1"/>
      <c r="T271" s="1"/>
      <c r="U271" s="1"/>
      <c r="V271" s="1"/>
      <c r="W271" s="1"/>
      <c r="X271" s="1"/>
      <c r="Y271" s="1"/>
      <c r="Z271" s="1"/>
      <c r="AA271" s="1"/>
      <c r="AB271" s="1"/>
      <c r="AC271" s="1"/>
    </row>
    <row r="272" spans="1:29" ht="12.75">
      <c r="A272" s="1"/>
      <c r="B272" s="16"/>
      <c r="C272" s="3"/>
      <c r="D272" s="137"/>
      <c r="E272" s="137"/>
      <c r="F272" s="137"/>
      <c r="G272" s="137"/>
      <c r="H272" s="137"/>
      <c r="I272" s="137"/>
      <c r="J272" s="137"/>
      <c r="K272" s="137"/>
      <c r="L272" s="137"/>
      <c r="M272" s="137"/>
      <c r="N272" s="137"/>
      <c r="O272" s="137"/>
      <c r="P272" s="137"/>
      <c r="Q272" s="137"/>
      <c r="R272" s="137"/>
      <c r="S272" s="1"/>
      <c r="T272" s="1"/>
      <c r="U272" s="1"/>
      <c r="V272" s="1"/>
      <c r="W272" s="1"/>
      <c r="X272" s="1"/>
      <c r="Y272" s="1"/>
      <c r="Z272" s="1"/>
      <c r="AA272" s="1"/>
      <c r="AB272" s="1"/>
      <c r="AC272" s="1"/>
    </row>
    <row r="273" spans="1:29" ht="12.75">
      <c r="A273" s="1"/>
      <c r="B273" s="16"/>
      <c r="C273" s="3"/>
      <c r="D273" s="137"/>
      <c r="E273" s="137"/>
      <c r="F273" s="137"/>
      <c r="G273" s="137"/>
      <c r="H273" s="137"/>
      <c r="I273" s="137"/>
      <c r="J273" s="137"/>
      <c r="K273" s="137"/>
      <c r="L273" s="137"/>
      <c r="M273" s="137"/>
      <c r="N273" s="137"/>
      <c r="O273" s="137"/>
      <c r="P273" s="137"/>
      <c r="Q273" s="137"/>
      <c r="R273" s="137"/>
      <c r="S273" s="1"/>
      <c r="T273" s="1"/>
      <c r="U273" s="1"/>
      <c r="V273" s="1"/>
      <c r="W273" s="1"/>
      <c r="X273" s="1"/>
      <c r="Y273" s="1"/>
      <c r="Z273" s="1"/>
      <c r="AA273" s="1"/>
      <c r="AB273" s="1"/>
      <c r="AC273" s="1"/>
    </row>
    <row r="274" spans="1:29" ht="12.75">
      <c r="A274" s="1"/>
      <c r="B274" s="16"/>
      <c r="C274" s="3"/>
      <c r="D274" s="137"/>
      <c r="E274" s="137"/>
      <c r="F274" s="137"/>
      <c r="G274" s="137"/>
      <c r="H274" s="137"/>
      <c r="I274" s="137"/>
      <c r="J274" s="137"/>
      <c r="K274" s="137"/>
      <c r="L274" s="137"/>
      <c r="M274" s="137"/>
      <c r="N274" s="137"/>
      <c r="O274" s="137"/>
      <c r="P274" s="137"/>
      <c r="Q274" s="137"/>
      <c r="R274" s="137"/>
      <c r="S274" s="1"/>
      <c r="T274" s="1"/>
      <c r="U274" s="1"/>
      <c r="V274" s="1"/>
      <c r="W274" s="1"/>
      <c r="X274" s="1"/>
      <c r="Y274" s="1"/>
      <c r="Z274" s="1"/>
      <c r="AA274" s="1"/>
      <c r="AB274" s="1"/>
      <c r="AC274" s="1"/>
    </row>
    <row r="275" spans="1:29" ht="12.75">
      <c r="A275" s="1"/>
      <c r="B275" s="16"/>
      <c r="C275" s="3"/>
      <c r="D275" s="137"/>
      <c r="E275" s="137"/>
      <c r="F275" s="137"/>
      <c r="G275" s="137"/>
      <c r="H275" s="137"/>
      <c r="I275" s="137"/>
      <c r="J275" s="137"/>
      <c r="K275" s="137"/>
      <c r="L275" s="137"/>
      <c r="M275" s="137"/>
      <c r="N275" s="137"/>
      <c r="O275" s="137"/>
      <c r="P275" s="137"/>
      <c r="Q275" s="137"/>
      <c r="R275" s="137"/>
      <c r="S275" s="1"/>
      <c r="T275" s="1"/>
      <c r="U275" s="1"/>
      <c r="V275" s="1"/>
      <c r="W275" s="1"/>
      <c r="X275" s="1"/>
      <c r="Y275" s="1"/>
      <c r="Z275" s="1"/>
      <c r="AA275" s="1"/>
      <c r="AB275" s="1"/>
      <c r="AC275" s="1"/>
    </row>
    <row r="276" spans="1:29" ht="12.75">
      <c r="A276" s="1"/>
      <c r="B276" s="16"/>
      <c r="C276" s="3"/>
      <c r="D276" s="137"/>
      <c r="E276" s="137"/>
      <c r="F276" s="137"/>
      <c r="G276" s="137"/>
      <c r="H276" s="137"/>
      <c r="I276" s="137"/>
      <c r="J276" s="137"/>
      <c r="K276" s="137"/>
      <c r="L276" s="137"/>
      <c r="M276" s="137"/>
      <c r="N276" s="137"/>
      <c r="O276" s="137"/>
      <c r="P276" s="137"/>
      <c r="Q276" s="137"/>
      <c r="R276" s="137"/>
      <c r="S276" s="1"/>
      <c r="T276" s="1"/>
      <c r="U276" s="1"/>
      <c r="V276" s="1"/>
      <c r="W276" s="1"/>
      <c r="X276" s="1"/>
      <c r="Y276" s="1"/>
      <c r="Z276" s="1"/>
      <c r="AA276" s="1"/>
      <c r="AB276" s="1"/>
      <c r="AC276" s="1"/>
    </row>
    <row r="277" spans="1:29" ht="12.75">
      <c r="A277" s="1"/>
      <c r="B277" s="16"/>
      <c r="C277" s="3"/>
      <c r="D277" s="137"/>
      <c r="E277" s="137"/>
      <c r="F277" s="137"/>
      <c r="G277" s="137"/>
      <c r="H277" s="137"/>
      <c r="I277" s="137"/>
      <c r="J277" s="137"/>
      <c r="K277" s="137"/>
      <c r="L277" s="137"/>
      <c r="M277" s="137"/>
      <c r="N277" s="137"/>
      <c r="O277" s="137"/>
      <c r="P277" s="137"/>
      <c r="Q277" s="137"/>
      <c r="R277" s="137"/>
      <c r="S277" s="1"/>
      <c r="T277" s="1"/>
      <c r="U277" s="1"/>
      <c r="V277" s="1"/>
      <c r="W277" s="1"/>
      <c r="X277" s="1"/>
      <c r="Y277" s="1"/>
      <c r="Z277" s="1"/>
      <c r="AA277" s="1"/>
      <c r="AB277" s="1"/>
      <c r="AC277" s="1"/>
    </row>
    <row r="278" spans="1:29" ht="12.75">
      <c r="A278" s="1"/>
      <c r="B278" s="16"/>
      <c r="C278" s="3"/>
      <c r="D278" s="137"/>
      <c r="E278" s="137"/>
      <c r="F278" s="137"/>
      <c r="G278" s="137"/>
      <c r="H278" s="137"/>
      <c r="I278" s="137"/>
      <c r="J278" s="137"/>
      <c r="K278" s="137"/>
      <c r="L278" s="137"/>
      <c r="M278" s="137"/>
      <c r="N278" s="137"/>
      <c r="O278" s="137"/>
      <c r="P278" s="137"/>
      <c r="Q278" s="137"/>
      <c r="R278" s="137"/>
      <c r="S278" s="1"/>
      <c r="T278" s="1"/>
      <c r="U278" s="1"/>
      <c r="V278" s="1"/>
      <c r="W278" s="1"/>
      <c r="X278" s="1"/>
      <c r="Y278" s="1"/>
      <c r="Z278" s="1"/>
      <c r="AA278" s="1"/>
      <c r="AB278" s="1"/>
      <c r="AC278" s="1"/>
    </row>
    <row r="279" spans="1:29" ht="12.75">
      <c r="A279" s="1"/>
      <c r="B279" s="16"/>
      <c r="C279" s="3"/>
      <c r="D279" s="137"/>
      <c r="E279" s="137"/>
      <c r="F279" s="137"/>
      <c r="G279" s="137"/>
      <c r="H279" s="137"/>
      <c r="I279" s="137"/>
      <c r="J279" s="137"/>
      <c r="K279" s="137"/>
      <c r="L279" s="137"/>
      <c r="M279" s="137"/>
      <c r="N279" s="137"/>
      <c r="O279" s="137"/>
      <c r="P279" s="137"/>
      <c r="Q279" s="137"/>
      <c r="R279" s="137"/>
      <c r="S279" s="1"/>
      <c r="T279" s="1"/>
      <c r="U279" s="1"/>
      <c r="V279" s="1"/>
      <c r="W279" s="1"/>
      <c r="X279" s="1"/>
      <c r="Y279" s="1"/>
      <c r="Z279" s="1"/>
      <c r="AA279" s="1"/>
      <c r="AB279" s="1"/>
      <c r="AC279" s="1"/>
    </row>
    <row r="280" spans="1:29" ht="12.75">
      <c r="A280" s="1"/>
      <c r="B280" s="16"/>
      <c r="C280" s="3"/>
      <c r="D280" s="137"/>
      <c r="E280" s="137"/>
      <c r="F280" s="137"/>
      <c r="G280" s="137"/>
      <c r="H280" s="137"/>
      <c r="I280" s="137"/>
      <c r="J280" s="137"/>
      <c r="K280" s="137"/>
      <c r="L280" s="137"/>
      <c r="M280" s="137"/>
      <c r="N280" s="137"/>
      <c r="O280" s="137"/>
      <c r="P280" s="137"/>
      <c r="Q280" s="137"/>
      <c r="R280" s="137"/>
      <c r="S280" s="1"/>
      <c r="T280" s="1"/>
      <c r="U280" s="1"/>
      <c r="V280" s="1"/>
      <c r="W280" s="1"/>
      <c r="X280" s="1"/>
      <c r="Y280" s="1"/>
      <c r="Z280" s="1"/>
      <c r="AA280" s="1"/>
      <c r="AB280" s="1"/>
      <c r="AC280" s="1"/>
    </row>
    <row r="281" spans="1:29" ht="12.75">
      <c r="A281" s="1"/>
      <c r="B281" s="16"/>
      <c r="C281" s="3"/>
      <c r="D281" s="137"/>
      <c r="E281" s="137"/>
      <c r="F281" s="137"/>
      <c r="G281" s="137"/>
      <c r="H281" s="137"/>
      <c r="I281" s="137"/>
      <c r="J281" s="137"/>
      <c r="K281" s="137"/>
      <c r="L281" s="137"/>
      <c r="M281" s="137"/>
      <c r="N281" s="137"/>
      <c r="O281" s="137"/>
      <c r="P281" s="137"/>
      <c r="Q281" s="137"/>
      <c r="R281" s="137"/>
      <c r="S281" s="1"/>
      <c r="T281" s="1"/>
      <c r="U281" s="1"/>
      <c r="V281" s="1"/>
      <c r="W281" s="1"/>
      <c r="X281" s="1"/>
      <c r="Y281" s="1"/>
      <c r="Z281" s="1"/>
      <c r="AA281" s="1"/>
      <c r="AB281" s="1"/>
      <c r="AC281" s="1"/>
    </row>
    <row r="282" spans="1:29" ht="12.75">
      <c r="A282" s="1"/>
      <c r="B282" s="16"/>
      <c r="C282" s="3"/>
      <c r="D282" s="137"/>
      <c r="E282" s="137"/>
      <c r="F282" s="137"/>
      <c r="G282" s="137"/>
      <c r="H282" s="137"/>
      <c r="I282" s="137"/>
      <c r="J282" s="137"/>
      <c r="K282" s="137"/>
      <c r="L282" s="137"/>
      <c r="M282" s="137"/>
      <c r="N282" s="137"/>
      <c r="O282" s="137"/>
      <c r="P282" s="137"/>
      <c r="Q282" s="137"/>
      <c r="R282" s="137"/>
      <c r="S282" s="1"/>
      <c r="T282" s="1"/>
      <c r="U282" s="1"/>
      <c r="V282" s="1"/>
      <c r="W282" s="1"/>
      <c r="X282" s="1"/>
      <c r="Y282" s="1"/>
      <c r="Z282" s="1"/>
      <c r="AA282" s="1"/>
      <c r="AB282" s="1"/>
      <c r="AC282" s="1"/>
    </row>
    <row r="283" spans="1:29" ht="12.75">
      <c r="A283" s="1"/>
      <c r="B283" s="16"/>
      <c r="C283" s="3"/>
      <c r="D283" s="137"/>
      <c r="E283" s="137"/>
      <c r="F283" s="137"/>
      <c r="G283" s="137"/>
      <c r="H283" s="137"/>
      <c r="I283" s="137"/>
      <c r="J283" s="137"/>
      <c r="K283" s="137"/>
      <c r="L283" s="137"/>
      <c r="M283" s="137"/>
      <c r="N283" s="137"/>
      <c r="O283" s="137"/>
      <c r="P283" s="137"/>
      <c r="Q283" s="137"/>
      <c r="R283" s="137"/>
      <c r="S283" s="1"/>
      <c r="T283" s="1"/>
      <c r="U283" s="1"/>
      <c r="V283" s="1"/>
      <c r="W283" s="1"/>
      <c r="X283" s="1"/>
      <c r="Y283" s="1"/>
      <c r="Z283" s="1"/>
      <c r="AA283" s="1"/>
      <c r="AB283" s="1"/>
      <c r="AC283" s="1"/>
    </row>
    <row r="284" spans="1:29" ht="12.75">
      <c r="A284" s="1"/>
      <c r="B284" s="16"/>
      <c r="C284" s="3"/>
      <c r="D284" s="137"/>
      <c r="E284" s="137"/>
      <c r="F284" s="137"/>
      <c r="G284" s="137"/>
      <c r="H284" s="137"/>
      <c r="I284" s="137"/>
      <c r="J284" s="137"/>
      <c r="K284" s="137"/>
      <c r="L284" s="137"/>
      <c r="M284" s="137"/>
      <c r="N284" s="137"/>
      <c r="O284" s="137"/>
      <c r="P284" s="137"/>
      <c r="Q284" s="137"/>
      <c r="R284" s="137"/>
      <c r="S284" s="1"/>
      <c r="T284" s="1"/>
      <c r="U284" s="1"/>
      <c r="V284" s="1"/>
      <c r="W284" s="1"/>
      <c r="X284" s="1"/>
      <c r="Y284" s="1"/>
      <c r="Z284" s="1"/>
      <c r="AA284" s="1"/>
      <c r="AB284" s="1"/>
      <c r="AC284" s="1"/>
    </row>
    <row r="285" spans="1:29" ht="12.75">
      <c r="A285" s="1"/>
      <c r="B285" s="16"/>
      <c r="C285" s="3"/>
      <c r="D285" s="137"/>
      <c r="E285" s="137"/>
      <c r="F285" s="137"/>
      <c r="G285" s="137"/>
      <c r="H285" s="137"/>
      <c r="I285" s="137"/>
      <c r="J285" s="137"/>
      <c r="K285" s="137"/>
      <c r="L285" s="137"/>
      <c r="M285" s="137"/>
      <c r="N285" s="137"/>
      <c r="O285" s="137"/>
      <c r="P285" s="137"/>
      <c r="Q285" s="137"/>
      <c r="R285" s="137"/>
      <c r="S285" s="1"/>
      <c r="T285" s="1"/>
      <c r="U285" s="1"/>
      <c r="V285" s="1"/>
      <c r="W285" s="1"/>
      <c r="X285" s="1"/>
      <c r="Y285" s="1"/>
      <c r="Z285" s="1"/>
      <c r="AA285" s="1"/>
      <c r="AB285" s="1"/>
      <c r="AC285" s="1"/>
    </row>
    <row r="286" spans="1:29" ht="12.75">
      <c r="A286" s="1"/>
      <c r="B286" s="16"/>
      <c r="C286" s="3"/>
      <c r="D286" s="137"/>
      <c r="E286" s="137"/>
      <c r="F286" s="137"/>
      <c r="G286" s="137"/>
      <c r="H286" s="137"/>
      <c r="I286" s="137"/>
      <c r="J286" s="137"/>
      <c r="K286" s="137"/>
      <c r="L286" s="137"/>
      <c r="M286" s="137"/>
      <c r="N286" s="137"/>
      <c r="O286" s="137"/>
      <c r="P286" s="137"/>
      <c r="Q286" s="137"/>
      <c r="R286" s="137"/>
      <c r="S286" s="1"/>
      <c r="T286" s="1"/>
      <c r="U286" s="1"/>
      <c r="V286" s="1"/>
      <c r="W286" s="1"/>
      <c r="X286" s="1"/>
      <c r="Y286" s="1"/>
      <c r="Z286" s="1"/>
      <c r="AA286" s="1"/>
      <c r="AB286" s="1"/>
      <c r="AC286" s="1"/>
    </row>
    <row r="287" spans="1:29" ht="12.75">
      <c r="A287" s="1"/>
      <c r="B287" s="16"/>
      <c r="C287" s="3"/>
      <c r="D287" s="137"/>
      <c r="E287" s="137"/>
      <c r="F287" s="137"/>
      <c r="G287" s="137"/>
      <c r="H287" s="137"/>
      <c r="I287" s="137"/>
      <c r="J287" s="137"/>
      <c r="K287" s="137"/>
      <c r="L287" s="137"/>
      <c r="M287" s="137"/>
      <c r="N287" s="137"/>
      <c r="O287" s="137"/>
      <c r="P287" s="137"/>
      <c r="Q287" s="137"/>
      <c r="R287" s="137"/>
      <c r="S287" s="1"/>
      <c r="T287" s="1"/>
      <c r="U287" s="1"/>
      <c r="V287" s="1"/>
      <c r="W287" s="1"/>
      <c r="X287" s="1"/>
      <c r="Y287" s="1"/>
      <c r="Z287" s="1"/>
      <c r="AA287" s="1"/>
      <c r="AB287" s="1"/>
      <c r="AC287" s="1"/>
    </row>
    <row r="288" spans="1:29" ht="12.75">
      <c r="A288" s="1"/>
      <c r="B288" s="16"/>
      <c r="C288" s="3"/>
      <c r="D288" s="137"/>
      <c r="E288" s="137"/>
      <c r="F288" s="137"/>
      <c r="G288" s="137"/>
      <c r="H288" s="137"/>
      <c r="I288" s="137"/>
      <c r="J288" s="137"/>
      <c r="K288" s="137"/>
      <c r="L288" s="137"/>
      <c r="M288" s="137"/>
      <c r="N288" s="137"/>
      <c r="O288" s="137"/>
      <c r="P288" s="137"/>
      <c r="Q288" s="137"/>
      <c r="R288" s="137"/>
      <c r="S288" s="1"/>
      <c r="T288" s="1"/>
      <c r="U288" s="1"/>
      <c r="V288" s="1"/>
      <c r="W288" s="1"/>
      <c r="X288" s="1"/>
      <c r="Y288" s="1"/>
      <c r="Z288" s="1"/>
      <c r="AA288" s="1"/>
      <c r="AB288" s="1"/>
      <c r="AC288" s="1"/>
    </row>
    <row r="289" spans="1:29" ht="12.75">
      <c r="A289" s="1"/>
      <c r="B289" s="16"/>
      <c r="C289" s="3"/>
      <c r="D289" s="137"/>
      <c r="E289" s="137"/>
      <c r="F289" s="137"/>
      <c r="G289" s="137"/>
      <c r="H289" s="137"/>
      <c r="I289" s="137"/>
      <c r="J289" s="137"/>
      <c r="K289" s="137"/>
      <c r="L289" s="137"/>
      <c r="M289" s="137"/>
      <c r="N289" s="137"/>
      <c r="O289" s="137"/>
      <c r="P289" s="137"/>
      <c r="Q289" s="137"/>
      <c r="R289" s="137"/>
      <c r="S289" s="1"/>
      <c r="T289" s="1"/>
      <c r="U289" s="1"/>
      <c r="V289" s="1"/>
      <c r="W289" s="1"/>
      <c r="X289" s="1"/>
      <c r="Y289" s="1"/>
      <c r="Z289" s="1"/>
      <c r="AA289" s="1"/>
      <c r="AB289" s="1"/>
      <c r="AC289" s="1"/>
    </row>
    <row r="290" spans="1:29" ht="12.75">
      <c r="A290" s="1"/>
      <c r="B290" s="16"/>
      <c r="C290" s="3"/>
      <c r="D290" s="137"/>
      <c r="E290" s="137"/>
      <c r="F290" s="137"/>
      <c r="G290" s="137"/>
      <c r="H290" s="137"/>
      <c r="I290" s="137"/>
      <c r="J290" s="137"/>
      <c r="K290" s="137"/>
      <c r="L290" s="137"/>
      <c r="M290" s="137"/>
      <c r="N290" s="137"/>
      <c r="O290" s="137"/>
      <c r="P290" s="137"/>
      <c r="Q290" s="137"/>
      <c r="R290" s="137"/>
      <c r="S290" s="1"/>
      <c r="T290" s="1"/>
      <c r="U290" s="1"/>
      <c r="V290" s="1"/>
      <c r="W290" s="1"/>
      <c r="X290" s="1"/>
      <c r="Y290" s="1"/>
      <c r="Z290" s="1"/>
      <c r="AA290" s="1"/>
      <c r="AB290" s="1"/>
      <c r="AC290" s="1"/>
    </row>
    <row r="291" spans="1:29" ht="12.75">
      <c r="A291" s="1"/>
      <c r="B291" s="16"/>
      <c r="C291" s="3"/>
      <c r="D291" s="137"/>
      <c r="E291" s="137"/>
      <c r="F291" s="137"/>
      <c r="G291" s="137"/>
      <c r="H291" s="137"/>
      <c r="I291" s="137"/>
      <c r="J291" s="137"/>
      <c r="K291" s="137"/>
      <c r="L291" s="137"/>
      <c r="M291" s="137"/>
      <c r="N291" s="137"/>
      <c r="O291" s="137"/>
      <c r="P291" s="137"/>
      <c r="Q291" s="137"/>
      <c r="R291" s="137"/>
      <c r="S291" s="1"/>
      <c r="T291" s="1"/>
      <c r="U291" s="1"/>
      <c r="V291" s="1"/>
      <c r="W291" s="1"/>
      <c r="X291" s="1"/>
      <c r="Y291" s="1"/>
      <c r="Z291" s="1"/>
      <c r="AA291" s="1"/>
      <c r="AB291" s="1"/>
      <c r="AC291" s="1"/>
    </row>
    <row r="292" spans="1:29" ht="12.75">
      <c r="A292" s="1"/>
      <c r="B292" s="16"/>
      <c r="C292" s="3"/>
      <c r="D292" s="137"/>
      <c r="E292" s="137"/>
      <c r="F292" s="137"/>
      <c r="G292" s="137"/>
      <c r="H292" s="137"/>
      <c r="I292" s="137"/>
      <c r="J292" s="137"/>
      <c r="K292" s="137"/>
      <c r="L292" s="137"/>
      <c r="M292" s="137"/>
      <c r="N292" s="137"/>
      <c r="O292" s="137"/>
      <c r="P292" s="137"/>
      <c r="Q292" s="137"/>
      <c r="R292" s="137"/>
      <c r="S292" s="1"/>
      <c r="T292" s="1"/>
      <c r="U292" s="1"/>
      <c r="V292" s="1"/>
      <c r="W292" s="1"/>
      <c r="X292" s="1"/>
      <c r="Y292" s="1"/>
      <c r="Z292" s="1"/>
      <c r="AA292" s="1"/>
      <c r="AB292" s="1"/>
      <c r="AC292" s="1"/>
    </row>
    <row r="293" spans="1:29" ht="12.75">
      <c r="A293" s="1"/>
      <c r="B293" s="16"/>
      <c r="C293" s="3"/>
      <c r="D293" s="137"/>
      <c r="E293" s="137"/>
      <c r="F293" s="137"/>
      <c r="G293" s="137"/>
      <c r="H293" s="137"/>
      <c r="I293" s="137"/>
      <c r="J293" s="137"/>
      <c r="K293" s="137"/>
      <c r="L293" s="137"/>
      <c r="M293" s="137"/>
      <c r="N293" s="137"/>
      <c r="O293" s="137"/>
      <c r="P293" s="137"/>
      <c r="Q293" s="137"/>
      <c r="R293" s="137"/>
      <c r="S293" s="1"/>
      <c r="T293" s="1"/>
      <c r="U293" s="1"/>
      <c r="V293" s="1"/>
      <c r="W293" s="1"/>
      <c r="X293" s="1"/>
      <c r="Y293" s="1"/>
      <c r="Z293" s="1"/>
      <c r="AA293" s="1"/>
      <c r="AB293" s="1"/>
      <c r="AC293" s="1"/>
    </row>
    <row r="294" spans="1:29" ht="12.75">
      <c r="A294" s="1"/>
      <c r="B294" s="16"/>
      <c r="C294" s="3"/>
      <c r="D294" s="137"/>
      <c r="E294" s="137"/>
      <c r="F294" s="137"/>
      <c r="G294" s="137"/>
      <c r="H294" s="137"/>
      <c r="I294" s="137"/>
      <c r="J294" s="137"/>
      <c r="K294" s="137"/>
      <c r="L294" s="137"/>
      <c r="M294" s="137"/>
      <c r="N294" s="137"/>
      <c r="O294" s="137"/>
      <c r="P294" s="137"/>
      <c r="Q294" s="137"/>
      <c r="R294" s="137"/>
      <c r="S294" s="1"/>
      <c r="T294" s="1"/>
      <c r="U294" s="1"/>
      <c r="V294" s="1"/>
      <c r="W294" s="1"/>
      <c r="X294" s="1"/>
      <c r="Y294" s="1"/>
      <c r="Z294" s="1"/>
      <c r="AA294" s="1"/>
      <c r="AB294" s="1"/>
      <c r="AC294" s="1"/>
    </row>
    <row r="295" spans="1:29" ht="12.75">
      <c r="A295" s="1"/>
      <c r="B295" s="16"/>
      <c r="C295" s="3"/>
      <c r="D295" s="137"/>
      <c r="E295" s="137"/>
      <c r="F295" s="137"/>
      <c r="G295" s="137"/>
      <c r="H295" s="137"/>
      <c r="I295" s="137"/>
      <c r="J295" s="137"/>
      <c r="K295" s="137"/>
      <c r="L295" s="137"/>
      <c r="M295" s="137"/>
      <c r="N295" s="137"/>
      <c r="O295" s="137"/>
      <c r="P295" s="137"/>
      <c r="Q295" s="137"/>
      <c r="R295" s="137"/>
      <c r="S295" s="1"/>
      <c r="T295" s="1"/>
      <c r="U295" s="1"/>
      <c r="V295" s="1"/>
      <c r="W295" s="1"/>
      <c r="X295" s="1"/>
      <c r="Y295" s="1"/>
      <c r="Z295" s="1"/>
      <c r="AA295" s="1"/>
      <c r="AB295" s="1"/>
      <c r="AC295" s="1"/>
    </row>
    <row r="296" spans="1:29" ht="12.75">
      <c r="A296" s="1"/>
      <c r="B296" s="16"/>
      <c r="C296" s="3"/>
      <c r="D296" s="137"/>
      <c r="E296" s="137"/>
      <c r="F296" s="137"/>
      <c r="G296" s="137"/>
      <c r="H296" s="137"/>
      <c r="I296" s="137"/>
      <c r="J296" s="137"/>
      <c r="K296" s="137"/>
      <c r="L296" s="137"/>
      <c r="M296" s="137"/>
      <c r="N296" s="137"/>
      <c r="O296" s="137"/>
      <c r="P296" s="137"/>
      <c r="Q296" s="137"/>
      <c r="R296" s="137"/>
      <c r="S296" s="1"/>
      <c r="T296" s="1"/>
      <c r="U296" s="1"/>
      <c r="V296" s="1"/>
      <c r="W296" s="1"/>
      <c r="X296" s="1"/>
      <c r="Y296" s="1"/>
      <c r="Z296" s="1"/>
      <c r="AA296" s="1"/>
      <c r="AB296" s="1"/>
      <c r="AC296" s="1"/>
    </row>
    <row r="297" spans="1:29" ht="12.75">
      <c r="A297" s="1"/>
      <c r="B297" s="16"/>
      <c r="C297" s="3"/>
      <c r="D297" s="137"/>
      <c r="E297" s="137"/>
      <c r="F297" s="137"/>
      <c r="G297" s="137"/>
      <c r="H297" s="137"/>
      <c r="I297" s="137"/>
      <c r="J297" s="137"/>
      <c r="K297" s="137"/>
      <c r="L297" s="137"/>
      <c r="M297" s="137"/>
      <c r="N297" s="137"/>
      <c r="O297" s="137"/>
      <c r="P297" s="137"/>
      <c r="Q297" s="137"/>
      <c r="R297" s="137"/>
      <c r="S297" s="1"/>
      <c r="T297" s="1"/>
      <c r="U297" s="1"/>
      <c r="V297" s="1"/>
      <c r="W297" s="1"/>
      <c r="X297" s="1"/>
      <c r="Y297" s="1"/>
      <c r="Z297" s="1"/>
      <c r="AA297" s="1"/>
      <c r="AB297" s="1"/>
      <c r="AC297" s="1"/>
    </row>
    <row r="298" spans="1:29" ht="12.75">
      <c r="A298" s="1"/>
      <c r="B298" s="16"/>
      <c r="C298" s="3"/>
      <c r="D298" s="137"/>
      <c r="E298" s="137"/>
      <c r="F298" s="137"/>
      <c r="G298" s="137"/>
      <c r="H298" s="137"/>
      <c r="I298" s="137"/>
      <c r="J298" s="137"/>
      <c r="K298" s="137"/>
      <c r="L298" s="137"/>
      <c r="M298" s="137"/>
      <c r="N298" s="137"/>
      <c r="O298" s="137"/>
      <c r="P298" s="137"/>
      <c r="Q298" s="137"/>
      <c r="R298" s="137"/>
      <c r="S298" s="1"/>
      <c r="T298" s="1"/>
      <c r="U298" s="1"/>
      <c r="V298" s="1"/>
      <c r="W298" s="1"/>
      <c r="X298" s="1"/>
      <c r="Y298" s="1"/>
      <c r="Z298" s="1"/>
      <c r="AA298" s="1"/>
      <c r="AB298" s="1"/>
      <c r="AC298" s="1"/>
    </row>
    <row r="299" spans="1:29" ht="12.75">
      <c r="A299" s="1"/>
      <c r="B299" s="16"/>
      <c r="C299" s="3"/>
      <c r="D299" s="137"/>
      <c r="E299" s="137"/>
      <c r="F299" s="137"/>
      <c r="G299" s="137"/>
      <c r="H299" s="137"/>
      <c r="I299" s="137"/>
      <c r="J299" s="137"/>
      <c r="K299" s="137"/>
      <c r="L299" s="137"/>
      <c r="M299" s="137"/>
      <c r="N299" s="137"/>
      <c r="O299" s="137"/>
      <c r="P299" s="137"/>
      <c r="Q299" s="137"/>
      <c r="R299" s="137"/>
      <c r="S299" s="1"/>
      <c r="T299" s="1"/>
      <c r="U299" s="1"/>
      <c r="V299" s="1"/>
      <c r="W299" s="1"/>
      <c r="X299" s="1"/>
      <c r="Y299" s="1"/>
      <c r="Z299" s="1"/>
      <c r="AA299" s="1"/>
      <c r="AB299" s="1"/>
      <c r="AC299" s="1"/>
    </row>
    <row r="300" spans="1:29" ht="12.75">
      <c r="A300" s="1"/>
      <c r="B300" s="16"/>
      <c r="C300" s="3"/>
      <c r="D300" s="137"/>
      <c r="E300" s="137"/>
      <c r="F300" s="137"/>
      <c r="G300" s="137"/>
      <c r="H300" s="137"/>
      <c r="I300" s="137"/>
      <c r="J300" s="137"/>
      <c r="K300" s="137"/>
      <c r="L300" s="137"/>
      <c r="M300" s="137"/>
      <c r="N300" s="137"/>
      <c r="O300" s="137"/>
      <c r="P300" s="137"/>
      <c r="Q300" s="137"/>
      <c r="R300" s="137"/>
      <c r="S300" s="1"/>
      <c r="T300" s="1"/>
      <c r="U300" s="1"/>
      <c r="V300" s="1"/>
      <c r="W300" s="1"/>
      <c r="X300" s="1"/>
      <c r="Y300" s="1"/>
      <c r="Z300" s="1"/>
      <c r="AA300" s="1"/>
      <c r="AB300" s="1"/>
      <c r="AC300" s="1"/>
    </row>
    <row r="301" spans="1:29" ht="12.75">
      <c r="A301" s="1"/>
      <c r="B301" s="16"/>
      <c r="C301" s="3"/>
      <c r="D301" s="137"/>
      <c r="E301" s="137"/>
      <c r="F301" s="137"/>
      <c r="G301" s="137"/>
      <c r="H301" s="137"/>
      <c r="I301" s="137"/>
      <c r="J301" s="137"/>
      <c r="K301" s="137"/>
      <c r="L301" s="137"/>
      <c r="M301" s="137"/>
      <c r="N301" s="137"/>
      <c r="O301" s="137"/>
      <c r="P301" s="137"/>
      <c r="Q301" s="137"/>
      <c r="R301" s="137"/>
      <c r="S301" s="1"/>
      <c r="T301" s="1"/>
      <c r="U301" s="1"/>
      <c r="V301" s="1"/>
      <c r="W301" s="1"/>
      <c r="X301" s="1"/>
      <c r="Y301" s="1"/>
      <c r="Z301" s="1"/>
      <c r="AA301" s="1"/>
      <c r="AB301" s="1"/>
      <c r="AC301" s="1"/>
    </row>
    <row r="302" spans="1:29" ht="12.75">
      <c r="A302" s="1"/>
      <c r="B302" s="16"/>
      <c r="C302" s="3"/>
      <c r="D302" s="137"/>
      <c r="E302" s="137"/>
      <c r="F302" s="137"/>
      <c r="G302" s="137"/>
      <c r="H302" s="137"/>
      <c r="I302" s="137"/>
      <c r="J302" s="137"/>
      <c r="K302" s="137"/>
      <c r="L302" s="137"/>
      <c r="M302" s="137"/>
      <c r="N302" s="137"/>
      <c r="O302" s="137"/>
      <c r="P302" s="137"/>
      <c r="Q302" s="137"/>
      <c r="R302" s="137"/>
      <c r="S302" s="1"/>
      <c r="T302" s="1"/>
      <c r="U302" s="1"/>
      <c r="V302" s="1"/>
      <c r="W302" s="1"/>
      <c r="X302" s="1"/>
      <c r="Y302" s="1"/>
      <c r="Z302" s="1"/>
      <c r="AA302" s="1"/>
      <c r="AB302" s="1"/>
      <c r="AC302" s="1"/>
    </row>
    <row r="303" spans="1:29" ht="12.75">
      <c r="A303" s="1"/>
      <c r="B303" s="16"/>
      <c r="C303" s="3"/>
      <c r="D303" s="137"/>
      <c r="E303" s="137"/>
      <c r="F303" s="137"/>
      <c r="G303" s="137"/>
      <c r="H303" s="137"/>
      <c r="I303" s="137"/>
      <c r="J303" s="137"/>
      <c r="K303" s="137"/>
      <c r="L303" s="137"/>
      <c r="M303" s="137"/>
      <c r="N303" s="137"/>
      <c r="O303" s="137"/>
      <c r="P303" s="137"/>
      <c r="Q303" s="137"/>
      <c r="R303" s="137"/>
      <c r="S303" s="1"/>
      <c r="T303" s="1"/>
      <c r="U303" s="1"/>
      <c r="V303" s="1"/>
      <c r="W303" s="1"/>
      <c r="X303" s="1"/>
      <c r="Y303" s="1"/>
      <c r="Z303" s="1"/>
      <c r="AA303" s="1"/>
      <c r="AB303" s="1"/>
      <c r="AC303" s="1"/>
    </row>
    <row r="304" spans="1:29" ht="12.75">
      <c r="A304" s="1"/>
      <c r="B304" s="16"/>
      <c r="C304" s="3"/>
      <c r="D304" s="137"/>
      <c r="E304" s="137"/>
      <c r="F304" s="137"/>
      <c r="G304" s="137"/>
      <c r="H304" s="137"/>
      <c r="I304" s="137"/>
      <c r="J304" s="137"/>
      <c r="K304" s="137"/>
      <c r="L304" s="137"/>
      <c r="M304" s="137"/>
      <c r="N304" s="137"/>
      <c r="O304" s="137"/>
      <c r="P304" s="137"/>
      <c r="Q304" s="137"/>
      <c r="R304" s="137"/>
      <c r="S304" s="1"/>
      <c r="T304" s="1"/>
      <c r="U304" s="1"/>
      <c r="V304" s="1"/>
      <c r="W304" s="1"/>
      <c r="X304" s="1"/>
      <c r="Y304" s="1"/>
      <c r="Z304" s="1"/>
      <c r="AA304" s="1"/>
      <c r="AB304" s="1"/>
      <c r="AC304" s="1"/>
    </row>
    <row r="305" spans="1:29" ht="12.75">
      <c r="A305" s="1"/>
      <c r="B305" s="16"/>
      <c r="C305" s="3"/>
      <c r="D305" s="137"/>
      <c r="E305" s="137"/>
      <c r="F305" s="137"/>
      <c r="G305" s="137"/>
      <c r="H305" s="137"/>
      <c r="I305" s="137"/>
      <c r="J305" s="137"/>
      <c r="K305" s="137"/>
      <c r="L305" s="137"/>
      <c r="M305" s="137"/>
      <c r="N305" s="137"/>
      <c r="O305" s="137"/>
      <c r="P305" s="137"/>
      <c r="Q305" s="137"/>
      <c r="R305" s="137"/>
      <c r="S305" s="1"/>
      <c r="T305" s="1"/>
      <c r="U305" s="1"/>
      <c r="V305" s="1"/>
      <c r="W305" s="1"/>
      <c r="X305" s="1"/>
      <c r="Y305" s="1"/>
      <c r="Z305" s="1"/>
      <c r="AA305" s="1"/>
      <c r="AB305" s="1"/>
      <c r="AC305" s="1"/>
    </row>
    <row r="306" spans="1:29" ht="12.75">
      <c r="A306" s="1"/>
      <c r="B306" s="16"/>
      <c r="C306" s="3"/>
      <c r="D306" s="137"/>
      <c r="E306" s="137"/>
      <c r="F306" s="137"/>
      <c r="G306" s="137"/>
      <c r="H306" s="137"/>
      <c r="I306" s="137"/>
      <c r="J306" s="137"/>
      <c r="K306" s="137"/>
      <c r="L306" s="137"/>
      <c r="M306" s="137"/>
      <c r="N306" s="137"/>
      <c r="O306" s="137"/>
      <c r="P306" s="137"/>
      <c r="Q306" s="137"/>
      <c r="R306" s="137"/>
      <c r="S306" s="1"/>
      <c r="T306" s="1"/>
      <c r="U306" s="1"/>
      <c r="V306" s="1"/>
      <c r="W306" s="1"/>
      <c r="X306" s="1"/>
      <c r="Y306" s="1"/>
      <c r="Z306" s="1"/>
      <c r="AA306" s="1"/>
      <c r="AB306" s="1"/>
      <c r="AC306" s="1"/>
    </row>
    <row r="307" spans="1:29" ht="12.75">
      <c r="A307" s="1"/>
      <c r="B307" s="16"/>
      <c r="C307" s="3"/>
      <c r="D307" s="137"/>
      <c r="E307" s="137"/>
      <c r="F307" s="137"/>
      <c r="G307" s="137"/>
      <c r="H307" s="137"/>
      <c r="I307" s="137"/>
      <c r="J307" s="137"/>
      <c r="K307" s="137"/>
      <c r="L307" s="137"/>
      <c r="M307" s="137"/>
      <c r="N307" s="137"/>
      <c r="O307" s="137"/>
      <c r="P307" s="137"/>
      <c r="Q307" s="137"/>
      <c r="R307" s="137"/>
      <c r="S307" s="1"/>
      <c r="T307" s="1"/>
      <c r="U307" s="1"/>
      <c r="V307" s="1"/>
      <c r="W307" s="1"/>
      <c r="X307" s="1"/>
      <c r="Y307" s="1"/>
      <c r="Z307" s="1"/>
      <c r="AA307" s="1"/>
      <c r="AB307" s="1"/>
      <c r="AC307" s="1"/>
    </row>
    <row r="308" spans="1:29" ht="12.75">
      <c r="A308" s="1"/>
      <c r="B308" s="16"/>
      <c r="C308" s="3"/>
      <c r="D308" s="137"/>
      <c r="E308" s="137"/>
      <c r="F308" s="137"/>
      <c r="G308" s="137"/>
      <c r="H308" s="137"/>
      <c r="I308" s="137"/>
      <c r="J308" s="137"/>
      <c r="K308" s="137"/>
      <c r="L308" s="137"/>
      <c r="M308" s="137"/>
      <c r="N308" s="137"/>
      <c r="O308" s="137"/>
      <c r="P308" s="137"/>
      <c r="Q308" s="137"/>
      <c r="R308" s="137"/>
      <c r="S308" s="1"/>
      <c r="T308" s="1"/>
      <c r="U308" s="1"/>
      <c r="V308" s="1"/>
      <c r="W308" s="1"/>
      <c r="X308" s="1"/>
      <c r="Y308" s="1"/>
      <c r="Z308" s="1"/>
      <c r="AA308" s="1"/>
      <c r="AB308" s="1"/>
      <c r="AC308" s="1"/>
    </row>
    <row r="309" spans="1:29" ht="12.75">
      <c r="A309" s="1"/>
      <c r="B309" s="16"/>
      <c r="C309" s="3"/>
      <c r="D309" s="137"/>
      <c r="E309" s="137"/>
      <c r="F309" s="137"/>
      <c r="G309" s="137"/>
      <c r="H309" s="137"/>
      <c r="I309" s="137"/>
      <c r="J309" s="137"/>
      <c r="K309" s="137"/>
      <c r="L309" s="137"/>
      <c r="M309" s="137"/>
      <c r="N309" s="137"/>
      <c r="O309" s="137"/>
      <c r="P309" s="137"/>
      <c r="Q309" s="137"/>
      <c r="R309" s="137"/>
      <c r="S309" s="1"/>
      <c r="T309" s="1"/>
      <c r="U309" s="1"/>
      <c r="V309" s="1"/>
      <c r="W309" s="1"/>
      <c r="X309" s="1"/>
      <c r="Y309" s="1"/>
      <c r="Z309" s="1"/>
      <c r="AA309" s="1"/>
      <c r="AB309" s="1"/>
      <c r="AC309" s="1"/>
    </row>
    <row r="310" spans="1:29" ht="12.75">
      <c r="A310" s="1"/>
      <c r="B310" s="16"/>
      <c r="C310" s="3"/>
      <c r="D310" s="137"/>
      <c r="E310" s="137"/>
      <c r="F310" s="137"/>
      <c r="G310" s="137"/>
      <c r="H310" s="137"/>
      <c r="I310" s="137"/>
      <c r="J310" s="137"/>
      <c r="K310" s="137"/>
      <c r="L310" s="137"/>
      <c r="M310" s="137"/>
      <c r="N310" s="137"/>
      <c r="O310" s="137"/>
      <c r="P310" s="137"/>
      <c r="Q310" s="137"/>
      <c r="R310" s="137"/>
      <c r="S310" s="1"/>
      <c r="T310" s="1"/>
      <c r="U310" s="1"/>
      <c r="V310" s="1"/>
      <c r="W310" s="1"/>
      <c r="X310" s="1"/>
      <c r="Y310" s="1"/>
      <c r="Z310" s="1"/>
      <c r="AA310" s="1"/>
      <c r="AB310" s="1"/>
      <c r="AC310" s="1"/>
    </row>
    <row r="311" spans="1:29" ht="12.75">
      <c r="A311" s="1"/>
      <c r="B311" s="16"/>
      <c r="C311" s="3"/>
      <c r="D311" s="137"/>
      <c r="E311" s="137"/>
      <c r="F311" s="137"/>
      <c r="G311" s="137"/>
      <c r="H311" s="137"/>
      <c r="I311" s="137"/>
      <c r="J311" s="137"/>
      <c r="K311" s="137"/>
      <c r="L311" s="137"/>
      <c r="M311" s="137"/>
      <c r="N311" s="137"/>
      <c r="O311" s="137"/>
      <c r="P311" s="137"/>
      <c r="Q311" s="137"/>
      <c r="R311" s="137"/>
      <c r="S311" s="1"/>
      <c r="T311" s="1"/>
      <c r="U311" s="1"/>
      <c r="V311" s="1"/>
      <c r="W311" s="1"/>
      <c r="X311" s="1"/>
      <c r="Y311" s="1"/>
      <c r="Z311" s="1"/>
      <c r="AA311" s="1"/>
      <c r="AB311" s="1"/>
      <c r="AC311" s="1"/>
    </row>
    <row r="312" spans="1:29" ht="12.75">
      <c r="A312" s="1"/>
      <c r="B312" s="16"/>
      <c r="C312" s="3"/>
      <c r="D312" s="137"/>
      <c r="E312" s="137"/>
      <c r="F312" s="137"/>
      <c r="G312" s="137"/>
      <c r="H312" s="137"/>
      <c r="I312" s="137"/>
      <c r="J312" s="137"/>
      <c r="K312" s="137"/>
      <c r="L312" s="137"/>
      <c r="M312" s="137"/>
      <c r="N312" s="137"/>
      <c r="O312" s="137"/>
      <c r="P312" s="137"/>
      <c r="Q312" s="137"/>
      <c r="R312" s="137"/>
      <c r="S312" s="1"/>
      <c r="T312" s="1"/>
      <c r="U312" s="1"/>
      <c r="V312" s="1"/>
      <c r="W312" s="1"/>
      <c r="X312" s="1"/>
      <c r="Y312" s="1"/>
      <c r="Z312" s="1"/>
      <c r="AA312" s="1"/>
      <c r="AB312" s="1"/>
      <c r="AC312" s="1"/>
    </row>
    <row r="313" spans="1:29" ht="12.75">
      <c r="A313" s="1"/>
      <c r="B313" s="16"/>
      <c r="C313" s="3"/>
      <c r="D313" s="137"/>
      <c r="E313" s="137"/>
      <c r="F313" s="137"/>
      <c r="G313" s="137"/>
      <c r="H313" s="137"/>
      <c r="I313" s="137"/>
      <c r="J313" s="137"/>
      <c r="K313" s="137"/>
      <c r="L313" s="137"/>
      <c r="M313" s="137"/>
      <c r="N313" s="137"/>
      <c r="O313" s="137"/>
      <c r="P313" s="137"/>
      <c r="Q313" s="137"/>
      <c r="R313" s="137"/>
      <c r="S313" s="1"/>
      <c r="T313" s="1"/>
      <c r="U313" s="1"/>
      <c r="V313" s="1"/>
      <c r="W313" s="1"/>
      <c r="X313" s="1"/>
      <c r="Y313" s="1"/>
      <c r="Z313" s="1"/>
      <c r="AA313" s="1"/>
      <c r="AB313" s="1"/>
      <c r="AC313" s="1"/>
    </row>
    <row r="314" spans="1:29" ht="12.75">
      <c r="A314" s="1"/>
      <c r="B314" s="16"/>
      <c r="C314" s="3"/>
      <c r="D314" s="137"/>
      <c r="E314" s="137"/>
      <c r="F314" s="137"/>
      <c r="G314" s="137"/>
      <c r="H314" s="137"/>
      <c r="I314" s="137"/>
      <c r="J314" s="137"/>
      <c r="K314" s="137"/>
      <c r="L314" s="137"/>
      <c r="M314" s="137"/>
      <c r="N314" s="137"/>
      <c r="O314" s="137"/>
      <c r="P314" s="137"/>
      <c r="Q314" s="137"/>
      <c r="R314" s="137"/>
      <c r="S314" s="1"/>
      <c r="T314" s="1"/>
      <c r="U314" s="1"/>
      <c r="V314" s="1"/>
      <c r="W314" s="1"/>
      <c r="X314" s="1"/>
      <c r="Y314" s="1"/>
      <c r="Z314" s="1"/>
      <c r="AA314" s="1"/>
      <c r="AB314" s="1"/>
      <c r="AC314" s="1"/>
    </row>
    <row r="315" spans="1:29" ht="12.75">
      <c r="A315" s="1"/>
      <c r="B315" s="16"/>
      <c r="C315" s="3"/>
      <c r="D315" s="137"/>
      <c r="E315" s="137"/>
      <c r="F315" s="137"/>
      <c r="G315" s="137"/>
      <c r="H315" s="137"/>
      <c r="I315" s="137"/>
      <c r="J315" s="137"/>
      <c r="K315" s="137"/>
      <c r="L315" s="137"/>
      <c r="M315" s="137"/>
      <c r="N315" s="137"/>
      <c r="O315" s="137"/>
      <c r="P315" s="137"/>
      <c r="Q315" s="137"/>
      <c r="R315" s="137"/>
      <c r="S315" s="1"/>
      <c r="T315" s="1"/>
      <c r="U315" s="1"/>
      <c r="V315" s="1"/>
      <c r="W315" s="1"/>
      <c r="X315" s="1"/>
      <c r="Y315" s="1"/>
      <c r="Z315" s="1"/>
      <c r="AA315" s="1"/>
      <c r="AB315" s="1"/>
      <c r="AC315" s="1"/>
    </row>
    <row r="316" spans="1:29" ht="12.75">
      <c r="A316" s="1"/>
      <c r="B316" s="16"/>
      <c r="C316" s="3"/>
      <c r="D316" s="137"/>
      <c r="E316" s="137"/>
      <c r="F316" s="137"/>
      <c r="G316" s="137"/>
      <c r="H316" s="137"/>
      <c r="I316" s="137"/>
      <c r="J316" s="137"/>
      <c r="K316" s="137"/>
      <c r="L316" s="137"/>
      <c r="M316" s="137"/>
      <c r="N316" s="137"/>
      <c r="O316" s="137"/>
      <c r="P316" s="137"/>
      <c r="Q316" s="137"/>
      <c r="R316" s="137"/>
      <c r="S316" s="1"/>
      <c r="T316" s="1"/>
      <c r="U316" s="1"/>
      <c r="V316" s="1"/>
      <c r="W316" s="1"/>
      <c r="X316" s="1"/>
      <c r="Y316" s="1"/>
      <c r="Z316" s="1"/>
      <c r="AA316" s="1"/>
      <c r="AB316" s="1"/>
      <c r="AC316" s="1"/>
    </row>
    <row r="317" spans="1:29" ht="12.75">
      <c r="A317" s="1"/>
      <c r="B317" s="16"/>
      <c r="C317" s="3"/>
      <c r="D317" s="137"/>
      <c r="E317" s="137"/>
      <c r="F317" s="137"/>
      <c r="G317" s="137"/>
      <c r="H317" s="137"/>
      <c r="I317" s="137"/>
      <c r="J317" s="137"/>
      <c r="K317" s="137"/>
      <c r="L317" s="137"/>
      <c r="M317" s="137"/>
      <c r="N317" s="137"/>
      <c r="O317" s="137"/>
      <c r="P317" s="137"/>
      <c r="Q317" s="137"/>
      <c r="R317" s="137"/>
      <c r="S317" s="1"/>
      <c r="T317" s="1"/>
      <c r="U317" s="1"/>
      <c r="V317" s="1"/>
      <c r="W317" s="1"/>
      <c r="X317" s="1"/>
      <c r="Y317" s="1"/>
      <c r="Z317" s="1"/>
      <c r="AA317" s="1"/>
      <c r="AB317" s="1"/>
      <c r="AC317" s="1"/>
    </row>
    <row r="318" spans="1:29" ht="12.75">
      <c r="A318" s="1"/>
      <c r="B318" s="16"/>
      <c r="C318" s="3"/>
      <c r="D318" s="137"/>
      <c r="E318" s="137"/>
      <c r="F318" s="137"/>
      <c r="G318" s="137"/>
      <c r="H318" s="137"/>
      <c r="I318" s="137"/>
      <c r="J318" s="137"/>
      <c r="K318" s="137"/>
      <c r="L318" s="137"/>
      <c r="M318" s="137"/>
      <c r="N318" s="137"/>
      <c r="O318" s="137"/>
      <c r="P318" s="137"/>
      <c r="Q318" s="137"/>
      <c r="R318" s="137"/>
      <c r="S318" s="1"/>
      <c r="T318" s="1"/>
      <c r="U318" s="1"/>
      <c r="V318" s="1"/>
      <c r="W318" s="1"/>
      <c r="X318" s="1"/>
      <c r="Y318" s="1"/>
      <c r="Z318" s="1"/>
      <c r="AA318" s="1"/>
      <c r="AB318" s="1"/>
      <c r="AC318" s="1"/>
    </row>
    <row r="319" spans="1:29" ht="12.75">
      <c r="A319" s="1"/>
      <c r="B319" s="16"/>
      <c r="C319" s="3"/>
      <c r="D319" s="137"/>
      <c r="E319" s="137"/>
      <c r="F319" s="137"/>
      <c r="G319" s="137"/>
      <c r="H319" s="137"/>
      <c r="I319" s="137"/>
      <c r="J319" s="137"/>
      <c r="K319" s="137"/>
      <c r="L319" s="137"/>
      <c r="M319" s="137"/>
      <c r="N319" s="137"/>
      <c r="O319" s="137"/>
      <c r="P319" s="137"/>
      <c r="Q319" s="137"/>
      <c r="R319" s="137"/>
      <c r="S319" s="1"/>
      <c r="T319" s="1"/>
      <c r="U319" s="1"/>
      <c r="V319" s="1"/>
      <c r="W319" s="1"/>
      <c r="X319" s="1"/>
      <c r="Y319" s="1"/>
      <c r="Z319" s="1"/>
      <c r="AA319" s="1"/>
      <c r="AB319" s="1"/>
      <c r="AC319" s="1"/>
    </row>
    <row r="320" spans="1:29" ht="12.75">
      <c r="A320" s="1"/>
      <c r="B320" s="16"/>
      <c r="C320" s="3"/>
      <c r="D320" s="137"/>
      <c r="E320" s="137"/>
      <c r="F320" s="137"/>
      <c r="G320" s="137"/>
      <c r="H320" s="137"/>
      <c r="I320" s="137"/>
      <c r="J320" s="137"/>
      <c r="K320" s="137"/>
      <c r="L320" s="137"/>
      <c r="M320" s="137"/>
      <c r="N320" s="137"/>
      <c r="O320" s="137"/>
      <c r="P320" s="137"/>
      <c r="Q320" s="137"/>
      <c r="R320" s="137"/>
      <c r="S320" s="1"/>
      <c r="T320" s="1"/>
      <c r="U320" s="1"/>
      <c r="V320" s="1"/>
      <c r="W320" s="1"/>
      <c r="X320" s="1"/>
      <c r="Y320" s="1"/>
      <c r="Z320" s="1"/>
      <c r="AA320" s="1"/>
      <c r="AB320" s="1"/>
      <c r="AC320" s="1"/>
    </row>
    <row r="321" spans="1:29" ht="12.75">
      <c r="A321" s="1"/>
      <c r="B321" s="16"/>
      <c r="C321" s="3"/>
      <c r="D321" s="137"/>
      <c r="E321" s="137"/>
      <c r="F321" s="137"/>
      <c r="G321" s="137"/>
      <c r="H321" s="137"/>
      <c r="I321" s="137"/>
      <c r="J321" s="137"/>
      <c r="K321" s="137"/>
      <c r="L321" s="137"/>
      <c r="M321" s="137"/>
      <c r="N321" s="137"/>
      <c r="O321" s="137"/>
      <c r="P321" s="137"/>
      <c r="Q321" s="137"/>
      <c r="R321" s="137"/>
      <c r="S321" s="1"/>
      <c r="T321" s="1"/>
      <c r="U321" s="1"/>
      <c r="V321" s="1"/>
      <c r="W321" s="1"/>
      <c r="X321" s="1"/>
      <c r="Y321" s="1"/>
      <c r="Z321" s="1"/>
      <c r="AA321" s="1"/>
      <c r="AB321" s="1"/>
      <c r="AC321" s="1"/>
    </row>
    <row r="322" spans="1:29" ht="12.75">
      <c r="A322" s="1"/>
      <c r="B322" s="16"/>
      <c r="C322" s="3"/>
      <c r="D322" s="137"/>
      <c r="E322" s="137"/>
      <c r="F322" s="137"/>
      <c r="G322" s="137"/>
      <c r="H322" s="137"/>
      <c r="I322" s="137"/>
      <c r="J322" s="137"/>
      <c r="K322" s="137"/>
      <c r="L322" s="137"/>
      <c r="M322" s="137"/>
      <c r="N322" s="137"/>
      <c r="O322" s="137"/>
      <c r="P322" s="137"/>
      <c r="Q322" s="137"/>
      <c r="R322" s="137"/>
      <c r="S322" s="1"/>
      <c r="T322" s="1"/>
      <c r="U322" s="1"/>
      <c r="V322" s="1"/>
      <c r="W322" s="1"/>
      <c r="X322" s="1"/>
      <c r="Y322" s="1"/>
      <c r="Z322" s="1"/>
      <c r="AA322" s="1"/>
      <c r="AB322" s="1"/>
      <c r="AC322" s="1"/>
    </row>
    <row r="323" spans="1:29" ht="12.75">
      <c r="A323" s="1"/>
      <c r="B323" s="16"/>
      <c r="C323" s="3"/>
      <c r="D323" s="137"/>
      <c r="E323" s="137"/>
      <c r="F323" s="137"/>
      <c r="G323" s="137"/>
      <c r="H323" s="137"/>
      <c r="I323" s="137"/>
      <c r="J323" s="137"/>
      <c r="K323" s="137"/>
      <c r="L323" s="137"/>
      <c r="M323" s="137"/>
      <c r="N323" s="137"/>
      <c r="O323" s="137"/>
      <c r="P323" s="137"/>
      <c r="Q323" s="137"/>
      <c r="R323" s="137"/>
      <c r="S323" s="1"/>
      <c r="T323" s="1"/>
      <c r="U323" s="1"/>
      <c r="V323" s="1"/>
      <c r="W323" s="1"/>
      <c r="X323" s="1"/>
      <c r="Y323" s="1"/>
      <c r="Z323" s="1"/>
      <c r="AA323" s="1"/>
      <c r="AB323" s="1"/>
      <c r="AC323" s="1"/>
    </row>
    <row r="324" spans="1:29" ht="12.75">
      <c r="A324" s="1"/>
      <c r="B324" s="16"/>
      <c r="C324" s="3"/>
      <c r="D324" s="137"/>
      <c r="E324" s="137"/>
      <c r="F324" s="137"/>
      <c r="G324" s="137"/>
      <c r="H324" s="137"/>
      <c r="I324" s="137"/>
      <c r="J324" s="137"/>
      <c r="K324" s="137"/>
      <c r="L324" s="137"/>
      <c r="M324" s="137"/>
      <c r="N324" s="137"/>
      <c r="O324" s="137"/>
      <c r="P324" s="137"/>
      <c r="Q324" s="137"/>
      <c r="R324" s="137"/>
      <c r="S324" s="1"/>
      <c r="T324" s="1"/>
      <c r="U324" s="1"/>
      <c r="V324" s="1"/>
      <c r="W324" s="1"/>
      <c r="X324" s="1"/>
      <c r="Y324" s="1"/>
      <c r="Z324" s="1"/>
      <c r="AA324" s="1"/>
      <c r="AB324" s="1"/>
      <c r="AC324" s="1"/>
    </row>
    <row r="325" spans="1:29" ht="12.75">
      <c r="A325" s="1"/>
      <c r="B325" s="16"/>
      <c r="C325" s="3"/>
      <c r="D325" s="137"/>
      <c r="E325" s="137"/>
      <c r="F325" s="137"/>
      <c r="G325" s="137"/>
      <c r="H325" s="137"/>
      <c r="I325" s="137"/>
      <c r="J325" s="137"/>
      <c r="K325" s="137"/>
      <c r="L325" s="137"/>
      <c r="M325" s="137"/>
      <c r="N325" s="137"/>
      <c r="O325" s="137"/>
      <c r="P325" s="137"/>
      <c r="Q325" s="137"/>
      <c r="R325" s="137"/>
      <c r="S325" s="1"/>
      <c r="T325" s="1"/>
      <c r="U325" s="1"/>
      <c r="V325" s="1"/>
      <c r="W325" s="1"/>
      <c r="X325" s="1"/>
      <c r="Y325" s="1"/>
      <c r="Z325" s="1"/>
      <c r="AA325" s="1"/>
      <c r="AB325" s="1"/>
      <c r="AC325" s="1"/>
    </row>
    <row r="326" spans="1:29" ht="12.75">
      <c r="A326" s="1"/>
      <c r="B326" s="16"/>
      <c r="C326" s="3"/>
      <c r="D326" s="137"/>
      <c r="E326" s="137"/>
      <c r="F326" s="137"/>
      <c r="G326" s="137"/>
      <c r="H326" s="137"/>
      <c r="I326" s="137"/>
      <c r="J326" s="137"/>
      <c r="K326" s="137"/>
      <c r="L326" s="137"/>
      <c r="M326" s="137"/>
      <c r="N326" s="137"/>
      <c r="O326" s="137"/>
      <c r="P326" s="137"/>
      <c r="Q326" s="137"/>
      <c r="R326" s="137"/>
      <c r="S326" s="1"/>
      <c r="T326" s="1"/>
      <c r="U326" s="1"/>
      <c r="V326" s="1"/>
      <c r="W326" s="1"/>
      <c r="X326" s="1"/>
      <c r="Y326" s="1"/>
      <c r="Z326" s="1"/>
      <c r="AA326" s="1"/>
      <c r="AB326" s="1"/>
      <c r="AC326" s="1"/>
    </row>
    <row r="327" spans="1:29" ht="12.75">
      <c r="A327" s="1"/>
      <c r="B327" s="16"/>
      <c r="C327" s="3"/>
      <c r="D327" s="137"/>
      <c r="E327" s="137"/>
      <c r="F327" s="137"/>
      <c r="G327" s="137"/>
      <c r="H327" s="137"/>
      <c r="I327" s="137"/>
      <c r="J327" s="137"/>
      <c r="K327" s="137"/>
      <c r="L327" s="137"/>
      <c r="M327" s="137"/>
      <c r="N327" s="137"/>
      <c r="O327" s="137"/>
      <c r="P327" s="137"/>
      <c r="Q327" s="137"/>
      <c r="R327" s="137"/>
      <c r="S327" s="1"/>
      <c r="T327" s="1"/>
      <c r="U327" s="1"/>
      <c r="V327" s="1"/>
      <c r="W327" s="1"/>
      <c r="X327" s="1"/>
      <c r="Y327" s="1"/>
      <c r="Z327" s="1"/>
      <c r="AA327" s="1"/>
      <c r="AB327" s="1"/>
      <c r="AC327" s="1"/>
    </row>
    <row r="328" spans="1:29" ht="12.75">
      <c r="A328" s="1"/>
      <c r="B328" s="16"/>
      <c r="C328" s="3"/>
      <c r="D328" s="137"/>
      <c r="E328" s="137"/>
      <c r="F328" s="137"/>
      <c r="G328" s="137"/>
      <c r="H328" s="137"/>
      <c r="I328" s="137"/>
      <c r="J328" s="137"/>
      <c r="K328" s="137"/>
      <c r="L328" s="137"/>
      <c r="M328" s="137"/>
      <c r="N328" s="137"/>
      <c r="O328" s="137"/>
      <c r="P328" s="137"/>
      <c r="Q328" s="137"/>
      <c r="R328" s="137"/>
      <c r="S328" s="1"/>
      <c r="T328" s="1"/>
      <c r="U328" s="1"/>
      <c r="V328" s="1"/>
      <c r="W328" s="1"/>
      <c r="X328" s="1"/>
      <c r="Y328" s="1"/>
      <c r="Z328" s="1"/>
      <c r="AA328" s="1"/>
      <c r="AB328" s="1"/>
      <c r="AC328" s="1"/>
    </row>
    <row r="329" spans="1:29" ht="12.75">
      <c r="A329" s="1"/>
      <c r="B329" s="16"/>
      <c r="C329" s="3"/>
      <c r="D329" s="137"/>
      <c r="E329" s="137"/>
      <c r="F329" s="137"/>
      <c r="G329" s="137"/>
      <c r="H329" s="137"/>
      <c r="I329" s="137"/>
      <c r="J329" s="137"/>
      <c r="K329" s="137"/>
      <c r="L329" s="137"/>
      <c r="M329" s="137"/>
      <c r="N329" s="137"/>
      <c r="O329" s="137"/>
      <c r="P329" s="137"/>
      <c r="Q329" s="137"/>
      <c r="R329" s="137"/>
      <c r="S329" s="1"/>
      <c r="T329" s="1"/>
      <c r="U329" s="1"/>
      <c r="V329" s="1"/>
      <c r="W329" s="1"/>
      <c r="X329" s="1"/>
      <c r="Y329" s="1"/>
      <c r="Z329" s="1"/>
      <c r="AA329" s="1"/>
      <c r="AB329" s="1"/>
      <c r="AC329" s="1"/>
    </row>
    <row r="330" spans="1:29" ht="12.75">
      <c r="A330" s="1"/>
      <c r="B330" s="16"/>
      <c r="C330" s="3"/>
      <c r="D330" s="137"/>
      <c r="E330" s="137"/>
      <c r="F330" s="137"/>
      <c r="G330" s="137"/>
      <c r="H330" s="137"/>
      <c r="I330" s="137"/>
      <c r="J330" s="137"/>
      <c r="K330" s="137"/>
      <c r="L330" s="137"/>
      <c r="M330" s="137"/>
      <c r="N330" s="137"/>
      <c r="O330" s="137"/>
      <c r="P330" s="137"/>
      <c r="Q330" s="137"/>
      <c r="R330" s="137"/>
      <c r="S330" s="1"/>
      <c r="T330" s="1"/>
      <c r="U330" s="1"/>
      <c r="V330" s="1"/>
      <c r="W330" s="1"/>
      <c r="X330" s="1"/>
      <c r="Y330" s="1"/>
      <c r="Z330" s="1"/>
      <c r="AA330" s="1"/>
      <c r="AB330" s="1"/>
      <c r="AC330" s="1"/>
    </row>
    <row r="331" spans="1:29" ht="12.75">
      <c r="A331" s="1"/>
      <c r="B331" s="16"/>
      <c r="C331" s="3"/>
      <c r="D331" s="137"/>
      <c r="E331" s="137"/>
      <c r="F331" s="137"/>
      <c r="G331" s="137"/>
      <c r="H331" s="137"/>
      <c r="I331" s="137"/>
      <c r="J331" s="137"/>
      <c r="K331" s="137"/>
      <c r="L331" s="137"/>
      <c r="M331" s="137"/>
      <c r="N331" s="137"/>
      <c r="O331" s="137"/>
      <c r="P331" s="137"/>
      <c r="Q331" s="137"/>
      <c r="R331" s="137"/>
      <c r="S331" s="1"/>
      <c r="T331" s="1"/>
      <c r="U331" s="1"/>
      <c r="V331" s="1"/>
      <c r="W331" s="1"/>
      <c r="X331" s="1"/>
      <c r="Y331" s="1"/>
      <c r="Z331" s="1"/>
      <c r="AA331" s="1"/>
      <c r="AB331" s="1"/>
      <c r="AC331" s="1"/>
    </row>
    <row r="332" spans="1:29" ht="12.75">
      <c r="A332" s="1"/>
      <c r="B332" s="16"/>
      <c r="C332" s="3"/>
      <c r="D332" s="137"/>
      <c r="E332" s="137"/>
      <c r="F332" s="137"/>
      <c r="G332" s="137"/>
      <c r="H332" s="137"/>
      <c r="I332" s="137"/>
      <c r="J332" s="137"/>
      <c r="K332" s="137"/>
      <c r="L332" s="137"/>
      <c r="M332" s="137"/>
      <c r="N332" s="137"/>
      <c r="O332" s="137"/>
      <c r="P332" s="137"/>
      <c r="Q332" s="137"/>
      <c r="R332" s="137"/>
      <c r="S332" s="1"/>
      <c r="T332" s="1"/>
      <c r="U332" s="1"/>
      <c r="V332" s="1"/>
      <c r="W332" s="1"/>
      <c r="X332" s="1"/>
      <c r="Y332" s="1"/>
      <c r="Z332" s="1"/>
      <c r="AA332" s="1"/>
      <c r="AB332" s="1"/>
      <c r="AC332" s="1"/>
    </row>
    <row r="333" spans="1:29" ht="12.75">
      <c r="A333" s="1"/>
      <c r="B333" s="16"/>
      <c r="C333" s="3"/>
      <c r="D333" s="137"/>
      <c r="E333" s="137"/>
      <c r="F333" s="137"/>
      <c r="G333" s="137"/>
      <c r="H333" s="137"/>
      <c r="I333" s="137"/>
      <c r="J333" s="137"/>
      <c r="K333" s="137"/>
      <c r="L333" s="137"/>
      <c r="M333" s="137"/>
      <c r="N333" s="137"/>
      <c r="O333" s="137"/>
      <c r="P333" s="137"/>
      <c r="Q333" s="137"/>
      <c r="R333" s="137"/>
      <c r="S333" s="1"/>
      <c r="T333" s="1"/>
      <c r="U333" s="1"/>
      <c r="V333" s="1"/>
      <c r="W333" s="1"/>
      <c r="X333" s="1"/>
      <c r="Y333" s="1"/>
      <c r="Z333" s="1"/>
      <c r="AA333" s="1"/>
      <c r="AB333" s="1"/>
      <c r="AC333" s="1"/>
    </row>
    <row r="334" spans="1:29" ht="12.75">
      <c r="A334" s="1"/>
      <c r="B334" s="16"/>
      <c r="C334" s="3"/>
      <c r="D334" s="137"/>
      <c r="E334" s="137"/>
      <c r="F334" s="137"/>
      <c r="G334" s="137"/>
      <c r="H334" s="137"/>
      <c r="I334" s="137"/>
      <c r="J334" s="137"/>
      <c r="K334" s="137"/>
      <c r="L334" s="137"/>
      <c r="M334" s="137"/>
      <c r="N334" s="137"/>
      <c r="O334" s="137"/>
      <c r="P334" s="137"/>
      <c r="Q334" s="137"/>
      <c r="R334" s="137"/>
      <c r="S334" s="1"/>
      <c r="T334" s="1"/>
      <c r="U334" s="1"/>
      <c r="V334" s="1"/>
      <c r="W334" s="1"/>
      <c r="X334" s="1"/>
      <c r="Y334" s="1"/>
      <c r="Z334" s="1"/>
      <c r="AA334" s="1"/>
      <c r="AB334" s="1"/>
      <c r="AC334" s="1"/>
    </row>
    <row r="335" spans="1:29" ht="12.75">
      <c r="A335" s="1"/>
      <c r="B335" s="16"/>
      <c r="C335" s="3"/>
      <c r="D335" s="137"/>
      <c r="E335" s="137"/>
      <c r="F335" s="137"/>
      <c r="G335" s="137"/>
      <c r="H335" s="137"/>
      <c r="I335" s="137"/>
      <c r="J335" s="137"/>
      <c r="K335" s="137"/>
      <c r="L335" s="137"/>
      <c r="M335" s="137"/>
      <c r="N335" s="137"/>
      <c r="O335" s="137"/>
      <c r="P335" s="137"/>
      <c r="Q335" s="137"/>
      <c r="R335" s="137"/>
      <c r="S335" s="1"/>
      <c r="T335" s="1"/>
      <c r="U335" s="1"/>
      <c r="V335" s="1"/>
      <c r="W335" s="1"/>
      <c r="X335" s="1"/>
      <c r="Y335" s="1"/>
      <c r="Z335" s="1"/>
      <c r="AA335" s="1"/>
      <c r="AB335" s="1"/>
      <c r="AC335" s="1"/>
    </row>
    <row r="336" spans="1:29" ht="12.75">
      <c r="A336" s="1"/>
      <c r="B336" s="16"/>
      <c r="C336" s="3"/>
      <c r="D336" s="137"/>
      <c r="E336" s="137"/>
      <c r="F336" s="137"/>
      <c r="G336" s="137"/>
      <c r="H336" s="137"/>
      <c r="I336" s="137"/>
      <c r="J336" s="137"/>
      <c r="K336" s="137"/>
      <c r="L336" s="137"/>
      <c r="M336" s="137"/>
      <c r="N336" s="137"/>
      <c r="O336" s="137"/>
      <c r="P336" s="137"/>
      <c r="Q336" s="137"/>
      <c r="R336" s="137"/>
      <c r="S336" s="1"/>
      <c r="T336" s="1"/>
      <c r="U336" s="1"/>
      <c r="V336" s="1"/>
      <c r="W336" s="1"/>
      <c r="X336" s="1"/>
      <c r="Y336" s="1"/>
      <c r="Z336" s="1"/>
      <c r="AA336" s="1"/>
      <c r="AB336" s="1"/>
      <c r="AC336" s="1"/>
    </row>
    <row r="337" spans="1:29" ht="12.75">
      <c r="A337" s="1"/>
      <c r="B337" s="16"/>
      <c r="C337" s="3"/>
      <c r="D337" s="137"/>
      <c r="E337" s="137"/>
      <c r="F337" s="137"/>
      <c r="G337" s="137"/>
      <c r="H337" s="137"/>
      <c r="I337" s="137"/>
      <c r="J337" s="137"/>
      <c r="K337" s="137"/>
      <c r="L337" s="137"/>
      <c r="M337" s="137"/>
      <c r="N337" s="137"/>
      <c r="O337" s="137"/>
      <c r="P337" s="137"/>
      <c r="Q337" s="137"/>
      <c r="R337" s="137"/>
      <c r="S337" s="1"/>
      <c r="T337" s="1"/>
      <c r="U337" s="1"/>
      <c r="V337" s="1"/>
      <c r="W337" s="1"/>
      <c r="X337" s="1"/>
      <c r="Y337" s="1"/>
      <c r="Z337" s="1"/>
      <c r="AA337" s="1"/>
      <c r="AB337" s="1"/>
      <c r="AC337" s="1"/>
    </row>
    <row r="338" spans="1:29" ht="12.75">
      <c r="A338" s="1"/>
      <c r="B338" s="16"/>
      <c r="C338" s="3"/>
      <c r="D338" s="137"/>
      <c r="E338" s="137"/>
      <c r="F338" s="137"/>
      <c r="G338" s="137"/>
      <c r="H338" s="137"/>
      <c r="I338" s="137"/>
      <c r="J338" s="137"/>
      <c r="K338" s="137"/>
      <c r="L338" s="137"/>
      <c r="M338" s="137"/>
      <c r="N338" s="137"/>
      <c r="O338" s="137"/>
      <c r="P338" s="137"/>
      <c r="Q338" s="137"/>
      <c r="R338" s="137"/>
      <c r="S338" s="1"/>
      <c r="T338" s="1"/>
      <c r="U338" s="1"/>
      <c r="V338" s="1"/>
      <c r="W338" s="1"/>
      <c r="X338" s="1"/>
      <c r="Y338" s="1"/>
      <c r="Z338" s="1"/>
      <c r="AA338" s="1"/>
      <c r="AB338" s="1"/>
      <c r="AC338" s="1"/>
    </row>
    <row r="339" spans="1:29" ht="12.75">
      <c r="A339" s="1"/>
      <c r="B339" s="16"/>
      <c r="C339" s="3"/>
      <c r="D339" s="137"/>
      <c r="E339" s="137"/>
      <c r="F339" s="137"/>
      <c r="G339" s="137"/>
      <c r="H339" s="137"/>
      <c r="I339" s="137"/>
      <c r="J339" s="137"/>
      <c r="K339" s="137"/>
      <c r="L339" s="137"/>
      <c r="M339" s="137"/>
      <c r="N339" s="137"/>
      <c r="O339" s="137"/>
      <c r="P339" s="137"/>
      <c r="Q339" s="137"/>
      <c r="R339" s="137"/>
      <c r="S339" s="1"/>
      <c r="T339" s="1"/>
      <c r="U339" s="1"/>
      <c r="V339" s="1"/>
      <c r="W339" s="1"/>
      <c r="X339" s="1"/>
      <c r="Y339" s="1"/>
      <c r="Z339" s="1"/>
      <c r="AA339" s="1"/>
      <c r="AB339" s="1"/>
      <c r="AC339" s="1"/>
    </row>
    <row r="340" spans="1:29" ht="12.75">
      <c r="A340" s="1"/>
      <c r="B340" s="16"/>
      <c r="C340" s="3"/>
      <c r="D340" s="137"/>
      <c r="E340" s="137"/>
      <c r="F340" s="137"/>
      <c r="G340" s="137"/>
      <c r="H340" s="137"/>
      <c r="I340" s="137"/>
      <c r="J340" s="137"/>
      <c r="K340" s="137"/>
      <c r="L340" s="137"/>
      <c r="M340" s="137"/>
      <c r="N340" s="137"/>
      <c r="O340" s="137"/>
      <c r="P340" s="137"/>
      <c r="Q340" s="137"/>
      <c r="R340" s="137"/>
      <c r="S340" s="1"/>
      <c r="T340" s="1"/>
      <c r="U340" s="1"/>
      <c r="V340" s="1"/>
      <c r="W340" s="1"/>
      <c r="X340" s="1"/>
      <c r="Y340" s="1"/>
      <c r="Z340" s="1"/>
      <c r="AA340" s="1"/>
      <c r="AB340" s="1"/>
      <c r="AC340" s="1"/>
    </row>
    <row r="341" spans="1:29" ht="12.75">
      <c r="A341" s="1"/>
      <c r="B341" s="16"/>
      <c r="C341" s="3"/>
      <c r="D341" s="137"/>
      <c r="E341" s="137"/>
      <c r="F341" s="137"/>
      <c r="G341" s="137"/>
      <c r="H341" s="137"/>
      <c r="I341" s="137"/>
      <c r="J341" s="137"/>
      <c r="K341" s="137"/>
      <c r="L341" s="137"/>
      <c r="M341" s="137"/>
      <c r="N341" s="137"/>
      <c r="O341" s="137"/>
      <c r="P341" s="137"/>
      <c r="Q341" s="137"/>
      <c r="R341" s="137"/>
      <c r="S341" s="1"/>
      <c r="T341" s="1"/>
      <c r="U341" s="1"/>
      <c r="V341" s="1"/>
      <c r="W341" s="1"/>
      <c r="X341" s="1"/>
      <c r="Y341" s="1"/>
      <c r="Z341" s="1"/>
      <c r="AA341" s="1"/>
      <c r="AB341" s="1"/>
      <c r="AC341" s="1"/>
    </row>
    <row r="342" spans="1:29" ht="12.75">
      <c r="A342" s="1"/>
      <c r="B342" s="16"/>
      <c r="C342" s="3"/>
      <c r="D342" s="137"/>
      <c r="E342" s="137"/>
      <c r="F342" s="137"/>
      <c r="G342" s="137"/>
      <c r="H342" s="137"/>
      <c r="I342" s="137"/>
      <c r="J342" s="137"/>
      <c r="K342" s="137"/>
      <c r="L342" s="137"/>
      <c r="M342" s="137"/>
      <c r="N342" s="137"/>
      <c r="O342" s="137"/>
      <c r="P342" s="137"/>
      <c r="Q342" s="137"/>
      <c r="R342" s="137"/>
      <c r="S342" s="1"/>
      <c r="T342" s="1"/>
      <c r="U342" s="1"/>
      <c r="V342" s="1"/>
      <c r="W342" s="1"/>
      <c r="X342" s="1"/>
      <c r="Y342" s="1"/>
      <c r="Z342" s="1"/>
      <c r="AA342" s="1"/>
      <c r="AB342" s="1"/>
      <c r="AC342" s="1"/>
    </row>
  </sheetData>
  <mergeCells count="557">
    <mergeCell ref="S136:S147"/>
    <mergeCell ref="T136:T139"/>
    <mergeCell ref="U136:U139"/>
    <mergeCell ref="V136:V139"/>
    <mergeCell ref="T140:T143"/>
    <mergeCell ref="U140:U143"/>
    <mergeCell ref="V140:V143"/>
    <mergeCell ref="T144:T147"/>
    <mergeCell ref="U144:U147"/>
    <mergeCell ref="V144:V147"/>
    <mergeCell ref="S124:S135"/>
    <mergeCell ref="T124:T127"/>
    <mergeCell ref="U124:U127"/>
    <mergeCell ref="V124:V127"/>
    <mergeCell ref="T128:T131"/>
    <mergeCell ref="U128:U131"/>
    <mergeCell ref="V128:V131"/>
    <mergeCell ref="T132:T135"/>
    <mergeCell ref="U132:U135"/>
    <mergeCell ref="V132:V135"/>
    <mergeCell ref="T112:T115"/>
    <mergeCell ref="U112:U115"/>
    <mergeCell ref="V112:V115"/>
    <mergeCell ref="T116:T119"/>
    <mergeCell ref="U116:U119"/>
    <mergeCell ref="V116:V119"/>
    <mergeCell ref="T120:T123"/>
    <mergeCell ref="U120:U123"/>
    <mergeCell ref="V120:V123"/>
    <mergeCell ref="T100:T103"/>
    <mergeCell ref="U100:U103"/>
    <mergeCell ref="V100:V103"/>
    <mergeCell ref="T104:T107"/>
    <mergeCell ref="U104:U107"/>
    <mergeCell ref="V104:V107"/>
    <mergeCell ref="T108:T111"/>
    <mergeCell ref="U108:U111"/>
    <mergeCell ref="V108:V111"/>
    <mergeCell ref="T88:T91"/>
    <mergeCell ref="U88:U91"/>
    <mergeCell ref="V88:V91"/>
    <mergeCell ref="T92:T95"/>
    <mergeCell ref="U92:U95"/>
    <mergeCell ref="V92:V95"/>
    <mergeCell ref="T96:T99"/>
    <mergeCell ref="U96:U99"/>
    <mergeCell ref="V96:V99"/>
    <mergeCell ref="T76:T79"/>
    <mergeCell ref="U76:U79"/>
    <mergeCell ref="V76:V79"/>
    <mergeCell ref="T80:T83"/>
    <mergeCell ref="U80:U83"/>
    <mergeCell ref="V80:V83"/>
    <mergeCell ref="T84:T87"/>
    <mergeCell ref="U84:U87"/>
    <mergeCell ref="V84:V87"/>
    <mergeCell ref="S64:S75"/>
    <mergeCell ref="T64:T67"/>
    <mergeCell ref="U64:U67"/>
    <mergeCell ref="V64:V67"/>
    <mergeCell ref="T68:T71"/>
    <mergeCell ref="U68:U71"/>
    <mergeCell ref="V68:V71"/>
    <mergeCell ref="T72:T75"/>
    <mergeCell ref="U72:U75"/>
    <mergeCell ref="V72:V75"/>
    <mergeCell ref="S52:S63"/>
    <mergeCell ref="T52:T55"/>
    <mergeCell ref="U52:U55"/>
    <mergeCell ref="V52:V55"/>
    <mergeCell ref="T56:T59"/>
    <mergeCell ref="U56:U59"/>
    <mergeCell ref="V56:V59"/>
    <mergeCell ref="T60:T63"/>
    <mergeCell ref="U60:U63"/>
    <mergeCell ref="V60:V63"/>
    <mergeCell ref="S40:S51"/>
    <mergeCell ref="T40:T43"/>
    <mergeCell ref="U40:U43"/>
    <mergeCell ref="V40:V43"/>
    <mergeCell ref="T44:T47"/>
    <mergeCell ref="U44:U47"/>
    <mergeCell ref="V44:V47"/>
    <mergeCell ref="T48:T51"/>
    <mergeCell ref="U48:U51"/>
    <mergeCell ref="V48:V51"/>
    <mergeCell ref="T28:T31"/>
    <mergeCell ref="U28:U31"/>
    <mergeCell ref="V28:V31"/>
    <mergeCell ref="T32:T35"/>
    <mergeCell ref="U32:U35"/>
    <mergeCell ref="V32:V35"/>
    <mergeCell ref="T36:T39"/>
    <mergeCell ref="U36:U39"/>
    <mergeCell ref="V36:V39"/>
    <mergeCell ref="T16:T19"/>
    <mergeCell ref="U16:U19"/>
    <mergeCell ref="V16:V19"/>
    <mergeCell ref="T20:T23"/>
    <mergeCell ref="U20:U23"/>
    <mergeCell ref="V20:V23"/>
    <mergeCell ref="T24:T27"/>
    <mergeCell ref="U24:U27"/>
    <mergeCell ref="V24:V27"/>
    <mergeCell ref="T4:T7"/>
    <mergeCell ref="U4:U7"/>
    <mergeCell ref="V4:V7"/>
    <mergeCell ref="T8:T11"/>
    <mergeCell ref="U8:U11"/>
    <mergeCell ref="V8:V11"/>
    <mergeCell ref="T12:T15"/>
    <mergeCell ref="U12:U15"/>
    <mergeCell ref="V12:V15"/>
    <mergeCell ref="C100:C111"/>
    <mergeCell ref="C88:C99"/>
    <mergeCell ref="D28:D39"/>
    <mergeCell ref="D16:D27"/>
    <mergeCell ref="D4:D15"/>
    <mergeCell ref="C4:C15"/>
    <mergeCell ref="C40:C51"/>
    <mergeCell ref="D40:D51"/>
    <mergeCell ref="D52:D63"/>
    <mergeCell ref="C28:C39"/>
    <mergeCell ref="C16:C27"/>
    <mergeCell ref="C52:C63"/>
    <mergeCell ref="C64:C75"/>
    <mergeCell ref="C76:C87"/>
    <mergeCell ref="E64:E67"/>
    <mergeCell ref="E80:E83"/>
    <mergeCell ref="E68:E71"/>
    <mergeCell ref="E52:E55"/>
    <mergeCell ref="B2:C2"/>
    <mergeCell ref="B52:B87"/>
    <mergeCell ref="B4:B51"/>
    <mergeCell ref="L4:L7"/>
    <mergeCell ref="L24:L27"/>
    <mergeCell ref="L8:L11"/>
    <mergeCell ref="K12:K15"/>
    <mergeCell ref="E4:E7"/>
    <mergeCell ref="F4:F7"/>
    <mergeCell ref="G4:G15"/>
    <mergeCell ref="H4:H7"/>
    <mergeCell ref="I4:I7"/>
    <mergeCell ref="J4:J15"/>
    <mergeCell ref="E8:E11"/>
    <mergeCell ref="F8:F11"/>
    <mergeCell ref="H8:H11"/>
    <mergeCell ref="I8:I11"/>
    <mergeCell ref="K8:K11"/>
    <mergeCell ref="K4:K7"/>
    <mergeCell ref="E24:E27"/>
    <mergeCell ref="N8:N11"/>
    <mergeCell ref="O8:O11"/>
    <mergeCell ref="N28:N31"/>
    <mergeCell ref="D112:D123"/>
    <mergeCell ref="D100:D111"/>
    <mergeCell ref="D76:D87"/>
    <mergeCell ref="D88:D99"/>
    <mergeCell ref="D64:D75"/>
    <mergeCell ref="N4:N7"/>
    <mergeCell ref="O4:O7"/>
    <mergeCell ref="N12:N15"/>
    <mergeCell ref="O12:O15"/>
    <mergeCell ref="N16:N19"/>
    <mergeCell ref="O16:O19"/>
    <mergeCell ref="N24:N27"/>
    <mergeCell ref="O24:O27"/>
    <mergeCell ref="N64:N67"/>
    <mergeCell ref="O64:O67"/>
    <mergeCell ref="N32:N35"/>
    <mergeCell ref="O32:O35"/>
    <mergeCell ref="E12:E15"/>
    <mergeCell ref="F12:F15"/>
    <mergeCell ref="H12:H15"/>
    <mergeCell ref="I12:I15"/>
    <mergeCell ref="C136:C147"/>
    <mergeCell ref="D124:D135"/>
    <mergeCell ref="D136:D147"/>
    <mergeCell ref="C112:C123"/>
    <mergeCell ref="B124:B147"/>
    <mergeCell ref="B88:B123"/>
    <mergeCell ref="C124:C135"/>
    <mergeCell ref="N96:N99"/>
    <mergeCell ref="O96:O99"/>
    <mergeCell ref="N88:N91"/>
    <mergeCell ref="O88:O91"/>
    <mergeCell ref="K88:K91"/>
    <mergeCell ref="L88:L91"/>
    <mergeCell ref="M88:M99"/>
    <mergeCell ref="L96:L99"/>
    <mergeCell ref="E88:E91"/>
    <mergeCell ref="F88:F91"/>
    <mergeCell ref="G88:G99"/>
    <mergeCell ref="H88:H91"/>
    <mergeCell ref="I88:I91"/>
    <mergeCell ref="J88:J99"/>
    <mergeCell ref="N100:N103"/>
    <mergeCell ref="O100:O103"/>
    <mergeCell ref="H108:H111"/>
    <mergeCell ref="Q8:Q11"/>
    <mergeCell ref="M4:M15"/>
    <mergeCell ref="L12:L15"/>
    <mergeCell ref="R96:R99"/>
    <mergeCell ref="Q96:Q99"/>
    <mergeCell ref="Q12:Q15"/>
    <mergeCell ref="R12:R15"/>
    <mergeCell ref="Q24:Q27"/>
    <mergeCell ref="P4:P15"/>
    <mergeCell ref="Q4:Q7"/>
    <mergeCell ref="R4:R7"/>
    <mergeCell ref="R8:R11"/>
    <mergeCell ref="L20:L23"/>
    <mergeCell ref="N20:N23"/>
    <mergeCell ref="O20:O23"/>
    <mergeCell ref="Q20:Q23"/>
    <mergeCell ref="M16:M27"/>
    <mergeCell ref="R32:R35"/>
    <mergeCell ref="R36:R39"/>
    <mergeCell ref="R24:R27"/>
    <mergeCell ref="O28:O31"/>
    <mergeCell ref="P28:P39"/>
    <mergeCell ref="Q28:Q31"/>
    <mergeCell ref="R28:R31"/>
    <mergeCell ref="F24:F27"/>
    <mergeCell ref="H24:H27"/>
    <mergeCell ref="I24:I27"/>
    <mergeCell ref="K24:K27"/>
    <mergeCell ref="E16:E19"/>
    <mergeCell ref="F16:F19"/>
    <mergeCell ref="G16:G27"/>
    <mergeCell ref="H16:H19"/>
    <mergeCell ref="I16:I19"/>
    <mergeCell ref="J16:J27"/>
    <mergeCell ref="K16:K19"/>
    <mergeCell ref="E20:E23"/>
    <mergeCell ref="F20:F23"/>
    <mergeCell ref="H20:H23"/>
    <mergeCell ref="I20:I23"/>
    <mergeCell ref="K20:K23"/>
    <mergeCell ref="P16:P27"/>
    <mergeCell ref="Q16:Q19"/>
    <mergeCell ref="R16:R19"/>
    <mergeCell ref="R20:R23"/>
    <mergeCell ref="Q36:Q39"/>
    <mergeCell ref="Q32:Q35"/>
    <mergeCell ref="L16:L19"/>
    <mergeCell ref="E36:E39"/>
    <mergeCell ref="F36:F39"/>
    <mergeCell ref="H36:H39"/>
    <mergeCell ref="I36:I39"/>
    <mergeCell ref="K36:K39"/>
    <mergeCell ref="L36:L39"/>
    <mergeCell ref="N36:N39"/>
    <mergeCell ref="O36:O39"/>
    <mergeCell ref="E28:E31"/>
    <mergeCell ref="F28:F31"/>
    <mergeCell ref="G28:G39"/>
    <mergeCell ref="H28:H31"/>
    <mergeCell ref="I28:I31"/>
    <mergeCell ref="J28:J39"/>
    <mergeCell ref="K28:K31"/>
    <mergeCell ref="L28:L31"/>
    <mergeCell ref="M28:M39"/>
    <mergeCell ref="E32:E35"/>
    <mergeCell ref="F32:F35"/>
    <mergeCell ref="H32:H35"/>
    <mergeCell ref="I32:I35"/>
    <mergeCell ref="K32:K35"/>
    <mergeCell ref="L32:L35"/>
    <mergeCell ref="E40:E43"/>
    <mergeCell ref="F40:F43"/>
    <mergeCell ref="G40:G51"/>
    <mergeCell ref="H40:H43"/>
    <mergeCell ref="I40:I43"/>
    <mergeCell ref="J40:J51"/>
    <mergeCell ref="K40:K43"/>
    <mergeCell ref="L40:L43"/>
    <mergeCell ref="M40:M51"/>
    <mergeCell ref="E44:E47"/>
    <mergeCell ref="F44:F47"/>
    <mergeCell ref="H44:H47"/>
    <mergeCell ref="I44:I47"/>
    <mergeCell ref="K44:K47"/>
    <mergeCell ref="L44:L47"/>
    <mergeCell ref="E48:E51"/>
    <mergeCell ref="F48:F51"/>
    <mergeCell ref="H48:H51"/>
    <mergeCell ref="I48:I51"/>
    <mergeCell ref="K48:K51"/>
    <mergeCell ref="L48:L51"/>
    <mergeCell ref="R40:R43"/>
    <mergeCell ref="N44:N47"/>
    <mergeCell ref="O44:O47"/>
    <mergeCell ref="Q44:Q47"/>
    <mergeCell ref="R44:R47"/>
    <mergeCell ref="N48:N51"/>
    <mergeCell ref="O48:O51"/>
    <mergeCell ref="Q48:Q51"/>
    <mergeCell ref="R48:R51"/>
    <mergeCell ref="N40:N43"/>
    <mergeCell ref="O40:O43"/>
    <mergeCell ref="P40:P51"/>
    <mergeCell ref="Q40:Q43"/>
    <mergeCell ref="F52:F55"/>
    <mergeCell ref="G52:G63"/>
    <mergeCell ref="H52:H55"/>
    <mergeCell ref="I52:I55"/>
    <mergeCell ref="J52:J63"/>
    <mergeCell ref="K52:K55"/>
    <mergeCell ref="L52:L55"/>
    <mergeCell ref="M52:M63"/>
    <mergeCell ref="E56:E59"/>
    <mergeCell ref="F56:F59"/>
    <mergeCell ref="H56:H59"/>
    <mergeCell ref="I56:I59"/>
    <mergeCell ref="K56:K59"/>
    <mergeCell ref="L56:L59"/>
    <mergeCell ref="E60:E63"/>
    <mergeCell ref="F60:F63"/>
    <mergeCell ref="H60:H63"/>
    <mergeCell ref="I60:I63"/>
    <mergeCell ref="K60:K63"/>
    <mergeCell ref="L60:L63"/>
    <mergeCell ref="R52:R55"/>
    <mergeCell ref="N56:N59"/>
    <mergeCell ref="O56:O59"/>
    <mergeCell ref="Q56:Q59"/>
    <mergeCell ref="R56:R59"/>
    <mergeCell ref="N60:N63"/>
    <mergeCell ref="O60:O63"/>
    <mergeCell ref="Q60:Q63"/>
    <mergeCell ref="R60:R63"/>
    <mergeCell ref="N52:N55"/>
    <mergeCell ref="O52:O55"/>
    <mergeCell ref="P52:P63"/>
    <mergeCell ref="Q52:Q55"/>
    <mergeCell ref="K64:K67"/>
    <mergeCell ref="L64:L67"/>
    <mergeCell ref="M64:M75"/>
    <mergeCell ref="L72:L75"/>
    <mergeCell ref="I68:I71"/>
    <mergeCell ref="K68:K71"/>
    <mergeCell ref="L68:L71"/>
    <mergeCell ref="N68:N71"/>
    <mergeCell ref="O68:O71"/>
    <mergeCell ref="I64:I67"/>
    <mergeCell ref="J64:J75"/>
    <mergeCell ref="N72:N75"/>
    <mergeCell ref="R68:R71"/>
    <mergeCell ref="E72:E75"/>
    <mergeCell ref="F72:F75"/>
    <mergeCell ref="H72:H75"/>
    <mergeCell ref="E84:E87"/>
    <mergeCell ref="I72:I75"/>
    <mergeCell ref="K72:K75"/>
    <mergeCell ref="O72:O75"/>
    <mergeCell ref="Q72:Q75"/>
    <mergeCell ref="R72:R75"/>
    <mergeCell ref="P64:P75"/>
    <mergeCell ref="Q64:Q67"/>
    <mergeCell ref="R64:R67"/>
    <mergeCell ref="F64:F67"/>
    <mergeCell ref="G64:G75"/>
    <mergeCell ref="H64:H67"/>
    <mergeCell ref="E76:E79"/>
    <mergeCell ref="F76:F79"/>
    <mergeCell ref="G76:G87"/>
    <mergeCell ref="H76:H79"/>
    <mergeCell ref="I76:I79"/>
    <mergeCell ref="J76:J87"/>
    <mergeCell ref="K76:K79"/>
    <mergeCell ref="L76:L79"/>
    <mergeCell ref="Q68:Q71"/>
    <mergeCell ref="F84:F87"/>
    <mergeCell ref="H84:H87"/>
    <mergeCell ref="I84:I87"/>
    <mergeCell ref="K84:K87"/>
    <mergeCell ref="L84:L87"/>
    <mergeCell ref="F68:F71"/>
    <mergeCell ref="H68:H71"/>
    <mergeCell ref="N84:N87"/>
    <mergeCell ref="O84:O87"/>
    <mergeCell ref="N80:N83"/>
    <mergeCell ref="O80:O83"/>
    <mergeCell ref="Q80:Q83"/>
    <mergeCell ref="R80:R83"/>
    <mergeCell ref="M76:M87"/>
    <mergeCell ref="P76:P87"/>
    <mergeCell ref="Q76:Q79"/>
    <mergeCell ref="R76:R79"/>
    <mergeCell ref="N76:N79"/>
    <mergeCell ref="O76:O79"/>
    <mergeCell ref="Q84:Q87"/>
    <mergeCell ref="R84:R87"/>
    <mergeCell ref="S76:S87"/>
    <mergeCell ref="P88:P99"/>
    <mergeCell ref="Q88:Q91"/>
    <mergeCell ref="R88:R91"/>
    <mergeCell ref="E92:E95"/>
    <mergeCell ref="F92:F95"/>
    <mergeCell ref="H92:H95"/>
    <mergeCell ref="I92:I95"/>
    <mergeCell ref="K92:K95"/>
    <mergeCell ref="L92:L95"/>
    <mergeCell ref="N92:N95"/>
    <mergeCell ref="O92:O95"/>
    <mergeCell ref="Q92:Q95"/>
    <mergeCell ref="R92:R95"/>
    <mergeCell ref="E96:E99"/>
    <mergeCell ref="F96:F99"/>
    <mergeCell ref="H96:H99"/>
    <mergeCell ref="I96:I99"/>
    <mergeCell ref="K96:K99"/>
    <mergeCell ref="F80:F83"/>
    <mergeCell ref="H80:H83"/>
    <mergeCell ref="I80:I83"/>
    <mergeCell ref="K80:K83"/>
    <mergeCell ref="L80:L83"/>
    <mergeCell ref="P100:P111"/>
    <mergeCell ref="Q100:Q103"/>
    <mergeCell ref="R100:R103"/>
    <mergeCell ref="E104:E107"/>
    <mergeCell ref="F104:F107"/>
    <mergeCell ref="H104:H107"/>
    <mergeCell ref="I104:I107"/>
    <mergeCell ref="E100:E103"/>
    <mergeCell ref="F100:F103"/>
    <mergeCell ref="G100:G111"/>
    <mergeCell ref="H100:H103"/>
    <mergeCell ref="I100:I103"/>
    <mergeCell ref="J100:J111"/>
    <mergeCell ref="K100:K103"/>
    <mergeCell ref="L100:L103"/>
    <mergeCell ref="M100:M111"/>
    <mergeCell ref="K104:K107"/>
    <mergeCell ref="L104:L107"/>
    <mergeCell ref="N104:N107"/>
    <mergeCell ref="O104:O107"/>
    <mergeCell ref="Q104:Q107"/>
    <mergeCell ref="R104:R107"/>
    <mergeCell ref="E108:E111"/>
    <mergeCell ref="F108:F111"/>
    <mergeCell ref="I108:I111"/>
    <mergeCell ref="K108:K111"/>
    <mergeCell ref="L108:L111"/>
    <mergeCell ref="N108:N111"/>
    <mergeCell ref="O108:O111"/>
    <mergeCell ref="Q108:Q111"/>
    <mergeCell ref="R108:R111"/>
    <mergeCell ref="E112:E115"/>
    <mergeCell ref="F112:F115"/>
    <mergeCell ref="G112:G123"/>
    <mergeCell ref="H112:H115"/>
    <mergeCell ref="I112:I115"/>
    <mergeCell ref="J112:J123"/>
    <mergeCell ref="K112:K115"/>
    <mergeCell ref="L112:L115"/>
    <mergeCell ref="M112:M123"/>
    <mergeCell ref="E116:E119"/>
    <mergeCell ref="F116:F119"/>
    <mergeCell ref="H116:H119"/>
    <mergeCell ref="I116:I119"/>
    <mergeCell ref="K116:K119"/>
    <mergeCell ref="L116:L119"/>
    <mergeCell ref="E120:E123"/>
    <mergeCell ref="F120:F123"/>
    <mergeCell ref="N112:N115"/>
    <mergeCell ref="O112:O115"/>
    <mergeCell ref="P112:P123"/>
    <mergeCell ref="Q112:Q115"/>
    <mergeCell ref="R112:R115"/>
    <mergeCell ref="N116:N119"/>
    <mergeCell ref="O116:O119"/>
    <mergeCell ref="Q116:Q119"/>
    <mergeCell ref="R116:R119"/>
    <mergeCell ref="N120:N123"/>
    <mergeCell ref="O120:O123"/>
    <mergeCell ref="Q120:Q123"/>
    <mergeCell ref="R120:R123"/>
    <mergeCell ref="F132:F135"/>
    <mergeCell ref="H132:H135"/>
    <mergeCell ref="I132:I135"/>
    <mergeCell ref="K132:K135"/>
    <mergeCell ref="L132:L135"/>
    <mergeCell ref="H120:H123"/>
    <mergeCell ref="I120:I123"/>
    <mergeCell ref="K120:K123"/>
    <mergeCell ref="L120:L123"/>
    <mergeCell ref="N128:N131"/>
    <mergeCell ref="O128:O131"/>
    <mergeCell ref="Q128:Q131"/>
    <mergeCell ref="R128:R131"/>
    <mergeCell ref="N132:N135"/>
    <mergeCell ref="O132:O135"/>
    <mergeCell ref="Q132:Q135"/>
    <mergeCell ref="R132:R135"/>
    <mergeCell ref="E124:E127"/>
    <mergeCell ref="F124:F127"/>
    <mergeCell ref="G124:G135"/>
    <mergeCell ref="H124:H127"/>
    <mergeCell ref="I124:I127"/>
    <mergeCell ref="J124:J135"/>
    <mergeCell ref="K124:K127"/>
    <mergeCell ref="L124:L127"/>
    <mergeCell ref="M124:M135"/>
    <mergeCell ref="E128:E131"/>
    <mergeCell ref="F128:F131"/>
    <mergeCell ref="H128:H131"/>
    <mergeCell ref="I128:I131"/>
    <mergeCell ref="K128:K131"/>
    <mergeCell ref="L128:L131"/>
    <mergeCell ref="E132:E135"/>
    <mergeCell ref="E136:E139"/>
    <mergeCell ref="F136:F139"/>
    <mergeCell ref="G136:G147"/>
    <mergeCell ref="H136:H139"/>
    <mergeCell ref="I136:I139"/>
    <mergeCell ref="J136:J147"/>
    <mergeCell ref="K136:K139"/>
    <mergeCell ref="L136:L139"/>
    <mergeCell ref="M136:M147"/>
    <mergeCell ref="E140:E143"/>
    <mergeCell ref="F140:F143"/>
    <mergeCell ref="H140:H143"/>
    <mergeCell ref="I140:I143"/>
    <mergeCell ref="K140:K143"/>
    <mergeCell ref="L140:L143"/>
    <mergeCell ref="E144:E147"/>
    <mergeCell ref="F144:F147"/>
    <mergeCell ref="H144:H147"/>
    <mergeCell ref="I144:I147"/>
    <mergeCell ref="K144:K147"/>
    <mergeCell ref="L144:L147"/>
    <mergeCell ref="S4:S15"/>
    <mergeCell ref="S16:S27"/>
    <mergeCell ref="S28:S39"/>
    <mergeCell ref="S88:S99"/>
    <mergeCell ref="S100:S111"/>
    <mergeCell ref="S112:S123"/>
    <mergeCell ref="N136:N139"/>
    <mergeCell ref="O136:O139"/>
    <mergeCell ref="P136:P147"/>
    <mergeCell ref="Q136:Q139"/>
    <mergeCell ref="R136:R139"/>
    <mergeCell ref="N140:N143"/>
    <mergeCell ref="O140:O143"/>
    <mergeCell ref="Q140:Q143"/>
    <mergeCell ref="R140:R143"/>
    <mergeCell ref="N144:N147"/>
    <mergeCell ref="O144:O147"/>
    <mergeCell ref="Q144:Q147"/>
    <mergeCell ref="R144:R147"/>
    <mergeCell ref="N124:N127"/>
    <mergeCell ref="O124:O127"/>
    <mergeCell ref="P124:P135"/>
    <mergeCell ref="Q124:Q127"/>
    <mergeCell ref="R124:R127"/>
  </mergeCells>
  <dataValidations count="2">
    <dataValidation type="custom" allowBlank="1" showInputMessage="1" showErrorMessage="1" sqref="G4:G147 J4:J147 M4:M147 P4:P147 S4:S147">
      <formula1>""</formula1>
    </dataValidation>
    <dataValidation type="custom" allowBlank="1" showInputMessage="1" showErrorMessage="1" sqref="D4:D147">
      <formula1>" "</formula1>
    </dataValidation>
  </dataValidations>
  <hyperlinks>
    <hyperlink ref="V4" r:id="rId1" display="www.google.com"/>
  </hyperlinks>
  <pageMargins left="0.75" right="0.75" top="1" bottom="1" header="0.5" footer="0.5"/>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C342"/>
  <sheetViews>
    <sheetView zoomScaleNormal="100" workbookViewId="0">
      <pane xSplit="3" ySplit="3" topLeftCell="D4" activePane="bottomRight" state="frozen"/>
      <selection pane="topRight" activeCell="D1" sqref="D1"/>
      <selection pane="bottomLeft" activeCell="A4" sqref="A4"/>
      <selection pane="bottomRight" activeCell="D4" sqref="D4:D15"/>
    </sheetView>
  </sheetViews>
  <sheetFormatPr defaultColWidth="14.42578125" defaultRowHeight="12.75"/>
  <cols>
    <col min="1" max="1" width="1.7109375" style="136" customWidth="1"/>
    <col min="2" max="2" width="11.7109375" style="136" customWidth="1"/>
    <col min="3" max="3" width="16.42578125" style="136" customWidth="1"/>
    <col min="4" max="4" width="33.85546875" style="136" customWidth="1"/>
    <col min="5" max="5" width="6.85546875" style="136" customWidth="1"/>
    <col min="6" max="7" width="33.85546875" style="136" customWidth="1"/>
    <col min="8" max="8" width="5.85546875" style="136" customWidth="1"/>
    <col min="9" max="10" width="33.85546875" style="136" customWidth="1"/>
    <col min="11" max="11" width="6.140625" style="136" customWidth="1"/>
    <col min="12" max="13" width="33.85546875" style="136" customWidth="1"/>
    <col min="14" max="14" width="6" style="136" customWidth="1"/>
    <col min="15" max="16" width="33.85546875" style="136" customWidth="1"/>
    <col min="17" max="17" width="6.5703125" style="136" customWidth="1"/>
    <col min="18" max="18" width="33.85546875" style="136" customWidth="1"/>
    <col min="19" max="19" width="45.85546875" style="136" customWidth="1"/>
    <col min="20" max="20" width="14.42578125" style="136"/>
    <col min="21" max="21" width="42" style="136" customWidth="1"/>
    <col min="22" max="16384" width="14.42578125" style="136"/>
  </cols>
  <sheetData>
    <row r="1" spans="1:29" ht="6" customHeight="1">
      <c r="A1" s="1"/>
      <c r="B1" s="16"/>
      <c r="C1" s="3"/>
      <c r="D1" s="137"/>
      <c r="E1" s="137"/>
      <c r="F1" s="137"/>
      <c r="G1" s="137"/>
      <c r="H1" s="137"/>
      <c r="I1" s="137"/>
      <c r="J1" s="137"/>
      <c r="K1" s="137"/>
      <c r="L1" s="137"/>
      <c r="M1" s="137"/>
      <c r="N1" s="137"/>
      <c r="O1" s="137"/>
      <c r="P1" s="137"/>
      <c r="Q1" s="137"/>
      <c r="R1" s="137"/>
      <c r="S1" s="1"/>
      <c r="T1" s="1"/>
      <c r="U1" s="1"/>
      <c r="V1" s="1"/>
      <c r="W1" s="1"/>
      <c r="X1" s="1"/>
      <c r="Y1" s="1"/>
      <c r="Z1" s="1"/>
      <c r="AA1" s="1"/>
      <c r="AB1" s="1"/>
      <c r="AC1" s="1"/>
    </row>
    <row r="2" spans="1:29" ht="18">
      <c r="A2" s="5"/>
      <c r="B2" s="296" t="str">
        <f>Refs!A15</f>
        <v>Physical Education</v>
      </c>
      <c r="C2" s="293"/>
      <c r="D2" s="178"/>
      <c r="E2" s="139"/>
      <c r="F2" s="139"/>
      <c r="G2" s="139"/>
      <c r="H2" s="139"/>
      <c r="I2" s="139"/>
      <c r="J2" s="139"/>
      <c r="K2" s="139"/>
      <c r="L2" s="139"/>
      <c r="M2" s="139"/>
      <c r="N2" s="139"/>
      <c r="O2" s="139"/>
      <c r="P2" s="139"/>
      <c r="Q2" s="139"/>
      <c r="R2" s="139"/>
      <c r="S2" s="1"/>
      <c r="T2" s="1"/>
      <c r="U2" s="1"/>
      <c r="V2" s="1"/>
      <c r="W2" s="1"/>
      <c r="X2" s="1"/>
      <c r="Y2" s="1"/>
      <c r="Z2" s="1"/>
      <c r="AA2" s="1"/>
      <c r="AB2" s="1"/>
      <c r="AC2" s="1"/>
    </row>
    <row r="3" spans="1:29" ht="14.25" customHeight="1">
      <c r="A3" s="1"/>
      <c r="B3" s="16"/>
      <c r="C3" s="3"/>
      <c r="D3" s="160" t="str">
        <f>IF(Refs!$B$29=1,"Datganiadau Blwyddyn 6", "Year 6 Descriptors")</f>
        <v>Year 6 Descriptors</v>
      </c>
      <c r="E3" s="160" t="str">
        <f>IF(Refs!$B$29=1,"Tymor", "Term")</f>
        <v>Term</v>
      </c>
      <c r="F3" s="176"/>
      <c r="G3" s="160" t="str">
        <f>IF(Refs!$B$29=1,"Blwyddyn 7", "Year 7")</f>
        <v>Year 7</v>
      </c>
      <c r="H3" s="160" t="str">
        <f>IF(Refs!$B$29=1,"Tymor", "Term")</f>
        <v>Term</v>
      </c>
      <c r="I3" s="176"/>
      <c r="J3" s="160" t="str">
        <f>IF(Refs!$B$29=1,"Blwyddyn 8", "Year 8")</f>
        <v>Year 8</v>
      </c>
      <c r="K3" s="160" t="str">
        <f>IF(Refs!$B$29=1,"Tymor", "Term")</f>
        <v>Term</v>
      </c>
      <c r="L3" s="176"/>
      <c r="M3" s="160" t="str">
        <f>IF(Refs!$B$29=1,"Blwyddyn 9", "Year 9")</f>
        <v>Year 9</v>
      </c>
      <c r="N3" s="160" t="str">
        <f>IF(Refs!$B$29=1,"Tymor", "Term")</f>
        <v>Term</v>
      </c>
      <c r="O3" s="176"/>
      <c r="P3" s="160" t="str">
        <f>IF(Refs!$B$29=1,"Blwyddyn 10", "Year 10")</f>
        <v>Year 10</v>
      </c>
      <c r="Q3" s="160" t="str">
        <f>IF(Refs!$B$29=1,"Tymor", "Term")</f>
        <v>Term</v>
      </c>
      <c r="R3" s="176"/>
      <c r="S3" s="160" t="str">
        <f>IF(Refs!$B$29=1,"Blwyddyn 11", "Year 11")</f>
        <v>Year 11</v>
      </c>
      <c r="T3" s="160" t="str">
        <f>IF(Refs!$B$29=1,"Tymor", "Term")</f>
        <v>Term</v>
      </c>
      <c r="U3" s="176"/>
      <c r="V3" s="177" t="s">
        <v>708</v>
      </c>
      <c r="W3" s="1"/>
      <c r="X3" s="1"/>
      <c r="Y3" s="1"/>
      <c r="Z3" s="1"/>
      <c r="AA3" s="1"/>
      <c r="AB3" s="1"/>
      <c r="AC3" s="1"/>
    </row>
    <row r="4" spans="1:29" ht="15" customHeight="1">
      <c r="A4" s="8"/>
      <c r="B4" s="288" t="str">
        <f ca="1">OFFSET(INDIRECT($B200),3,0)</f>
        <v>1. Citizenship</v>
      </c>
      <c r="C4" s="278" t="str">
        <f ca="1">OFFSET(INDIRECT($B200),4,2)</f>
        <v>Identity, image and reputation</v>
      </c>
      <c r="D4" s="289" t="str">
        <f ca="1">OFFSET(INDIRECT($B200),4,14)</f>
        <v xml:space="preserve">explain what metadata of a photograph can include, e.g. date, time and location
identify benefits and risks of mobile devices broadcasting the location of the user/device, e.g. apps accessing location 
identify secure sites by looking for privacy seals of approval, e.g. https, padlock icon
identify the benefits and risks of giving personal information and device access to different software
understand how and why people use their information and online presence to create a virtual image of themselves as a user.    
</v>
      </c>
      <c r="E4" s="241">
        <v>1</v>
      </c>
      <c r="F4" s="237"/>
      <c r="G4" s="268" t="str">
        <f ca="1">OFFSET(INDIRECT($B200),4,15)</f>
        <v>explain how their digital usage is tracked, e.g. know basic data protection laws and how organisations are responsible for the security of collected data
use strategies for guarding against identity theft and scams that try to access their private information online, e.g. safely manage browser history and cookies.</v>
      </c>
      <c r="H4" s="241">
        <v>1</v>
      </c>
      <c r="I4" s="237"/>
      <c r="J4" s="268" t="str">
        <f ca="1">OFFSET(INDIRECT($B200),4,16)</f>
        <v xml:space="preserve">discuss the benefits and risks of presenting themselves in different ways online, e.g. professionally and personally. 
</v>
      </c>
      <c r="K4" s="241">
        <v>1</v>
      </c>
      <c r="L4" s="237"/>
      <c r="M4" s="270" t="str">
        <f ca="1">OFFSET(INDIRECT($B200),4,17)</f>
        <v xml:space="preserve">understand that they have a digital footprint and that this information can be searched, copied and passed on, e.g. know how to check the security configurations of their devices and/or the software they use. 
</v>
      </c>
      <c r="N4" s="241">
        <v>1</v>
      </c>
      <c r="O4" s="267"/>
      <c r="P4" s="273" t="str">
        <f ca="1">OFFSET(INDIRECT($B200),4,18)</f>
        <v xml:space="preserve">build a positive reputation in the context of their employment prospects, e.g. use social media responsibly
understand the ways websites and companies collect data online and utilise it to personalise content for their users, e.g. personal data being shared
recognise the risks and the uses of data/services on personal devices within the terms and conditions of a range of software and web services.
</v>
      </c>
      <c r="Q4" s="241">
        <v>1</v>
      </c>
      <c r="R4" s="267"/>
      <c r="S4" s="276" t="str">
        <f ca="1">OFFSET(INDIRECT($B200),4,19)</f>
        <v xml:space="preserve">explain the ethical issues of corporate encryption, e.g building in a bypass system
identify and describe the data protection policies of a variety of organisations located in different countries, and how this affects the way that they work
identify how organisations become data compliant when using multi-national products.
</v>
      </c>
      <c r="T4" s="241">
        <v>1</v>
      </c>
      <c r="U4" s="267"/>
      <c r="V4" s="237"/>
      <c r="W4" s="1"/>
      <c r="X4" s="1"/>
      <c r="Y4" s="1"/>
      <c r="Z4" s="1"/>
      <c r="AA4" s="1"/>
      <c r="AB4" s="1"/>
      <c r="AC4" s="1"/>
    </row>
    <row r="5" spans="1:29" ht="15" customHeight="1">
      <c r="A5" s="8"/>
      <c r="B5" s="282"/>
      <c r="C5" s="222"/>
      <c r="D5" s="290"/>
      <c r="E5" s="242"/>
      <c r="F5" s="247"/>
      <c r="G5" s="269"/>
      <c r="H5" s="242"/>
      <c r="I5" s="247"/>
      <c r="J5" s="269"/>
      <c r="K5" s="242"/>
      <c r="L5" s="247"/>
      <c r="M5" s="271"/>
      <c r="N5" s="242"/>
      <c r="O5" s="240"/>
      <c r="P5" s="274"/>
      <c r="Q5" s="242"/>
      <c r="R5" s="240"/>
      <c r="S5" s="277"/>
      <c r="T5" s="242"/>
      <c r="U5" s="240"/>
      <c r="V5" s="238"/>
      <c r="W5" s="1"/>
      <c r="X5" s="1"/>
      <c r="Y5" s="1"/>
      <c r="Z5" s="1"/>
      <c r="AA5" s="1"/>
      <c r="AB5" s="1"/>
      <c r="AC5" s="1"/>
    </row>
    <row r="6" spans="1:29" ht="15" customHeight="1">
      <c r="A6" s="8"/>
      <c r="B6" s="282"/>
      <c r="C6" s="222"/>
      <c r="D6" s="290"/>
      <c r="E6" s="242"/>
      <c r="F6" s="247"/>
      <c r="G6" s="269"/>
      <c r="H6" s="242"/>
      <c r="I6" s="247"/>
      <c r="J6" s="269"/>
      <c r="K6" s="242"/>
      <c r="L6" s="247"/>
      <c r="M6" s="271"/>
      <c r="N6" s="242"/>
      <c r="O6" s="240"/>
      <c r="P6" s="274"/>
      <c r="Q6" s="242"/>
      <c r="R6" s="240"/>
      <c r="S6" s="277"/>
      <c r="T6" s="242"/>
      <c r="U6" s="240"/>
      <c r="V6" s="238"/>
      <c r="W6" s="1"/>
      <c r="X6" s="1"/>
      <c r="Y6" s="1"/>
      <c r="Z6" s="1"/>
      <c r="AA6" s="1"/>
      <c r="AB6" s="1"/>
      <c r="AC6" s="1"/>
    </row>
    <row r="7" spans="1:29" ht="15" customHeight="1">
      <c r="A7" s="8"/>
      <c r="B7" s="282"/>
      <c r="C7" s="222"/>
      <c r="D7" s="290"/>
      <c r="E7" s="243"/>
      <c r="F7" s="247"/>
      <c r="G7" s="269"/>
      <c r="H7" s="243"/>
      <c r="I7" s="247"/>
      <c r="J7" s="269"/>
      <c r="K7" s="243"/>
      <c r="L7" s="247"/>
      <c r="M7" s="271"/>
      <c r="N7" s="243"/>
      <c r="O7" s="240"/>
      <c r="P7" s="274"/>
      <c r="Q7" s="243"/>
      <c r="R7" s="240"/>
      <c r="S7" s="277"/>
      <c r="T7" s="243"/>
      <c r="U7" s="240"/>
      <c r="V7" s="238"/>
      <c r="W7" s="1"/>
      <c r="X7" s="1"/>
      <c r="Y7" s="1"/>
      <c r="Z7" s="1"/>
      <c r="AA7" s="1"/>
      <c r="AB7" s="1"/>
      <c r="AC7" s="1"/>
    </row>
    <row r="8" spans="1:29" ht="15" customHeight="1">
      <c r="A8" s="8"/>
      <c r="B8" s="282"/>
      <c r="C8" s="222"/>
      <c r="D8" s="290"/>
      <c r="E8" s="241">
        <v>2</v>
      </c>
      <c r="F8" s="266"/>
      <c r="G8" s="269"/>
      <c r="H8" s="241">
        <v>2</v>
      </c>
      <c r="I8" s="266"/>
      <c r="J8" s="269"/>
      <c r="K8" s="241">
        <v>2</v>
      </c>
      <c r="L8" s="247"/>
      <c r="M8" s="271"/>
      <c r="N8" s="241">
        <v>2</v>
      </c>
      <c r="O8" s="240"/>
      <c r="P8" s="274"/>
      <c r="Q8" s="241">
        <v>2</v>
      </c>
      <c r="R8" s="240"/>
      <c r="S8" s="277"/>
      <c r="T8" s="241">
        <v>2</v>
      </c>
      <c r="U8" s="240"/>
      <c r="V8" s="237"/>
      <c r="W8" s="1"/>
      <c r="X8" s="1"/>
      <c r="Y8" s="1"/>
      <c r="Z8" s="1"/>
      <c r="AA8" s="1"/>
      <c r="AB8" s="1"/>
      <c r="AC8" s="1"/>
    </row>
    <row r="9" spans="1:29" ht="15" customHeight="1">
      <c r="A9" s="8"/>
      <c r="B9" s="282"/>
      <c r="C9" s="222"/>
      <c r="D9" s="290"/>
      <c r="E9" s="242"/>
      <c r="F9" s="247"/>
      <c r="G9" s="269"/>
      <c r="H9" s="242"/>
      <c r="I9" s="247"/>
      <c r="J9" s="269"/>
      <c r="K9" s="242"/>
      <c r="L9" s="247"/>
      <c r="M9" s="271"/>
      <c r="N9" s="242"/>
      <c r="O9" s="240"/>
      <c r="P9" s="274"/>
      <c r="Q9" s="242"/>
      <c r="R9" s="240"/>
      <c r="S9" s="277"/>
      <c r="T9" s="242"/>
      <c r="U9" s="240"/>
      <c r="V9" s="238"/>
      <c r="W9" s="1"/>
      <c r="X9" s="1"/>
      <c r="Y9" s="1"/>
      <c r="Z9" s="1"/>
      <c r="AA9" s="1"/>
      <c r="AB9" s="1"/>
      <c r="AC9" s="1"/>
    </row>
    <row r="10" spans="1:29" ht="15" customHeight="1">
      <c r="A10" s="8"/>
      <c r="B10" s="282"/>
      <c r="C10" s="222"/>
      <c r="D10" s="290"/>
      <c r="E10" s="242"/>
      <c r="F10" s="247"/>
      <c r="G10" s="269"/>
      <c r="H10" s="242"/>
      <c r="I10" s="247"/>
      <c r="J10" s="269"/>
      <c r="K10" s="242"/>
      <c r="L10" s="247"/>
      <c r="M10" s="271"/>
      <c r="N10" s="242"/>
      <c r="O10" s="240"/>
      <c r="P10" s="274"/>
      <c r="Q10" s="242"/>
      <c r="R10" s="240"/>
      <c r="S10" s="277"/>
      <c r="T10" s="242"/>
      <c r="U10" s="240"/>
      <c r="V10" s="238"/>
      <c r="W10" s="1"/>
      <c r="X10" s="1"/>
      <c r="Y10" s="1"/>
      <c r="Z10" s="1"/>
      <c r="AA10" s="1"/>
      <c r="AB10" s="1"/>
      <c r="AC10" s="1"/>
    </row>
    <row r="11" spans="1:29" ht="15" customHeight="1">
      <c r="A11" s="8"/>
      <c r="B11" s="282"/>
      <c r="C11" s="222"/>
      <c r="D11" s="290"/>
      <c r="E11" s="243"/>
      <c r="F11" s="247"/>
      <c r="G11" s="269"/>
      <c r="H11" s="243"/>
      <c r="I11" s="247"/>
      <c r="J11" s="269"/>
      <c r="K11" s="243"/>
      <c r="L11" s="247"/>
      <c r="M11" s="271"/>
      <c r="N11" s="243"/>
      <c r="O11" s="240"/>
      <c r="P11" s="274"/>
      <c r="Q11" s="243"/>
      <c r="R11" s="240"/>
      <c r="S11" s="277"/>
      <c r="T11" s="243"/>
      <c r="U11" s="240"/>
      <c r="V11" s="238"/>
      <c r="W11" s="1"/>
      <c r="X11" s="1"/>
      <c r="Y11" s="1"/>
      <c r="Z11" s="1"/>
      <c r="AA11" s="1"/>
      <c r="AB11" s="1"/>
      <c r="AC11" s="1"/>
    </row>
    <row r="12" spans="1:29" ht="15" customHeight="1">
      <c r="A12" s="8"/>
      <c r="B12" s="282"/>
      <c r="C12" s="222"/>
      <c r="D12" s="290"/>
      <c r="E12" s="241">
        <v>3</v>
      </c>
      <c r="F12" s="266"/>
      <c r="G12" s="269"/>
      <c r="H12" s="241">
        <v>3</v>
      </c>
      <c r="I12" s="266"/>
      <c r="J12" s="269"/>
      <c r="K12" s="241">
        <v>3</v>
      </c>
      <c r="L12" s="247"/>
      <c r="M12" s="271"/>
      <c r="N12" s="241">
        <v>3</v>
      </c>
      <c r="O12" s="240"/>
      <c r="P12" s="274"/>
      <c r="Q12" s="241">
        <v>3</v>
      </c>
      <c r="R12" s="240"/>
      <c r="S12" s="277"/>
      <c r="T12" s="241">
        <v>3</v>
      </c>
      <c r="U12" s="240"/>
      <c r="V12" s="237"/>
      <c r="W12" s="1"/>
      <c r="X12" s="1"/>
      <c r="Y12" s="1"/>
      <c r="Z12" s="1"/>
      <c r="AA12" s="1"/>
      <c r="AB12" s="1"/>
      <c r="AC12" s="1"/>
    </row>
    <row r="13" spans="1:29" ht="15" customHeight="1">
      <c r="A13" s="8"/>
      <c r="B13" s="282"/>
      <c r="C13" s="222"/>
      <c r="D13" s="290"/>
      <c r="E13" s="242"/>
      <c r="F13" s="247"/>
      <c r="G13" s="269"/>
      <c r="H13" s="242"/>
      <c r="I13" s="247"/>
      <c r="J13" s="269"/>
      <c r="K13" s="242"/>
      <c r="L13" s="247"/>
      <c r="M13" s="271"/>
      <c r="N13" s="242"/>
      <c r="O13" s="240"/>
      <c r="P13" s="274"/>
      <c r="Q13" s="242"/>
      <c r="R13" s="240"/>
      <c r="S13" s="277"/>
      <c r="T13" s="242"/>
      <c r="U13" s="240"/>
      <c r="V13" s="238"/>
      <c r="W13" s="1"/>
      <c r="X13" s="1"/>
      <c r="Y13" s="1"/>
      <c r="Z13" s="1"/>
      <c r="AA13" s="1"/>
      <c r="AB13" s="1"/>
      <c r="AC13" s="1"/>
    </row>
    <row r="14" spans="1:29" ht="15" customHeight="1">
      <c r="A14" s="8"/>
      <c r="B14" s="282"/>
      <c r="C14" s="222"/>
      <c r="D14" s="290"/>
      <c r="E14" s="242"/>
      <c r="F14" s="247"/>
      <c r="G14" s="269"/>
      <c r="H14" s="242"/>
      <c r="I14" s="247"/>
      <c r="J14" s="269"/>
      <c r="K14" s="242"/>
      <c r="L14" s="247"/>
      <c r="M14" s="271"/>
      <c r="N14" s="242"/>
      <c r="O14" s="240"/>
      <c r="P14" s="274"/>
      <c r="Q14" s="242"/>
      <c r="R14" s="240"/>
      <c r="S14" s="277"/>
      <c r="T14" s="242"/>
      <c r="U14" s="240"/>
      <c r="V14" s="238"/>
      <c r="W14" s="1"/>
      <c r="X14" s="1"/>
      <c r="Y14" s="1"/>
      <c r="Z14" s="1"/>
      <c r="AA14" s="1"/>
      <c r="AB14" s="1"/>
      <c r="AC14" s="1"/>
    </row>
    <row r="15" spans="1:29" ht="15" customHeight="1">
      <c r="A15" s="8"/>
      <c r="B15" s="282"/>
      <c r="C15" s="220"/>
      <c r="D15" s="290"/>
      <c r="E15" s="243"/>
      <c r="F15" s="247"/>
      <c r="G15" s="269"/>
      <c r="H15" s="243"/>
      <c r="I15" s="247"/>
      <c r="J15" s="269"/>
      <c r="K15" s="243"/>
      <c r="L15" s="247"/>
      <c r="M15" s="272"/>
      <c r="N15" s="243"/>
      <c r="O15" s="240"/>
      <c r="P15" s="275"/>
      <c r="Q15" s="243"/>
      <c r="R15" s="240"/>
      <c r="S15" s="277"/>
      <c r="T15" s="243"/>
      <c r="U15" s="240"/>
      <c r="V15" s="238"/>
      <c r="W15" s="1"/>
      <c r="X15" s="1"/>
      <c r="Y15" s="1"/>
      <c r="Z15" s="1"/>
      <c r="AA15" s="1"/>
      <c r="AB15" s="1"/>
      <c r="AC15" s="1"/>
    </row>
    <row r="16" spans="1:29" ht="15" customHeight="1">
      <c r="A16" s="8"/>
      <c r="B16" s="282"/>
      <c r="C16" s="278" t="str">
        <f ca="1">OFFSET(INDIRECT($B200),6,2)</f>
        <v>Health and well-being</v>
      </c>
      <c r="D16" s="268" t="str">
        <f ca="1">OFFSET(INDIRECT($B200),6,14)</f>
        <v>understand the importance of balancing game and screen time with other parts of their lives, e.g. explore the reasons why they may be tempted to spend more time playing games or find it difficult to stop playing and the effect this has on their health.</v>
      </c>
      <c r="E16" s="241">
        <v>1</v>
      </c>
      <c r="F16" s="237"/>
      <c r="G16" s="244" t="str">
        <f ca="1">OFFSET(INDIRECT($B200),6,15)</f>
        <v>reflect on the role of digital media in their lives and their media habits, e.g. explore how the media can play a powerful role in shaping our ideas about stereotypes.</v>
      </c>
      <c r="H16" s="241">
        <v>1</v>
      </c>
      <c r="I16" s="246"/>
      <c r="J16" s="263" t="str">
        <f ca="1">OFFSET(INDIRECT($B200),6,16)</f>
        <v>demonstrate healthy online behaviours (physical and psychological) and identify unacceptable behaviour, e.g. in relation to cyberstalking, harassment, abuse of trust and radicalisation.</v>
      </c>
      <c r="K16" s="241">
        <v>1</v>
      </c>
      <c r="L16" s="246"/>
      <c r="M16" s="260" t="str">
        <f ca="1">OFFSET(INDIRECT($B200),6,17)</f>
        <v>identify stereotypes and their impact in a range of media forms, e.g. critically reflect upon stereotypes in mass media, social media and gaming.</v>
      </c>
      <c r="N16" s="241">
        <v>1</v>
      </c>
      <c r="O16" s="244"/>
      <c r="P16" s="244" t="str">
        <f ca="1">OFFSET(INDIRECT($B200),6,18)</f>
        <v>think critically about the different purposes and contexts of digital image editing, e.g. explore the benefits and negative points of photograph manipulation; evaluate digitally edited images in terms of context and purpose
take reasonable steps to avoid health problems (physical and psychological) caused by the use of technology
understand the legal responsibilities for disposal of technology and the environmental impact of doing so.</v>
      </c>
      <c r="Q16" s="241">
        <v>1</v>
      </c>
      <c r="R16" s="244"/>
      <c r="S16" s="244" t="str">
        <f ca="1">OFFSET(INDIRECT($B200),6,19)</f>
        <v>think critically about the different purposes and contexts of digital image editing
take reasonable steps to avoid health problems caused by the use of technology and suggest strategies to prevent or reduce the problems (physical and psychological) 
explain how to access support from professionals and organisations
understand the legal responsibilities for disposal of technology and the environmental impact of doing so.</v>
      </c>
      <c r="T16" s="241">
        <v>1</v>
      </c>
      <c r="U16" s="244"/>
      <c r="V16" s="237"/>
      <c r="W16" s="1"/>
      <c r="X16" s="1"/>
      <c r="Y16" s="1"/>
      <c r="Z16" s="1"/>
      <c r="AA16" s="1"/>
      <c r="AB16" s="1"/>
      <c r="AC16" s="1"/>
    </row>
    <row r="17" spans="1:29" ht="15" customHeight="1">
      <c r="A17" s="8"/>
      <c r="B17" s="282"/>
      <c r="C17" s="222"/>
      <c r="D17" s="291"/>
      <c r="E17" s="242"/>
      <c r="F17" s="247"/>
      <c r="G17" s="239"/>
      <c r="H17" s="242"/>
      <c r="I17" s="247"/>
      <c r="J17" s="264"/>
      <c r="K17" s="242"/>
      <c r="L17" s="247"/>
      <c r="M17" s="261"/>
      <c r="N17" s="242"/>
      <c r="O17" s="240"/>
      <c r="P17" s="240"/>
      <c r="Q17" s="242"/>
      <c r="R17" s="240"/>
      <c r="S17" s="240"/>
      <c r="T17" s="242"/>
      <c r="U17" s="240"/>
      <c r="V17" s="238"/>
      <c r="W17" s="1"/>
      <c r="X17" s="1"/>
      <c r="Y17" s="1"/>
      <c r="Z17" s="1"/>
      <c r="AA17" s="1"/>
      <c r="AB17" s="1"/>
      <c r="AC17" s="1"/>
    </row>
    <row r="18" spans="1:29" ht="15" customHeight="1">
      <c r="A18" s="8"/>
      <c r="B18" s="282"/>
      <c r="C18" s="222"/>
      <c r="D18" s="291"/>
      <c r="E18" s="242"/>
      <c r="F18" s="247"/>
      <c r="G18" s="239"/>
      <c r="H18" s="242"/>
      <c r="I18" s="247"/>
      <c r="J18" s="264"/>
      <c r="K18" s="242"/>
      <c r="L18" s="247"/>
      <c r="M18" s="261"/>
      <c r="N18" s="242"/>
      <c r="O18" s="240"/>
      <c r="P18" s="240"/>
      <c r="Q18" s="242"/>
      <c r="R18" s="240"/>
      <c r="S18" s="240"/>
      <c r="T18" s="242"/>
      <c r="U18" s="240"/>
      <c r="V18" s="238"/>
      <c r="W18" s="1"/>
      <c r="X18" s="1"/>
      <c r="Y18" s="1"/>
      <c r="Z18" s="1"/>
      <c r="AA18" s="1"/>
      <c r="AB18" s="1"/>
      <c r="AC18" s="1"/>
    </row>
    <row r="19" spans="1:29" ht="15" customHeight="1">
      <c r="A19" s="8"/>
      <c r="B19" s="282"/>
      <c r="C19" s="222"/>
      <c r="D19" s="291"/>
      <c r="E19" s="243"/>
      <c r="F19" s="247"/>
      <c r="G19" s="239"/>
      <c r="H19" s="243"/>
      <c r="I19" s="247"/>
      <c r="J19" s="264"/>
      <c r="K19" s="243"/>
      <c r="L19" s="247"/>
      <c r="M19" s="261"/>
      <c r="N19" s="243"/>
      <c r="O19" s="240"/>
      <c r="P19" s="240"/>
      <c r="Q19" s="243"/>
      <c r="R19" s="240"/>
      <c r="S19" s="240"/>
      <c r="T19" s="243"/>
      <c r="U19" s="240"/>
      <c r="V19" s="238"/>
      <c r="W19" s="1"/>
      <c r="X19" s="1"/>
      <c r="Y19" s="1"/>
      <c r="Z19" s="1"/>
      <c r="AA19" s="1"/>
      <c r="AB19" s="1"/>
      <c r="AC19" s="1"/>
    </row>
    <row r="20" spans="1:29" ht="15" customHeight="1">
      <c r="A20" s="8"/>
      <c r="B20" s="282"/>
      <c r="C20" s="222"/>
      <c r="D20" s="291"/>
      <c r="E20" s="241">
        <v>2</v>
      </c>
      <c r="F20" s="266"/>
      <c r="G20" s="239"/>
      <c r="H20" s="241">
        <v>2</v>
      </c>
      <c r="I20" s="248"/>
      <c r="J20" s="264"/>
      <c r="K20" s="241">
        <v>2</v>
      </c>
      <c r="L20" s="248"/>
      <c r="M20" s="261"/>
      <c r="N20" s="241">
        <v>2</v>
      </c>
      <c r="O20" s="239"/>
      <c r="P20" s="240"/>
      <c r="Q20" s="241">
        <v>2</v>
      </c>
      <c r="R20" s="239"/>
      <c r="S20" s="240"/>
      <c r="T20" s="241">
        <v>2</v>
      </c>
      <c r="U20" s="239"/>
      <c r="V20" s="237"/>
      <c r="W20" s="1"/>
      <c r="X20" s="1"/>
      <c r="Y20" s="1"/>
      <c r="Z20" s="1"/>
      <c r="AA20" s="1"/>
      <c r="AB20" s="1"/>
      <c r="AC20" s="1"/>
    </row>
    <row r="21" spans="1:29" ht="15" customHeight="1">
      <c r="A21" s="8"/>
      <c r="B21" s="282"/>
      <c r="C21" s="222"/>
      <c r="D21" s="291"/>
      <c r="E21" s="242"/>
      <c r="F21" s="247"/>
      <c r="G21" s="239"/>
      <c r="H21" s="242"/>
      <c r="I21" s="247"/>
      <c r="J21" s="264"/>
      <c r="K21" s="242"/>
      <c r="L21" s="247"/>
      <c r="M21" s="261"/>
      <c r="N21" s="242"/>
      <c r="O21" s="240"/>
      <c r="P21" s="240"/>
      <c r="Q21" s="242"/>
      <c r="R21" s="240"/>
      <c r="S21" s="240"/>
      <c r="T21" s="242"/>
      <c r="U21" s="240"/>
      <c r="V21" s="238"/>
      <c r="W21" s="1"/>
      <c r="X21" s="1"/>
      <c r="Y21" s="1"/>
      <c r="Z21" s="1"/>
      <c r="AA21" s="1"/>
      <c r="AB21" s="1"/>
      <c r="AC21" s="1"/>
    </row>
    <row r="22" spans="1:29" ht="15" customHeight="1">
      <c r="A22" s="8"/>
      <c r="B22" s="282"/>
      <c r="C22" s="222"/>
      <c r="D22" s="291"/>
      <c r="E22" s="242"/>
      <c r="F22" s="247"/>
      <c r="G22" s="239"/>
      <c r="H22" s="242"/>
      <c r="I22" s="247"/>
      <c r="J22" s="264"/>
      <c r="K22" s="242"/>
      <c r="L22" s="247"/>
      <c r="M22" s="261"/>
      <c r="N22" s="242"/>
      <c r="O22" s="240"/>
      <c r="P22" s="240"/>
      <c r="Q22" s="242"/>
      <c r="R22" s="240"/>
      <c r="S22" s="240"/>
      <c r="T22" s="242"/>
      <c r="U22" s="240"/>
      <c r="V22" s="238"/>
      <c r="W22" s="1"/>
      <c r="X22" s="1"/>
      <c r="Y22" s="1"/>
      <c r="Z22" s="1"/>
      <c r="AA22" s="1"/>
      <c r="AB22" s="1"/>
      <c r="AC22" s="1"/>
    </row>
    <row r="23" spans="1:29" ht="15" customHeight="1">
      <c r="A23" s="8"/>
      <c r="B23" s="282"/>
      <c r="C23" s="222"/>
      <c r="D23" s="291"/>
      <c r="E23" s="243"/>
      <c r="F23" s="247"/>
      <c r="G23" s="239"/>
      <c r="H23" s="243"/>
      <c r="I23" s="247"/>
      <c r="J23" s="264"/>
      <c r="K23" s="243"/>
      <c r="L23" s="247"/>
      <c r="M23" s="261"/>
      <c r="N23" s="243"/>
      <c r="O23" s="240"/>
      <c r="P23" s="240"/>
      <c r="Q23" s="243"/>
      <c r="R23" s="240"/>
      <c r="S23" s="240"/>
      <c r="T23" s="243"/>
      <c r="U23" s="240"/>
      <c r="V23" s="238"/>
      <c r="W23" s="1"/>
      <c r="X23" s="1"/>
      <c r="Y23" s="1"/>
      <c r="Z23" s="1"/>
      <c r="AA23" s="1"/>
      <c r="AB23" s="1"/>
      <c r="AC23" s="1"/>
    </row>
    <row r="24" spans="1:29" ht="15" customHeight="1">
      <c r="A24" s="8"/>
      <c r="B24" s="282"/>
      <c r="C24" s="222"/>
      <c r="D24" s="291"/>
      <c r="E24" s="241">
        <v>3</v>
      </c>
      <c r="F24" s="266"/>
      <c r="G24" s="239"/>
      <c r="H24" s="241">
        <v>3</v>
      </c>
      <c r="I24" s="248"/>
      <c r="J24" s="264"/>
      <c r="K24" s="241">
        <v>3</v>
      </c>
      <c r="L24" s="248"/>
      <c r="M24" s="261"/>
      <c r="N24" s="241">
        <v>3</v>
      </c>
      <c r="O24" s="239"/>
      <c r="P24" s="240"/>
      <c r="Q24" s="241">
        <v>3</v>
      </c>
      <c r="R24" s="239"/>
      <c r="S24" s="240"/>
      <c r="T24" s="241">
        <v>3</v>
      </c>
      <c r="U24" s="239"/>
      <c r="V24" s="237"/>
      <c r="W24" s="1"/>
      <c r="X24" s="1"/>
      <c r="Y24" s="1"/>
      <c r="Z24" s="1"/>
      <c r="AA24" s="1"/>
      <c r="AB24" s="1"/>
      <c r="AC24" s="1"/>
    </row>
    <row r="25" spans="1:29" ht="15" customHeight="1">
      <c r="A25" s="8"/>
      <c r="B25" s="282"/>
      <c r="C25" s="222"/>
      <c r="D25" s="291"/>
      <c r="E25" s="242"/>
      <c r="F25" s="247"/>
      <c r="G25" s="239"/>
      <c r="H25" s="242"/>
      <c r="I25" s="247"/>
      <c r="J25" s="264"/>
      <c r="K25" s="242"/>
      <c r="L25" s="247"/>
      <c r="M25" s="261"/>
      <c r="N25" s="242"/>
      <c r="O25" s="240"/>
      <c r="P25" s="240"/>
      <c r="Q25" s="242"/>
      <c r="R25" s="240"/>
      <c r="S25" s="240"/>
      <c r="T25" s="242"/>
      <c r="U25" s="240"/>
      <c r="V25" s="238"/>
      <c r="W25" s="1"/>
      <c r="X25" s="1"/>
      <c r="Y25" s="1"/>
      <c r="Z25" s="1"/>
      <c r="AA25" s="1"/>
      <c r="AB25" s="1"/>
      <c r="AC25" s="1"/>
    </row>
    <row r="26" spans="1:29" ht="15" customHeight="1">
      <c r="A26" s="8"/>
      <c r="B26" s="282"/>
      <c r="C26" s="222"/>
      <c r="D26" s="291"/>
      <c r="E26" s="242"/>
      <c r="F26" s="247"/>
      <c r="G26" s="239"/>
      <c r="H26" s="242"/>
      <c r="I26" s="247"/>
      <c r="J26" s="264"/>
      <c r="K26" s="242"/>
      <c r="L26" s="247"/>
      <c r="M26" s="261"/>
      <c r="N26" s="242"/>
      <c r="O26" s="240"/>
      <c r="P26" s="240"/>
      <c r="Q26" s="242"/>
      <c r="R26" s="240"/>
      <c r="S26" s="240"/>
      <c r="T26" s="242"/>
      <c r="U26" s="240"/>
      <c r="V26" s="238"/>
      <c r="W26" s="1"/>
      <c r="X26" s="1"/>
      <c r="Y26" s="1"/>
      <c r="Z26" s="1"/>
      <c r="AA26" s="1"/>
      <c r="AB26" s="1"/>
      <c r="AC26" s="1"/>
    </row>
    <row r="27" spans="1:29" ht="15" customHeight="1">
      <c r="A27" s="8"/>
      <c r="B27" s="282"/>
      <c r="C27" s="220"/>
      <c r="D27" s="291"/>
      <c r="E27" s="243"/>
      <c r="F27" s="247"/>
      <c r="G27" s="239"/>
      <c r="H27" s="243"/>
      <c r="I27" s="247"/>
      <c r="J27" s="265"/>
      <c r="K27" s="243"/>
      <c r="L27" s="247"/>
      <c r="M27" s="262"/>
      <c r="N27" s="243"/>
      <c r="O27" s="240"/>
      <c r="P27" s="240"/>
      <c r="Q27" s="243"/>
      <c r="R27" s="240"/>
      <c r="S27" s="240"/>
      <c r="T27" s="243"/>
      <c r="U27" s="240"/>
      <c r="V27" s="238"/>
      <c r="W27" s="1"/>
      <c r="X27" s="1"/>
      <c r="Y27" s="1"/>
      <c r="Z27" s="1"/>
      <c r="AA27" s="1"/>
      <c r="AB27" s="1"/>
      <c r="AC27" s="1"/>
    </row>
    <row r="28" spans="1:29" ht="15" customHeight="1">
      <c r="A28" s="8"/>
      <c r="B28" s="282"/>
      <c r="C28" s="233" t="str">
        <f ca="1">OFFSET(INDIRECT($B200),8,2)</f>
        <v>Digital rights, licensing and ownership</v>
      </c>
      <c r="D28" s="268" t="str">
        <f ca="1">OFFSET(INDIRECT($B200),8,14)</f>
        <v>cite all sources when researching and explain the importance of this, e.g. create simple lists for the referencing of digital and offline sources; discuss the rights and permissions associated with this
understand that photographs can be edited digitally and discuss rights and permissions associated with this.</v>
      </c>
      <c r="E28" s="241">
        <v>1</v>
      </c>
      <c r="F28" s="237"/>
      <c r="G28" s="257" t="str">
        <f ca="1">OFFSET(INDIRECT($B200),8,15)</f>
        <v xml:space="preserve">understand copyright, licensing, fair use, and the rights they have as creators, e.g. consider different ways people license their copyrighted work
explain basic copyright laws, e.g. learn that copyright is a legal system that protects their rights to creative work.
</v>
      </c>
      <c r="H28" s="241">
        <v>1</v>
      </c>
      <c r="I28" s="246"/>
      <c r="J28" s="249" t="str">
        <f ca="1">OFFSET(INDIRECT($B200),8,16)</f>
        <v>understand copyright, licensing, fair use, and the rights they have as creators
explain basic copyright laws, e.g. explore the ethical and legal ramifications of piracy and plagiarism, and know that they are irresponsible and disrespectful
act responsibly as creators and users of creative work, e.g. explore decisions that creators make when exercising their creative rights and responsibilities, giving consideration to ethical, real-life issues.  </v>
      </c>
      <c r="K28" s="241">
        <v>1</v>
      </c>
      <c r="L28" s="246"/>
      <c r="M28" s="245" t="str">
        <f ca="1">OFFSET(INDIRECT($B200),8,17)</f>
        <v xml:space="preserve">explain the legal and ethical dimensions of respecting creative work, e.g. explore the ethical and legal ramifications of piracy and plagiarism, and know that they are irresponsible and disrespectful; apply understanding of the rules to different scenarios.
</v>
      </c>
      <c r="N28" s="241">
        <v>1</v>
      </c>
      <c r="O28" s="244"/>
      <c r="P28" s="257" t="str">
        <f ca="1">OFFSET(INDIRECT($B200),8,18)</f>
        <v>identify the key points required for creative work to be considered fair use and comply with data protection laws, e.g. explore the legal and ethical considerations involved in using the creative work of others; understand individuals' rights and responsibilities as creators and consumers of content; think critically and make ethical decisions about the use of creative works in relation to fair use; reference using formal citation conventions, such as Harvard and Oxford.</v>
      </c>
      <c r="Q28" s="241">
        <v>1</v>
      </c>
      <c r="R28" s="244"/>
      <c r="S28" s="257" t="str">
        <f ca="1">OFFSET(INDIRECT($B200),8,19)</f>
        <v>understand and reflect on the differences between taking inspiration from the creative work of others and appropriating that work without permission, e.g. appreciate the key concepts of inspiration, appropriation, copyright and fair use, and examine how they apply to creative work; understand the legal and ethical debates that surround using other people’s creative work; consider the points of view of the original creator, potential audiences, and the broader community when using materials belonging to others.</v>
      </c>
      <c r="T28" s="241">
        <v>1</v>
      </c>
      <c r="U28" s="244"/>
      <c r="V28" s="237"/>
      <c r="W28" s="1"/>
      <c r="X28" s="1"/>
      <c r="Y28" s="1"/>
      <c r="Z28" s="1"/>
      <c r="AA28" s="1"/>
      <c r="AB28" s="1"/>
      <c r="AC28" s="1"/>
    </row>
    <row r="29" spans="1:29" ht="15" customHeight="1">
      <c r="A29" s="8"/>
      <c r="B29" s="282"/>
      <c r="C29" s="224"/>
      <c r="D29" s="291"/>
      <c r="E29" s="242"/>
      <c r="F29" s="247"/>
      <c r="G29" s="224"/>
      <c r="H29" s="242"/>
      <c r="I29" s="247"/>
      <c r="J29" s="250"/>
      <c r="K29" s="242"/>
      <c r="L29" s="247"/>
      <c r="M29" s="224"/>
      <c r="N29" s="242"/>
      <c r="O29" s="240"/>
      <c r="P29" s="224"/>
      <c r="Q29" s="242"/>
      <c r="R29" s="240"/>
      <c r="S29" s="258"/>
      <c r="T29" s="242"/>
      <c r="U29" s="240"/>
      <c r="V29" s="238"/>
      <c r="W29" s="1"/>
      <c r="X29" s="1"/>
      <c r="Y29" s="1"/>
      <c r="Z29" s="1"/>
      <c r="AA29" s="1"/>
      <c r="AB29" s="1"/>
      <c r="AC29" s="1"/>
    </row>
    <row r="30" spans="1:29" ht="15" customHeight="1">
      <c r="A30" s="8"/>
      <c r="B30" s="282"/>
      <c r="C30" s="224"/>
      <c r="D30" s="291"/>
      <c r="E30" s="242"/>
      <c r="F30" s="247"/>
      <c r="G30" s="224"/>
      <c r="H30" s="242"/>
      <c r="I30" s="247"/>
      <c r="J30" s="250"/>
      <c r="K30" s="242"/>
      <c r="L30" s="247"/>
      <c r="M30" s="224"/>
      <c r="N30" s="242"/>
      <c r="O30" s="240"/>
      <c r="P30" s="224"/>
      <c r="Q30" s="242"/>
      <c r="R30" s="240"/>
      <c r="S30" s="258"/>
      <c r="T30" s="242"/>
      <c r="U30" s="240"/>
      <c r="V30" s="238"/>
      <c r="W30" s="1"/>
      <c r="X30" s="1"/>
      <c r="Y30" s="1"/>
      <c r="Z30" s="1"/>
      <c r="AA30" s="1"/>
      <c r="AB30" s="1"/>
      <c r="AC30" s="1"/>
    </row>
    <row r="31" spans="1:29" ht="15" customHeight="1">
      <c r="A31" s="8"/>
      <c r="B31" s="282"/>
      <c r="C31" s="224"/>
      <c r="D31" s="291"/>
      <c r="E31" s="243"/>
      <c r="F31" s="247"/>
      <c r="G31" s="224"/>
      <c r="H31" s="243"/>
      <c r="I31" s="247"/>
      <c r="J31" s="250"/>
      <c r="K31" s="243"/>
      <c r="L31" s="247"/>
      <c r="M31" s="224"/>
      <c r="N31" s="243"/>
      <c r="O31" s="240"/>
      <c r="P31" s="224"/>
      <c r="Q31" s="243"/>
      <c r="R31" s="240"/>
      <c r="S31" s="258"/>
      <c r="T31" s="243"/>
      <c r="U31" s="240"/>
      <c r="V31" s="238"/>
      <c r="W31" s="1"/>
      <c r="X31" s="1"/>
      <c r="Y31" s="1"/>
      <c r="Z31" s="1"/>
      <c r="AA31" s="1"/>
      <c r="AB31" s="1"/>
      <c r="AC31" s="1"/>
    </row>
    <row r="32" spans="1:29" ht="15" customHeight="1">
      <c r="A32" s="8"/>
      <c r="B32" s="282"/>
      <c r="C32" s="224"/>
      <c r="D32" s="291"/>
      <c r="E32" s="241">
        <v>2</v>
      </c>
      <c r="F32" s="266"/>
      <c r="G32" s="224"/>
      <c r="H32" s="241">
        <v>2</v>
      </c>
      <c r="I32" s="248"/>
      <c r="J32" s="250"/>
      <c r="K32" s="241">
        <v>2</v>
      </c>
      <c r="L32" s="248"/>
      <c r="M32" s="224"/>
      <c r="N32" s="241">
        <v>2</v>
      </c>
      <c r="O32" s="239"/>
      <c r="P32" s="224"/>
      <c r="Q32" s="241">
        <v>2</v>
      </c>
      <c r="R32" s="239"/>
      <c r="S32" s="258"/>
      <c r="T32" s="241">
        <v>2</v>
      </c>
      <c r="U32" s="239"/>
      <c r="V32" s="237"/>
      <c r="W32" s="1"/>
      <c r="X32" s="1"/>
      <c r="Y32" s="1"/>
      <c r="Z32" s="1"/>
      <c r="AA32" s="1"/>
      <c r="AB32" s="1"/>
      <c r="AC32" s="1"/>
    </row>
    <row r="33" spans="1:29" ht="15" customHeight="1">
      <c r="A33" s="8"/>
      <c r="B33" s="282"/>
      <c r="C33" s="224"/>
      <c r="D33" s="291"/>
      <c r="E33" s="242"/>
      <c r="F33" s="247"/>
      <c r="G33" s="224"/>
      <c r="H33" s="242"/>
      <c r="I33" s="247"/>
      <c r="J33" s="250"/>
      <c r="K33" s="242"/>
      <c r="L33" s="247"/>
      <c r="M33" s="224"/>
      <c r="N33" s="242"/>
      <c r="O33" s="240"/>
      <c r="P33" s="224"/>
      <c r="Q33" s="242"/>
      <c r="R33" s="240"/>
      <c r="S33" s="258"/>
      <c r="T33" s="242"/>
      <c r="U33" s="240"/>
      <c r="V33" s="238"/>
      <c r="W33" s="1"/>
      <c r="X33" s="1"/>
      <c r="Y33" s="1"/>
      <c r="Z33" s="1"/>
      <c r="AA33" s="1"/>
      <c r="AB33" s="1"/>
      <c r="AC33" s="1"/>
    </row>
    <row r="34" spans="1:29" ht="15" customHeight="1">
      <c r="A34" s="8"/>
      <c r="B34" s="282"/>
      <c r="C34" s="224"/>
      <c r="D34" s="291"/>
      <c r="E34" s="242"/>
      <c r="F34" s="247"/>
      <c r="G34" s="224"/>
      <c r="H34" s="242"/>
      <c r="I34" s="247"/>
      <c r="J34" s="250"/>
      <c r="K34" s="242"/>
      <c r="L34" s="247"/>
      <c r="M34" s="224"/>
      <c r="N34" s="242"/>
      <c r="O34" s="240"/>
      <c r="P34" s="224"/>
      <c r="Q34" s="242"/>
      <c r="R34" s="240"/>
      <c r="S34" s="258"/>
      <c r="T34" s="242"/>
      <c r="U34" s="240"/>
      <c r="V34" s="238"/>
      <c r="W34" s="1"/>
      <c r="X34" s="1"/>
      <c r="Y34" s="1"/>
      <c r="Z34" s="1"/>
      <c r="AA34" s="1"/>
      <c r="AB34" s="1"/>
      <c r="AC34" s="1"/>
    </row>
    <row r="35" spans="1:29" ht="15" customHeight="1">
      <c r="A35" s="8"/>
      <c r="B35" s="282"/>
      <c r="C35" s="224"/>
      <c r="D35" s="291"/>
      <c r="E35" s="243"/>
      <c r="F35" s="247"/>
      <c r="G35" s="224"/>
      <c r="H35" s="243"/>
      <c r="I35" s="247"/>
      <c r="J35" s="250"/>
      <c r="K35" s="243"/>
      <c r="L35" s="247"/>
      <c r="M35" s="224"/>
      <c r="N35" s="243"/>
      <c r="O35" s="240"/>
      <c r="P35" s="224"/>
      <c r="Q35" s="243"/>
      <c r="R35" s="240"/>
      <c r="S35" s="258"/>
      <c r="T35" s="243"/>
      <c r="U35" s="240"/>
      <c r="V35" s="238"/>
      <c r="W35" s="1"/>
      <c r="X35" s="1"/>
      <c r="Y35" s="1"/>
      <c r="Z35" s="1"/>
      <c r="AA35" s="1"/>
      <c r="AB35" s="1"/>
      <c r="AC35" s="1"/>
    </row>
    <row r="36" spans="1:29" ht="15" customHeight="1">
      <c r="A36" s="8"/>
      <c r="B36" s="282"/>
      <c r="C36" s="224"/>
      <c r="D36" s="291"/>
      <c r="E36" s="241">
        <v>3</v>
      </c>
      <c r="F36" s="266"/>
      <c r="G36" s="224"/>
      <c r="H36" s="241">
        <v>3</v>
      </c>
      <c r="I36" s="248"/>
      <c r="J36" s="250"/>
      <c r="K36" s="241">
        <v>3</v>
      </c>
      <c r="L36" s="248"/>
      <c r="M36" s="224"/>
      <c r="N36" s="241">
        <v>3</v>
      </c>
      <c r="O36" s="239"/>
      <c r="P36" s="224"/>
      <c r="Q36" s="241">
        <v>3</v>
      </c>
      <c r="R36" s="239"/>
      <c r="S36" s="258"/>
      <c r="T36" s="241">
        <v>3</v>
      </c>
      <c r="U36" s="239"/>
      <c r="V36" s="237"/>
      <c r="W36" s="1"/>
      <c r="X36" s="1"/>
      <c r="Y36" s="1"/>
      <c r="Z36" s="1"/>
      <c r="AA36" s="1"/>
      <c r="AB36" s="1"/>
      <c r="AC36" s="1"/>
    </row>
    <row r="37" spans="1:29" ht="15" customHeight="1">
      <c r="A37" s="8"/>
      <c r="B37" s="282"/>
      <c r="C37" s="224"/>
      <c r="D37" s="291"/>
      <c r="E37" s="242"/>
      <c r="F37" s="247"/>
      <c r="G37" s="224"/>
      <c r="H37" s="242"/>
      <c r="I37" s="247"/>
      <c r="J37" s="250"/>
      <c r="K37" s="242"/>
      <c r="L37" s="247"/>
      <c r="M37" s="224"/>
      <c r="N37" s="242"/>
      <c r="O37" s="240"/>
      <c r="P37" s="224"/>
      <c r="Q37" s="242"/>
      <c r="R37" s="240"/>
      <c r="S37" s="258"/>
      <c r="T37" s="242"/>
      <c r="U37" s="240"/>
      <c r="V37" s="238"/>
      <c r="W37" s="1"/>
      <c r="X37" s="1"/>
      <c r="Y37" s="1"/>
      <c r="Z37" s="1"/>
      <c r="AA37" s="1"/>
      <c r="AB37" s="1"/>
      <c r="AC37" s="1"/>
    </row>
    <row r="38" spans="1:29" ht="15" customHeight="1">
      <c r="A38" s="8"/>
      <c r="B38" s="282"/>
      <c r="C38" s="224"/>
      <c r="D38" s="291"/>
      <c r="E38" s="242"/>
      <c r="F38" s="247"/>
      <c r="G38" s="224"/>
      <c r="H38" s="242"/>
      <c r="I38" s="247"/>
      <c r="J38" s="250"/>
      <c r="K38" s="242"/>
      <c r="L38" s="247"/>
      <c r="M38" s="224"/>
      <c r="N38" s="242"/>
      <c r="O38" s="240"/>
      <c r="P38" s="224"/>
      <c r="Q38" s="242"/>
      <c r="R38" s="240"/>
      <c r="S38" s="258"/>
      <c r="T38" s="242"/>
      <c r="U38" s="240"/>
      <c r="V38" s="238"/>
      <c r="W38" s="1"/>
      <c r="X38" s="1"/>
      <c r="Y38" s="1"/>
      <c r="Z38" s="1"/>
      <c r="AA38" s="1"/>
      <c r="AB38" s="1"/>
      <c r="AC38" s="1"/>
    </row>
    <row r="39" spans="1:29" ht="15" customHeight="1">
      <c r="A39" s="8"/>
      <c r="B39" s="282"/>
      <c r="C39" s="225"/>
      <c r="D39" s="291"/>
      <c r="E39" s="243"/>
      <c r="F39" s="247"/>
      <c r="G39" s="225"/>
      <c r="H39" s="243"/>
      <c r="I39" s="247"/>
      <c r="J39" s="251"/>
      <c r="K39" s="243"/>
      <c r="L39" s="247"/>
      <c r="M39" s="225"/>
      <c r="N39" s="243"/>
      <c r="O39" s="240"/>
      <c r="P39" s="225"/>
      <c r="Q39" s="243"/>
      <c r="R39" s="240"/>
      <c r="S39" s="259"/>
      <c r="T39" s="243"/>
      <c r="U39" s="240"/>
      <c r="V39" s="238"/>
      <c r="W39" s="1"/>
      <c r="X39" s="1"/>
      <c r="Y39" s="1"/>
      <c r="Z39" s="1"/>
      <c r="AA39" s="1"/>
      <c r="AB39" s="1"/>
      <c r="AC39" s="1"/>
    </row>
    <row r="40" spans="1:29" ht="15" customHeight="1">
      <c r="A40" s="8"/>
      <c r="B40" s="282"/>
      <c r="C40" s="233" t="str">
        <f ca="1">OFFSET(INDIRECT($B200),10,2)</f>
        <v>Online behaviour and cyberbullying</v>
      </c>
      <c r="D40" s="268" t="str">
        <f ca="1">OFFSET(INDIRECT($B200),10,14)</f>
        <v xml:space="preserve">demonstrate appropriate online behaviour and apply a range of strategies to protect themselves and others from possible online dangers, bullying and inappropriate behaviour, e.g. turn off comments on digital media, block users; identify the risks and legal consequences of sending intimate images and content/sexting; recognise language that could be deemed to be offensive (including racist, sexist, homophobic, transphobic) in online activities.  
</v>
      </c>
      <c r="E40" s="241">
        <v>1</v>
      </c>
      <c r="F40" s="237"/>
      <c r="G40" s="255" t="str">
        <f ca="1">OFFSET(INDIRECT($B200),10,15)</f>
        <v>refine strategies to protect themselves and others from possible online dangers, e.g. when communicating online show an active ability to deal with inappropriate behaviour/misuse while actively minimising risks
filter the communication received, e.g. sorting out e-mails, deciding whom to follow on social media, etc.; responsibly use digital tools to interact with others using more advanced features
demonstrate a basic knowledge of the legal aspects linked to online behaviour, e.g. cyberbullying, harassment, false statements and publishing inappropriate content/images without consent.</v>
      </c>
      <c r="H40" s="241">
        <v>1</v>
      </c>
      <c r="I40" s="246"/>
      <c r="J40" s="256" t="str">
        <f ca="1">OFFSET(INDIRECT($B200),10,16)</f>
        <v>identify high-risk situations and active strategies to avoid them, e.g. critically evaluate behaviour to limit exposure to high-risk situations         
define and identify advanced forms of cyberbullying, how to avoid it and the consequences of such actions  
critically evaluate the behaviours of others online and identify how they could be beneficial or damaging.</v>
      </c>
      <c r="K40" s="241">
        <v>1</v>
      </c>
      <c r="L40" s="246"/>
      <c r="M40" s="255" t="str">
        <f ca="1">OFFSET(INDIRECT($B200),10,17)</f>
        <v xml:space="preserve">adapt online behaviour and interactions for different audiences, considering global cultural values, e.g. critically evaluate behaviour and interactions taking into account global cultural values; consider how behaviour is perceived by others. </v>
      </c>
      <c r="N40" s="241">
        <v>1</v>
      </c>
      <c r="O40" s="244"/>
      <c r="P40" s="255" t="str">
        <f ca="1">OFFSET(INDIRECT($B200),10,18)</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Q40" s="241">
        <v>1</v>
      </c>
      <c r="R40" s="244"/>
      <c r="S40" s="255" t="str">
        <f ca="1">OFFSET(INDIRECT($B200),10,19)</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T40" s="241">
        <v>1</v>
      </c>
      <c r="U40" s="244"/>
      <c r="V40" s="237"/>
      <c r="W40" s="1"/>
      <c r="X40" s="1"/>
      <c r="Y40" s="1"/>
      <c r="Z40" s="1"/>
      <c r="AA40" s="1"/>
      <c r="AB40" s="1"/>
      <c r="AC40" s="1"/>
    </row>
    <row r="41" spans="1:29" ht="15" customHeight="1">
      <c r="A41" s="8"/>
      <c r="B41" s="282"/>
      <c r="C41" s="224"/>
      <c r="D41" s="291"/>
      <c r="E41" s="242"/>
      <c r="F41" s="247"/>
      <c r="G41" s="224"/>
      <c r="H41" s="242"/>
      <c r="I41" s="247"/>
      <c r="J41" s="250"/>
      <c r="K41" s="242"/>
      <c r="L41" s="247"/>
      <c r="M41" s="224"/>
      <c r="N41" s="242"/>
      <c r="O41" s="240"/>
      <c r="P41" s="224"/>
      <c r="Q41" s="242"/>
      <c r="R41" s="240"/>
      <c r="S41" s="224"/>
      <c r="T41" s="242"/>
      <c r="U41" s="240"/>
      <c r="V41" s="238"/>
      <c r="W41" s="1"/>
      <c r="X41" s="1"/>
      <c r="Y41" s="1"/>
      <c r="Z41" s="1"/>
      <c r="AA41" s="1"/>
      <c r="AB41" s="1"/>
      <c r="AC41" s="1"/>
    </row>
    <row r="42" spans="1:29" ht="15" customHeight="1">
      <c r="A42" s="8"/>
      <c r="B42" s="282"/>
      <c r="C42" s="224"/>
      <c r="D42" s="291"/>
      <c r="E42" s="242"/>
      <c r="F42" s="247"/>
      <c r="G42" s="224"/>
      <c r="H42" s="242"/>
      <c r="I42" s="247"/>
      <c r="J42" s="250"/>
      <c r="K42" s="242"/>
      <c r="L42" s="247"/>
      <c r="M42" s="224"/>
      <c r="N42" s="242"/>
      <c r="O42" s="240"/>
      <c r="P42" s="224"/>
      <c r="Q42" s="242"/>
      <c r="R42" s="240"/>
      <c r="S42" s="224"/>
      <c r="T42" s="242"/>
      <c r="U42" s="240"/>
      <c r="V42" s="238"/>
      <c r="W42" s="1"/>
      <c r="X42" s="1"/>
      <c r="Y42" s="1"/>
      <c r="Z42" s="1"/>
      <c r="AA42" s="1"/>
      <c r="AB42" s="1"/>
      <c r="AC42" s="1"/>
    </row>
    <row r="43" spans="1:29" ht="15" customHeight="1">
      <c r="A43" s="8"/>
      <c r="B43" s="282"/>
      <c r="C43" s="224"/>
      <c r="D43" s="291"/>
      <c r="E43" s="243"/>
      <c r="F43" s="247"/>
      <c r="G43" s="224"/>
      <c r="H43" s="243"/>
      <c r="I43" s="247"/>
      <c r="J43" s="250"/>
      <c r="K43" s="243"/>
      <c r="L43" s="247"/>
      <c r="M43" s="224"/>
      <c r="N43" s="243"/>
      <c r="O43" s="240"/>
      <c r="P43" s="224"/>
      <c r="Q43" s="243"/>
      <c r="R43" s="240"/>
      <c r="S43" s="224"/>
      <c r="T43" s="243"/>
      <c r="U43" s="240"/>
      <c r="V43" s="238"/>
      <c r="W43" s="1"/>
      <c r="X43" s="1"/>
      <c r="Y43" s="1"/>
      <c r="Z43" s="1"/>
      <c r="AA43" s="1"/>
      <c r="AB43" s="1"/>
      <c r="AC43" s="1"/>
    </row>
    <row r="44" spans="1:29" ht="15" customHeight="1">
      <c r="A44" s="8"/>
      <c r="B44" s="282"/>
      <c r="C44" s="224"/>
      <c r="D44" s="291"/>
      <c r="E44" s="241">
        <v>2</v>
      </c>
      <c r="F44" s="266"/>
      <c r="G44" s="224"/>
      <c r="H44" s="241">
        <v>2</v>
      </c>
      <c r="I44" s="248"/>
      <c r="J44" s="250"/>
      <c r="K44" s="241">
        <v>2</v>
      </c>
      <c r="L44" s="248"/>
      <c r="M44" s="224"/>
      <c r="N44" s="241">
        <v>2</v>
      </c>
      <c r="O44" s="239"/>
      <c r="P44" s="224"/>
      <c r="Q44" s="241">
        <v>2</v>
      </c>
      <c r="R44" s="239"/>
      <c r="S44" s="224"/>
      <c r="T44" s="241">
        <v>2</v>
      </c>
      <c r="U44" s="239"/>
      <c r="V44" s="237"/>
      <c r="W44" s="1"/>
      <c r="X44" s="1"/>
      <c r="Y44" s="1"/>
      <c r="Z44" s="1"/>
      <c r="AA44" s="1"/>
      <c r="AB44" s="1"/>
      <c r="AC44" s="1"/>
    </row>
    <row r="45" spans="1:29" ht="15" customHeight="1">
      <c r="A45" s="8"/>
      <c r="B45" s="282"/>
      <c r="C45" s="224"/>
      <c r="D45" s="291"/>
      <c r="E45" s="242"/>
      <c r="F45" s="247"/>
      <c r="G45" s="224"/>
      <c r="H45" s="242"/>
      <c r="I45" s="247"/>
      <c r="J45" s="250"/>
      <c r="K45" s="242"/>
      <c r="L45" s="247"/>
      <c r="M45" s="224"/>
      <c r="N45" s="242"/>
      <c r="O45" s="240"/>
      <c r="P45" s="224"/>
      <c r="Q45" s="242"/>
      <c r="R45" s="240"/>
      <c r="S45" s="224"/>
      <c r="T45" s="242"/>
      <c r="U45" s="240"/>
      <c r="V45" s="238"/>
      <c r="W45" s="1"/>
      <c r="X45" s="1"/>
      <c r="Y45" s="1"/>
      <c r="Z45" s="1"/>
      <c r="AA45" s="1"/>
      <c r="AB45" s="1"/>
      <c r="AC45" s="1"/>
    </row>
    <row r="46" spans="1:29" ht="15" customHeight="1">
      <c r="A46" s="8"/>
      <c r="B46" s="282"/>
      <c r="C46" s="224"/>
      <c r="D46" s="291"/>
      <c r="E46" s="242"/>
      <c r="F46" s="247"/>
      <c r="G46" s="224"/>
      <c r="H46" s="242"/>
      <c r="I46" s="247"/>
      <c r="J46" s="250"/>
      <c r="K46" s="242"/>
      <c r="L46" s="247"/>
      <c r="M46" s="224"/>
      <c r="N46" s="242"/>
      <c r="O46" s="240"/>
      <c r="P46" s="224"/>
      <c r="Q46" s="242"/>
      <c r="R46" s="240"/>
      <c r="S46" s="224"/>
      <c r="T46" s="242"/>
      <c r="U46" s="240"/>
      <c r="V46" s="238"/>
      <c r="W46" s="1"/>
      <c r="X46" s="1"/>
      <c r="Y46" s="1"/>
      <c r="Z46" s="1"/>
      <c r="AA46" s="1"/>
      <c r="AB46" s="1"/>
      <c r="AC46" s="1"/>
    </row>
    <row r="47" spans="1:29" ht="15" customHeight="1">
      <c r="A47" s="8"/>
      <c r="B47" s="282"/>
      <c r="C47" s="224"/>
      <c r="D47" s="291"/>
      <c r="E47" s="243"/>
      <c r="F47" s="247"/>
      <c r="G47" s="224"/>
      <c r="H47" s="243"/>
      <c r="I47" s="247"/>
      <c r="J47" s="250"/>
      <c r="K47" s="243"/>
      <c r="L47" s="247"/>
      <c r="M47" s="224"/>
      <c r="N47" s="243"/>
      <c r="O47" s="240"/>
      <c r="P47" s="224"/>
      <c r="Q47" s="243"/>
      <c r="R47" s="240"/>
      <c r="S47" s="224"/>
      <c r="T47" s="243"/>
      <c r="U47" s="240"/>
      <c r="V47" s="238"/>
      <c r="W47" s="1"/>
      <c r="X47" s="1"/>
      <c r="Y47" s="1"/>
      <c r="Z47" s="1"/>
      <c r="AA47" s="1"/>
      <c r="AB47" s="1"/>
      <c r="AC47" s="1"/>
    </row>
    <row r="48" spans="1:29" ht="15" customHeight="1">
      <c r="A48" s="8"/>
      <c r="B48" s="282"/>
      <c r="C48" s="224"/>
      <c r="D48" s="291"/>
      <c r="E48" s="241">
        <v>3</v>
      </c>
      <c r="F48" s="266"/>
      <c r="G48" s="224"/>
      <c r="H48" s="241">
        <v>3</v>
      </c>
      <c r="I48" s="248"/>
      <c r="J48" s="250"/>
      <c r="K48" s="241">
        <v>3</v>
      </c>
      <c r="L48" s="248"/>
      <c r="M48" s="224"/>
      <c r="N48" s="241">
        <v>3</v>
      </c>
      <c r="O48" s="239"/>
      <c r="P48" s="224"/>
      <c r="Q48" s="241">
        <v>3</v>
      </c>
      <c r="R48" s="239"/>
      <c r="S48" s="224"/>
      <c r="T48" s="241">
        <v>3</v>
      </c>
      <c r="U48" s="239"/>
      <c r="V48" s="237"/>
      <c r="W48" s="1"/>
      <c r="X48" s="1"/>
      <c r="Y48" s="1"/>
      <c r="Z48" s="1"/>
      <c r="AA48" s="1"/>
      <c r="AB48" s="1"/>
      <c r="AC48" s="1"/>
    </row>
    <row r="49" spans="1:29" ht="15" customHeight="1">
      <c r="A49" s="8"/>
      <c r="B49" s="282"/>
      <c r="C49" s="224"/>
      <c r="D49" s="291"/>
      <c r="E49" s="242"/>
      <c r="F49" s="247"/>
      <c r="G49" s="224"/>
      <c r="H49" s="242"/>
      <c r="I49" s="247"/>
      <c r="J49" s="250"/>
      <c r="K49" s="242"/>
      <c r="L49" s="247"/>
      <c r="M49" s="224"/>
      <c r="N49" s="242"/>
      <c r="O49" s="240"/>
      <c r="P49" s="224"/>
      <c r="Q49" s="242"/>
      <c r="R49" s="240"/>
      <c r="S49" s="224"/>
      <c r="T49" s="242"/>
      <c r="U49" s="240"/>
      <c r="V49" s="238"/>
      <c r="W49" s="1"/>
      <c r="X49" s="1"/>
      <c r="Y49" s="1"/>
      <c r="Z49" s="1"/>
      <c r="AA49" s="1"/>
      <c r="AB49" s="1"/>
      <c r="AC49" s="1"/>
    </row>
    <row r="50" spans="1:29" ht="15" customHeight="1">
      <c r="A50" s="8"/>
      <c r="B50" s="282"/>
      <c r="C50" s="224"/>
      <c r="D50" s="291"/>
      <c r="E50" s="242"/>
      <c r="F50" s="247"/>
      <c r="G50" s="224"/>
      <c r="H50" s="242"/>
      <c r="I50" s="247"/>
      <c r="J50" s="250"/>
      <c r="K50" s="242"/>
      <c r="L50" s="247"/>
      <c r="M50" s="224"/>
      <c r="N50" s="242"/>
      <c r="O50" s="240"/>
      <c r="P50" s="224"/>
      <c r="Q50" s="242"/>
      <c r="R50" s="240"/>
      <c r="S50" s="224"/>
      <c r="T50" s="242"/>
      <c r="U50" s="240"/>
      <c r="V50" s="238"/>
      <c r="W50" s="1"/>
      <c r="X50" s="1"/>
      <c r="Y50" s="1"/>
      <c r="Z50" s="1"/>
      <c r="AA50" s="1"/>
      <c r="AB50" s="1"/>
      <c r="AC50" s="1"/>
    </row>
    <row r="51" spans="1:29" ht="33.75" customHeight="1">
      <c r="A51" s="8"/>
      <c r="B51" s="283"/>
      <c r="C51" s="225"/>
      <c r="D51" s="291"/>
      <c r="E51" s="243"/>
      <c r="F51" s="247"/>
      <c r="G51" s="225"/>
      <c r="H51" s="243"/>
      <c r="I51" s="247"/>
      <c r="J51" s="251"/>
      <c r="K51" s="243"/>
      <c r="L51" s="247"/>
      <c r="M51" s="225"/>
      <c r="N51" s="243"/>
      <c r="O51" s="240"/>
      <c r="P51" s="225"/>
      <c r="Q51" s="243"/>
      <c r="R51" s="240"/>
      <c r="S51" s="225"/>
      <c r="T51" s="243"/>
      <c r="U51" s="240"/>
      <c r="V51" s="238"/>
      <c r="W51" s="1"/>
      <c r="X51" s="1"/>
      <c r="Y51" s="1"/>
      <c r="Z51" s="1"/>
      <c r="AA51" s="1"/>
      <c r="AB51" s="1"/>
      <c r="AC51" s="1"/>
    </row>
    <row r="52" spans="1:29" ht="15" customHeight="1">
      <c r="A52" s="8"/>
      <c r="B52" s="281" t="str">
        <f ca="1">OFFSET(INDIRECT($B200),11,0)</f>
        <v>2. Interacting and collaborating</v>
      </c>
      <c r="C52" s="229" t="str">
        <f ca="1">OFFSET(INDIRECT($B200),13,2)</f>
        <v>Communication</v>
      </c>
      <c r="D52" s="268" t="str">
        <f ca="1">OFFSET(INDIRECT($B200),13,14)</f>
        <v>exchange online communication, making use of a growing range of available features, e.g. manage folders within e-mail including using reporting features to filter spam and make use of webcams to facilitate video calls 
show an understanding of the advantages and disadvantages of different forms of communication and when it is appropriate to use each, e.g. explain when video conferencing may be more appropriate than e-mail, and vice versa; explain the pros and cons of using instant messaging in social contexts; talk about purpose and audience.</v>
      </c>
      <c r="E52" s="241">
        <v>1</v>
      </c>
      <c r="F52" s="237"/>
      <c r="G52" s="245" t="str">
        <f ca="1">OFFSET(INDIRECT($B200),13,15)</f>
        <v>manage and use a growing range of online communication accounts and the features offered within each, e.g. e-mail accounts, messaging accounts, etc.</v>
      </c>
      <c r="H52" s="241">
        <v>1</v>
      </c>
      <c r="I52" s="246"/>
      <c r="J52" s="249" t="str">
        <f ca="1">OFFSET(INDIRECT($B200),13,16)</f>
        <v>select and use different online communication tools for specific purposes with higher levels of competence, e.g. set up and manage an address book and organise contacts on appropriate mailing lists; independently carry out a video call for a specific purpose including screen sharing where appropriate.</v>
      </c>
      <c r="K52" s="241">
        <v>1</v>
      </c>
      <c r="L52" s="246"/>
      <c r="M52" s="245" t="str">
        <f ca="1">OFFSET(INDIRECT($B200),13,17)</f>
        <v>select and use different online communication tools for specific purposes with higher levels of competence, e.g. set up relevant mail merge using word processing and spreadsheet software; use advanced features of e-mail provider (signature, auto-reply, read receipt, widgets).</v>
      </c>
      <c r="N52" s="241">
        <v>1</v>
      </c>
      <c r="O52" s="244"/>
      <c r="P52" s="245" t="str">
        <f ca="1">OFFSET(INDIRECT($B200),13,18)</f>
        <v>make use of available online communication services for specific purposes, justifying selections made based on their appropriateness for delivery of information.</v>
      </c>
      <c r="Q52" s="241">
        <v>1</v>
      </c>
      <c r="R52" s="244"/>
      <c r="S52" s="245" t="str">
        <f ca="1">OFFSET(INDIRECT($B200),13,19)</f>
        <v>reflect on choices of online communication solution and comment on how this could be improved to meet aims of tasks.</v>
      </c>
      <c r="T52" s="241">
        <v>1</v>
      </c>
      <c r="U52" s="244"/>
      <c r="V52" s="237"/>
      <c r="W52" s="1"/>
      <c r="X52" s="1"/>
      <c r="Y52" s="1"/>
      <c r="Z52" s="1"/>
      <c r="AA52" s="1"/>
      <c r="AB52" s="1"/>
      <c r="AC52" s="1"/>
    </row>
    <row r="53" spans="1:29" ht="15" customHeight="1">
      <c r="A53" s="8"/>
      <c r="B53" s="282"/>
      <c r="C53" s="224"/>
      <c r="D53" s="291"/>
      <c r="E53" s="242"/>
      <c r="F53" s="247"/>
      <c r="G53" s="224"/>
      <c r="H53" s="242"/>
      <c r="I53" s="247"/>
      <c r="J53" s="250"/>
      <c r="K53" s="242"/>
      <c r="L53" s="247"/>
      <c r="M53" s="224"/>
      <c r="N53" s="242"/>
      <c r="O53" s="240"/>
      <c r="P53" s="224"/>
      <c r="Q53" s="242"/>
      <c r="R53" s="240"/>
      <c r="S53" s="224"/>
      <c r="T53" s="242"/>
      <c r="U53" s="240"/>
      <c r="V53" s="238"/>
      <c r="W53" s="1"/>
      <c r="X53" s="1"/>
      <c r="Y53" s="1"/>
      <c r="Z53" s="1"/>
      <c r="AA53" s="1"/>
      <c r="AB53" s="1"/>
      <c r="AC53" s="1"/>
    </row>
    <row r="54" spans="1:29" ht="15" customHeight="1">
      <c r="A54" s="8"/>
      <c r="B54" s="282"/>
      <c r="C54" s="224"/>
      <c r="D54" s="291"/>
      <c r="E54" s="242"/>
      <c r="F54" s="247"/>
      <c r="G54" s="224"/>
      <c r="H54" s="242"/>
      <c r="I54" s="247"/>
      <c r="J54" s="250"/>
      <c r="K54" s="242"/>
      <c r="L54" s="247"/>
      <c r="M54" s="224"/>
      <c r="N54" s="242"/>
      <c r="O54" s="240"/>
      <c r="P54" s="224"/>
      <c r="Q54" s="242"/>
      <c r="R54" s="240"/>
      <c r="S54" s="224"/>
      <c r="T54" s="242"/>
      <c r="U54" s="240"/>
      <c r="V54" s="238"/>
      <c r="W54" s="1"/>
      <c r="X54" s="1"/>
      <c r="Y54" s="1"/>
      <c r="Z54" s="1"/>
      <c r="AA54" s="1"/>
      <c r="AB54" s="1"/>
      <c r="AC54" s="1"/>
    </row>
    <row r="55" spans="1:29" ht="15" customHeight="1">
      <c r="A55" s="8"/>
      <c r="B55" s="282"/>
      <c r="C55" s="224"/>
      <c r="D55" s="291"/>
      <c r="E55" s="243"/>
      <c r="F55" s="247"/>
      <c r="G55" s="224"/>
      <c r="H55" s="243"/>
      <c r="I55" s="247"/>
      <c r="J55" s="250"/>
      <c r="K55" s="243"/>
      <c r="L55" s="247"/>
      <c r="M55" s="224"/>
      <c r="N55" s="243"/>
      <c r="O55" s="240"/>
      <c r="P55" s="224"/>
      <c r="Q55" s="243"/>
      <c r="R55" s="240"/>
      <c r="S55" s="224"/>
      <c r="T55" s="243"/>
      <c r="U55" s="240"/>
      <c r="V55" s="238"/>
      <c r="W55" s="1"/>
      <c r="X55" s="1"/>
      <c r="Y55" s="1"/>
      <c r="Z55" s="1"/>
      <c r="AA55" s="1"/>
      <c r="AB55" s="1"/>
      <c r="AC55" s="1"/>
    </row>
    <row r="56" spans="1:29" ht="15" customHeight="1">
      <c r="A56" s="8"/>
      <c r="B56" s="282"/>
      <c r="C56" s="224"/>
      <c r="D56" s="291"/>
      <c r="E56" s="241">
        <v>2</v>
      </c>
      <c r="F56" s="266"/>
      <c r="G56" s="224"/>
      <c r="H56" s="241">
        <v>2</v>
      </c>
      <c r="I56" s="248"/>
      <c r="J56" s="250"/>
      <c r="K56" s="241">
        <v>2</v>
      </c>
      <c r="L56" s="248"/>
      <c r="M56" s="224"/>
      <c r="N56" s="241">
        <v>2</v>
      </c>
      <c r="O56" s="239"/>
      <c r="P56" s="224"/>
      <c r="Q56" s="241">
        <v>2</v>
      </c>
      <c r="R56" s="239"/>
      <c r="S56" s="224"/>
      <c r="T56" s="241">
        <v>2</v>
      </c>
      <c r="U56" s="239"/>
      <c r="V56" s="237"/>
      <c r="W56" s="1"/>
      <c r="X56" s="1"/>
      <c r="Y56" s="1"/>
      <c r="Z56" s="1"/>
      <c r="AA56" s="1"/>
      <c r="AB56" s="1"/>
      <c r="AC56" s="1"/>
    </row>
    <row r="57" spans="1:29" ht="15" customHeight="1">
      <c r="A57" s="8"/>
      <c r="B57" s="282"/>
      <c r="C57" s="224"/>
      <c r="D57" s="291"/>
      <c r="E57" s="242"/>
      <c r="F57" s="247"/>
      <c r="G57" s="224"/>
      <c r="H57" s="242"/>
      <c r="I57" s="247"/>
      <c r="J57" s="250"/>
      <c r="K57" s="242"/>
      <c r="L57" s="247"/>
      <c r="M57" s="224"/>
      <c r="N57" s="242"/>
      <c r="O57" s="240"/>
      <c r="P57" s="224"/>
      <c r="Q57" s="242"/>
      <c r="R57" s="240"/>
      <c r="S57" s="224"/>
      <c r="T57" s="242"/>
      <c r="U57" s="240"/>
      <c r="V57" s="238"/>
      <c r="W57" s="1"/>
      <c r="X57" s="1"/>
      <c r="Y57" s="1"/>
      <c r="Z57" s="1"/>
      <c r="AA57" s="1"/>
      <c r="AB57" s="1"/>
      <c r="AC57" s="1"/>
    </row>
    <row r="58" spans="1:29" ht="15" customHeight="1">
      <c r="A58" s="8"/>
      <c r="B58" s="282"/>
      <c r="C58" s="224"/>
      <c r="D58" s="291"/>
      <c r="E58" s="242"/>
      <c r="F58" s="247"/>
      <c r="G58" s="224"/>
      <c r="H58" s="242"/>
      <c r="I58" s="247"/>
      <c r="J58" s="250"/>
      <c r="K58" s="242"/>
      <c r="L58" s="247"/>
      <c r="M58" s="224"/>
      <c r="N58" s="242"/>
      <c r="O58" s="240"/>
      <c r="P58" s="224"/>
      <c r="Q58" s="242"/>
      <c r="R58" s="240"/>
      <c r="S58" s="224"/>
      <c r="T58" s="242"/>
      <c r="U58" s="240"/>
      <c r="V58" s="238"/>
      <c r="W58" s="1"/>
      <c r="X58" s="1"/>
      <c r="Y58" s="1"/>
      <c r="Z58" s="1"/>
      <c r="AA58" s="1"/>
      <c r="AB58" s="1"/>
      <c r="AC58" s="1"/>
    </row>
    <row r="59" spans="1:29" ht="15" customHeight="1">
      <c r="A59" s="8"/>
      <c r="B59" s="282"/>
      <c r="C59" s="224"/>
      <c r="D59" s="291"/>
      <c r="E59" s="243"/>
      <c r="F59" s="247"/>
      <c r="G59" s="224"/>
      <c r="H59" s="243"/>
      <c r="I59" s="247"/>
      <c r="J59" s="250"/>
      <c r="K59" s="243"/>
      <c r="L59" s="247"/>
      <c r="M59" s="224"/>
      <c r="N59" s="243"/>
      <c r="O59" s="240"/>
      <c r="P59" s="224"/>
      <c r="Q59" s="243"/>
      <c r="R59" s="240"/>
      <c r="S59" s="224"/>
      <c r="T59" s="243"/>
      <c r="U59" s="240"/>
      <c r="V59" s="238"/>
      <c r="W59" s="1"/>
      <c r="X59" s="1"/>
      <c r="Y59" s="1"/>
      <c r="Z59" s="1"/>
      <c r="AA59" s="1"/>
      <c r="AB59" s="1"/>
      <c r="AC59" s="1"/>
    </row>
    <row r="60" spans="1:29" ht="15" customHeight="1">
      <c r="A60" s="8"/>
      <c r="B60" s="282"/>
      <c r="C60" s="224"/>
      <c r="D60" s="291"/>
      <c r="E60" s="241">
        <v>3</v>
      </c>
      <c r="F60" s="266"/>
      <c r="G60" s="224"/>
      <c r="H60" s="241">
        <v>3</v>
      </c>
      <c r="I60" s="248"/>
      <c r="J60" s="250"/>
      <c r="K60" s="241">
        <v>3</v>
      </c>
      <c r="L60" s="248"/>
      <c r="M60" s="224"/>
      <c r="N60" s="241">
        <v>3</v>
      </c>
      <c r="O60" s="239"/>
      <c r="P60" s="224"/>
      <c r="Q60" s="241">
        <v>3</v>
      </c>
      <c r="R60" s="239"/>
      <c r="S60" s="224"/>
      <c r="T60" s="241">
        <v>3</v>
      </c>
      <c r="U60" s="239"/>
      <c r="V60" s="237"/>
      <c r="W60" s="1"/>
      <c r="X60" s="1"/>
      <c r="Y60" s="1"/>
      <c r="Z60" s="1"/>
      <c r="AA60" s="1"/>
      <c r="AB60" s="1"/>
      <c r="AC60" s="1"/>
    </row>
    <row r="61" spans="1:29" ht="15" customHeight="1">
      <c r="A61" s="8"/>
      <c r="B61" s="282"/>
      <c r="C61" s="224"/>
      <c r="D61" s="291"/>
      <c r="E61" s="242"/>
      <c r="F61" s="247"/>
      <c r="G61" s="224"/>
      <c r="H61" s="242"/>
      <c r="I61" s="247"/>
      <c r="J61" s="250"/>
      <c r="K61" s="242"/>
      <c r="L61" s="247"/>
      <c r="M61" s="224"/>
      <c r="N61" s="242"/>
      <c r="O61" s="240"/>
      <c r="P61" s="224"/>
      <c r="Q61" s="242"/>
      <c r="R61" s="240"/>
      <c r="S61" s="224"/>
      <c r="T61" s="242"/>
      <c r="U61" s="240"/>
      <c r="V61" s="238"/>
      <c r="W61" s="1"/>
      <c r="X61" s="1"/>
      <c r="Y61" s="1"/>
      <c r="Z61" s="1"/>
      <c r="AA61" s="1"/>
      <c r="AB61" s="1"/>
      <c r="AC61" s="1"/>
    </row>
    <row r="62" spans="1:29" ht="15" customHeight="1">
      <c r="A62" s="8"/>
      <c r="B62" s="282"/>
      <c r="C62" s="224"/>
      <c r="D62" s="291"/>
      <c r="E62" s="242"/>
      <c r="F62" s="247"/>
      <c r="G62" s="224"/>
      <c r="H62" s="242"/>
      <c r="I62" s="247"/>
      <c r="J62" s="250"/>
      <c r="K62" s="242"/>
      <c r="L62" s="247"/>
      <c r="M62" s="224"/>
      <c r="N62" s="242"/>
      <c r="O62" s="240"/>
      <c r="P62" s="224"/>
      <c r="Q62" s="242"/>
      <c r="R62" s="240"/>
      <c r="S62" s="224"/>
      <c r="T62" s="242"/>
      <c r="U62" s="240"/>
      <c r="V62" s="238"/>
      <c r="W62" s="1"/>
      <c r="X62" s="1"/>
      <c r="Y62" s="1"/>
      <c r="Z62" s="1"/>
      <c r="AA62" s="1"/>
      <c r="AB62" s="1"/>
      <c r="AC62" s="1"/>
    </row>
    <row r="63" spans="1:29" ht="15" customHeight="1">
      <c r="A63" s="8"/>
      <c r="B63" s="282"/>
      <c r="C63" s="225"/>
      <c r="D63" s="291"/>
      <c r="E63" s="243"/>
      <c r="F63" s="247"/>
      <c r="G63" s="225"/>
      <c r="H63" s="243"/>
      <c r="I63" s="247"/>
      <c r="J63" s="251"/>
      <c r="K63" s="243"/>
      <c r="L63" s="247"/>
      <c r="M63" s="225"/>
      <c r="N63" s="243"/>
      <c r="O63" s="240"/>
      <c r="P63" s="225"/>
      <c r="Q63" s="243"/>
      <c r="R63" s="240"/>
      <c r="S63" s="225"/>
      <c r="T63" s="243"/>
      <c r="U63" s="240"/>
      <c r="V63" s="238"/>
      <c r="W63" s="1"/>
      <c r="X63" s="1"/>
      <c r="Y63" s="1"/>
      <c r="Z63" s="1"/>
      <c r="AA63" s="1"/>
      <c r="AB63" s="1"/>
      <c r="AC63" s="1"/>
    </row>
    <row r="64" spans="1:29" ht="15" customHeight="1">
      <c r="A64" s="8"/>
      <c r="B64" s="282"/>
      <c r="C64" s="229" t="str">
        <f ca="1">OFFSET(INDIRECT($B200),15,2)</f>
        <v>Collaboration</v>
      </c>
      <c r="D64" s="268" t="str">
        <f ca="1">OFFSET(INDIRECT($B200),15,14)</f>
        <v xml:space="preserve">work with others to create an online collaborative project for a specific purpose, sharing and appropriately setting permissions for other group members, e.g. editing, commenting, viewing.
</v>
      </c>
      <c r="E64" s="241">
        <v>1</v>
      </c>
      <c r="F64" s="237"/>
      <c r="G64" s="255" t="str">
        <f ca="1">OFFSET(INDIRECT($B200),15,15)</f>
        <v>take account of chronological changes made to a file and choose appropriate restore points if needed.</v>
      </c>
      <c r="H64" s="241">
        <v>1</v>
      </c>
      <c r="I64" s="246"/>
      <c r="J64" s="256" t="str">
        <f ca="1">OFFSET(INDIRECT($B200),15,16)</f>
        <v>independently select and use online collaboration tools to create a project with others.</v>
      </c>
      <c r="K64" s="241">
        <v>1</v>
      </c>
      <c r="L64" s="246"/>
      <c r="M64" s="255" t="str">
        <f ca="1">OFFSET(INDIRECT($B200),15,17)</f>
        <v xml:space="preserve">independently select and use a range of online collaboration tools to create a project with others, e.g. make use of online technology to share and present ideas to others.
</v>
      </c>
      <c r="N64" s="241">
        <v>1</v>
      </c>
      <c r="O64" s="244"/>
      <c r="P64" s="255" t="str">
        <f ca="1">OFFSET(INDIRECT($B200),15,18)</f>
        <v>reflect on choices of collaboration solutions and comment on how this could be improved to meet aims of tasks.</v>
      </c>
      <c r="Q64" s="241">
        <v>1</v>
      </c>
      <c r="R64" s="244"/>
      <c r="S64" s="255" t="str">
        <f ca="1">OFFSET(INDIRECT($B200),15,19)</f>
        <v xml:space="preserve">reflect on choices of collaboration solutions and comment on how this could be improved to meet aims of tasks.
</v>
      </c>
      <c r="T64" s="241">
        <v>1</v>
      </c>
      <c r="U64" s="244"/>
      <c r="V64" s="237"/>
      <c r="W64" s="1"/>
      <c r="X64" s="1"/>
      <c r="Y64" s="1"/>
      <c r="Z64" s="1"/>
      <c r="AA64" s="1"/>
      <c r="AB64" s="1"/>
      <c r="AC64" s="1"/>
    </row>
    <row r="65" spans="1:29" ht="15" customHeight="1">
      <c r="A65" s="8"/>
      <c r="B65" s="282"/>
      <c r="C65" s="224"/>
      <c r="D65" s="291"/>
      <c r="E65" s="242"/>
      <c r="F65" s="247"/>
      <c r="G65" s="224"/>
      <c r="H65" s="242"/>
      <c r="I65" s="247"/>
      <c r="J65" s="250"/>
      <c r="K65" s="242"/>
      <c r="L65" s="247"/>
      <c r="M65" s="224"/>
      <c r="N65" s="242"/>
      <c r="O65" s="240"/>
      <c r="P65" s="224"/>
      <c r="Q65" s="242"/>
      <c r="R65" s="240"/>
      <c r="S65" s="224"/>
      <c r="T65" s="242"/>
      <c r="U65" s="240"/>
      <c r="V65" s="238"/>
      <c r="W65" s="1"/>
      <c r="X65" s="1"/>
      <c r="Y65" s="1"/>
      <c r="Z65" s="1"/>
      <c r="AA65" s="1"/>
      <c r="AB65" s="1"/>
      <c r="AC65" s="1"/>
    </row>
    <row r="66" spans="1:29" ht="15" customHeight="1">
      <c r="A66" s="8"/>
      <c r="B66" s="282"/>
      <c r="C66" s="224"/>
      <c r="D66" s="291"/>
      <c r="E66" s="242"/>
      <c r="F66" s="247"/>
      <c r="G66" s="224"/>
      <c r="H66" s="242"/>
      <c r="I66" s="247"/>
      <c r="J66" s="250"/>
      <c r="K66" s="242"/>
      <c r="L66" s="247"/>
      <c r="M66" s="224"/>
      <c r="N66" s="242"/>
      <c r="O66" s="240"/>
      <c r="P66" s="224"/>
      <c r="Q66" s="242"/>
      <c r="R66" s="240"/>
      <c r="S66" s="224"/>
      <c r="T66" s="242"/>
      <c r="U66" s="240"/>
      <c r="V66" s="238"/>
      <c r="W66" s="1"/>
      <c r="X66" s="1"/>
      <c r="Y66" s="1"/>
      <c r="Z66" s="1"/>
      <c r="AA66" s="1"/>
      <c r="AB66" s="1"/>
      <c r="AC66" s="1"/>
    </row>
    <row r="67" spans="1:29" ht="15" customHeight="1">
      <c r="A67" s="8"/>
      <c r="B67" s="282"/>
      <c r="C67" s="224"/>
      <c r="D67" s="291"/>
      <c r="E67" s="243"/>
      <c r="F67" s="247"/>
      <c r="G67" s="224"/>
      <c r="H67" s="243"/>
      <c r="I67" s="247"/>
      <c r="J67" s="250"/>
      <c r="K67" s="243"/>
      <c r="L67" s="247"/>
      <c r="M67" s="224"/>
      <c r="N67" s="243"/>
      <c r="O67" s="240"/>
      <c r="P67" s="224"/>
      <c r="Q67" s="243"/>
      <c r="R67" s="240"/>
      <c r="S67" s="224"/>
      <c r="T67" s="243"/>
      <c r="U67" s="240"/>
      <c r="V67" s="238"/>
      <c r="W67" s="1"/>
      <c r="X67" s="1"/>
      <c r="Y67" s="1"/>
      <c r="Z67" s="1"/>
      <c r="AA67" s="1"/>
      <c r="AB67" s="1"/>
      <c r="AC67" s="1"/>
    </row>
    <row r="68" spans="1:29" ht="15" customHeight="1">
      <c r="A68" s="8"/>
      <c r="B68" s="282"/>
      <c r="C68" s="224"/>
      <c r="D68" s="291"/>
      <c r="E68" s="241">
        <v>2</v>
      </c>
      <c r="F68" s="266"/>
      <c r="G68" s="224"/>
      <c r="H68" s="241">
        <v>2</v>
      </c>
      <c r="I68" s="248"/>
      <c r="J68" s="250"/>
      <c r="K68" s="241">
        <v>2</v>
      </c>
      <c r="L68" s="248"/>
      <c r="M68" s="224"/>
      <c r="N68" s="241">
        <v>2</v>
      </c>
      <c r="O68" s="239"/>
      <c r="P68" s="224"/>
      <c r="Q68" s="241">
        <v>2</v>
      </c>
      <c r="R68" s="239"/>
      <c r="S68" s="224"/>
      <c r="T68" s="241">
        <v>2</v>
      </c>
      <c r="U68" s="239"/>
      <c r="V68" s="237"/>
      <c r="W68" s="1"/>
      <c r="X68" s="1"/>
      <c r="Y68" s="1"/>
      <c r="Z68" s="1"/>
      <c r="AA68" s="1"/>
      <c r="AB68" s="1"/>
      <c r="AC68" s="1"/>
    </row>
    <row r="69" spans="1:29" ht="15" customHeight="1">
      <c r="A69" s="8"/>
      <c r="B69" s="282"/>
      <c r="C69" s="224"/>
      <c r="D69" s="291"/>
      <c r="E69" s="242"/>
      <c r="F69" s="247"/>
      <c r="G69" s="224"/>
      <c r="H69" s="242"/>
      <c r="I69" s="247"/>
      <c r="J69" s="250"/>
      <c r="K69" s="242"/>
      <c r="L69" s="247"/>
      <c r="M69" s="224"/>
      <c r="N69" s="242"/>
      <c r="O69" s="240"/>
      <c r="P69" s="224"/>
      <c r="Q69" s="242"/>
      <c r="R69" s="240"/>
      <c r="S69" s="224"/>
      <c r="T69" s="242"/>
      <c r="U69" s="240"/>
      <c r="V69" s="238"/>
      <c r="W69" s="1"/>
      <c r="X69" s="1"/>
      <c r="Y69" s="1"/>
      <c r="Z69" s="1"/>
      <c r="AA69" s="1"/>
      <c r="AB69" s="1"/>
      <c r="AC69" s="1"/>
    </row>
    <row r="70" spans="1:29" ht="15" customHeight="1">
      <c r="A70" s="8"/>
      <c r="B70" s="282"/>
      <c r="C70" s="224"/>
      <c r="D70" s="291"/>
      <c r="E70" s="242"/>
      <c r="F70" s="247"/>
      <c r="G70" s="224"/>
      <c r="H70" s="242"/>
      <c r="I70" s="247"/>
      <c r="J70" s="250"/>
      <c r="K70" s="242"/>
      <c r="L70" s="247"/>
      <c r="M70" s="224"/>
      <c r="N70" s="242"/>
      <c r="O70" s="240"/>
      <c r="P70" s="224"/>
      <c r="Q70" s="242"/>
      <c r="R70" s="240"/>
      <c r="S70" s="224"/>
      <c r="T70" s="242"/>
      <c r="U70" s="240"/>
      <c r="V70" s="238"/>
      <c r="W70" s="1"/>
      <c r="X70" s="1"/>
      <c r="Y70" s="1"/>
      <c r="Z70" s="1"/>
      <c r="AA70" s="1"/>
      <c r="AB70" s="1"/>
      <c r="AC70" s="1"/>
    </row>
    <row r="71" spans="1:29" ht="15" customHeight="1">
      <c r="A71" s="8"/>
      <c r="B71" s="282"/>
      <c r="C71" s="224"/>
      <c r="D71" s="291"/>
      <c r="E71" s="243"/>
      <c r="F71" s="247"/>
      <c r="G71" s="224"/>
      <c r="H71" s="243"/>
      <c r="I71" s="247"/>
      <c r="J71" s="250"/>
      <c r="K71" s="243"/>
      <c r="L71" s="247"/>
      <c r="M71" s="224"/>
      <c r="N71" s="243"/>
      <c r="O71" s="240"/>
      <c r="P71" s="224"/>
      <c r="Q71" s="243"/>
      <c r="R71" s="240"/>
      <c r="S71" s="224"/>
      <c r="T71" s="243"/>
      <c r="U71" s="240"/>
      <c r="V71" s="238"/>
      <c r="W71" s="1"/>
      <c r="X71" s="1"/>
      <c r="Y71" s="1"/>
      <c r="Z71" s="1"/>
      <c r="AA71" s="1"/>
      <c r="AB71" s="1"/>
      <c r="AC71" s="1"/>
    </row>
    <row r="72" spans="1:29" ht="15" customHeight="1">
      <c r="A72" s="8"/>
      <c r="B72" s="282"/>
      <c r="C72" s="224"/>
      <c r="D72" s="291"/>
      <c r="E72" s="241">
        <v>3</v>
      </c>
      <c r="F72" s="266"/>
      <c r="G72" s="224"/>
      <c r="H72" s="241">
        <v>3</v>
      </c>
      <c r="I72" s="248"/>
      <c r="J72" s="250"/>
      <c r="K72" s="241">
        <v>3</v>
      </c>
      <c r="L72" s="248"/>
      <c r="M72" s="224"/>
      <c r="N72" s="241">
        <v>3</v>
      </c>
      <c r="O72" s="239"/>
      <c r="P72" s="224"/>
      <c r="Q72" s="241">
        <v>3</v>
      </c>
      <c r="R72" s="239"/>
      <c r="S72" s="224"/>
      <c r="T72" s="241">
        <v>3</v>
      </c>
      <c r="U72" s="239"/>
      <c r="V72" s="237"/>
      <c r="W72" s="1"/>
      <c r="X72" s="1"/>
      <c r="Y72" s="1"/>
      <c r="Z72" s="1"/>
      <c r="AA72" s="1"/>
      <c r="AB72" s="1"/>
      <c r="AC72" s="1"/>
    </row>
    <row r="73" spans="1:29" ht="15" customHeight="1">
      <c r="A73" s="8"/>
      <c r="B73" s="282"/>
      <c r="C73" s="224"/>
      <c r="D73" s="291"/>
      <c r="E73" s="242"/>
      <c r="F73" s="247"/>
      <c r="G73" s="224"/>
      <c r="H73" s="242"/>
      <c r="I73" s="247"/>
      <c r="J73" s="250"/>
      <c r="K73" s="242"/>
      <c r="L73" s="247"/>
      <c r="M73" s="224"/>
      <c r="N73" s="242"/>
      <c r="O73" s="240"/>
      <c r="P73" s="224"/>
      <c r="Q73" s="242"/>
      <c r="R73" s="240"/>
      <c r="S73" s="224"/>
      <c r="T73" s="242"/>
      <c r="U73" s="240"/>
      <c r="V73" s="238"/>
      <c r="W73" s="1"/>
      <c r="X73" s="1"/>
      <c r="Y73" s="1"/>
      <c r="Z73" s="1"/>
      <c r="AA73" s="1"/>
      <c r="AB73" s="1"/>
      <c r="AC73" s="1"/>
    </row>
    <row r="74" spans="1:29" ht="15" customHeight="1">
      <c r="A74" s="8"/>
      <c r="B74" s="282"/>
      <c r="C74" s="224"/>
      <c r="D74" s="291"/>
      <c r="E74" s="242"/>
      <c r="F74" s="247"/>
      <c r="G74" s="224"/>
      <c r="H74" s="242"/>
      <c r="I74" s="247"/>
      <c r="J74" s="250"/>
      <c r="K74" s="242"/>
      <c r="L74" s="247"/>
      <c r="M74" s="224"/>
      <c r="N74" s="242"/>
      <c r="O74" s="240"/>
      <c r="P74" s="224"/>
      <c r="Q74" s="242"/>
      <c r="R74" s="240"/>
      <c r="S74" s="224"/>
      <c r="T74" s="242"/>
      <c r="U74" s="240"/>
      <c r="V74" s="238"/>
      <c r="W74" s="1"/>
      <c r="X74" s="1"/>
      <c r="Y74" s="1"/>
      <c r="Z74" s="1"/>
      <c r="AA74" s="1"/>
      <c r="AB74" s="1"/>
      <c r="AC74" s="1"/>
    </row>
    <row r="75" spans="1:29" ht="15" customHeight="1">
      <c r="A75" s="8"/>
      <c r="B75" s="282"/>
      <c r="C75" s="225"/>
      <c r="D75" s="291"/>
      <c r="E75" s="243"/>
      <c r="F75" s="247"/>
      <c r="G75" s="225"/>
      <c r="H75" s="243"/>
      <c r="I75" s="247"/>
      <c r="J75" s="251"/>
      <c r="K75" s="243"/>
      <c r="L75" s="247"/>
      <c r="M75" s="225"/>
      <c r="N75" s="243"/>
      <c r="O75" s="240"/>
      <c r="P75" s="225"/>
      <c r="Q75" s="243"/>
      <c r="R75" s="240"/>
      <c r="S75" s="225"/>
      <c r="T75" s="243"/>
      <c r="U75" s="240"/>
      <c r="V75" s="238"/>
      <c r="W75" s="1"/>
      <c r="X75" s="1"/>
      <c r="Y75" s="1"/>
      <c r="Z75" s="1"/>
      <c r="AA75" s="1"/>
      <c r="AB75" s="1"/>
      <c r="AC75" s="1"/>
    </row>
    <row r="76" spans="1:29" ht="15" customHeight="1">
      <c r="A76" s="8"/>
      <c r="B76" s="282"/>
      <c r="C76" s="229" t="str">
        <f ca="1">OFFSET(INDIRECT($B200),17,2)</f>
        <v>Storing and sharing</v>
      </c>
      <c r="D76" s="268" t="str">
        <f ca="1">OFFSET(INDIRECT($B$200),17,14)</f>
        <v>create and share hyperlinks to local, network and online files
password-protect a file.</v>
      </c>
      <c r="E76" s="241">
        <v>1</v>
      </c>
      <c r="F76" s="237"/>
      <c r="G76" s="255" t="str">
        <f ca="1">OFFSET(INDIRECT($B200),17,15)</f>
        <v xml:space="preserve">track the changes of a document/view the revision history and restore a previous version where appropriate
take account of file size and type, and understand that storage drives may have a limited storage space.
</v>
      </c>
      <c r="H76" s="241">
        <v>1</v>
      </c>
      <c r="I76" s="246"/>
      <c r="J76" s="256" t="str">
        <f ca="1">OFFSET(INDIRECT($B200),17,16)</f>
        <v>use appropriate advanced file-management techniques, e.g. tagging, compression.</v>
      </c>
      <c r="K76" s="241">
        <v>1</v>
      </c>
      <c r="L76" s="246"/>
      <c r="M76" s="255" t="str">
        <f ca="1">OFFSET(INDIRECT($B200),17,17)</f>
        <v>understand simple encryption and the purpose of encryption, e.g. to send sensitive data more securely
use relevant hyperlinks and account for the appropriate file management technique, e.g. some file storage systems will utilise dynamic hyperlinks so that if a file location is changed, the link remains intact, whereas changing file location in other systems could result in a broken hyperlink.</v>
      </c>
      <c r="N76" s="241">
        <v>1</v>
      </c>
      <c r="O76" s="244"/>
      <c r="P76" s="245" t="str">
        <f ca="1">OFFSET(INDIRECT($B200),17,18)</f>
        <v>use online services to share appropriate content with a global audience, e.g. uploading content to public websites to share with specific audiences.</v>
      </c>
      <c r="Q76" s="241">
        <v>1</v>
      </c>
      <c r="R76" s="244"/>
      <c r="S76" s="255" t="str">
        <f ca="1">OFFSET(INDIRECT($B200),17,19)</f>
        <v>use online services to share appropriate content with a global audience, e.g. uploading content to public websites to share with specific audiences.</v>
      </c>
      <c r="T76" s="241">
        <v>1</v>
      </c>
      <c r="U76" s="244"/>
      <c r="V76" s="237"/>
      <c r="W76" s="1"/>
      <c r="X76" s="1"/>
      <c r="Y76" s="1"/>
      <c r="Z76" s="1"/>
      <c r="AA76" s="1"/>
      <c r="AB76" s="1"/>
      <c r="AC76" s="1"/>
    </row>
    <row r="77" spans="1:29" ht="15" customHeight="1">
      <c r="A77" s="8"/>
      <c r="B77" s="282"/>
      <c r="C77" s="224"/>
      <c r="D77" s="291"/>
      <c r="E77" s="242"/>
      <c r="F77" s="247"/>
      <c r="G77" s="224"/>
      <c r="H77" s="242"/>
      <c r="I77" s="247"/>
      <c r="J77" s="250"/>
      <c r="K77" s="242"/>
      <c r="L77" s="247"/>
      <c r="M77" s="224"/>
      <c r="N77" s="242"/>
      <c r="O77" s="240"/>
      <c r="P77" s="224"/>
      <c r="Q77" s="242"/>
      <c r="R77" s="240"/>
      <c r="S77" s="224"/>
      <c r="T77" s="242"/>
      <c r="U77" s="240"/>
      <c r="V77" s="238"/>
      <c r="W77" s="1"/>
      <c r="X77" s="1"/>
      <c r="Y77" s="1"/>
      <c r="Z77" s="1"/>
      <c r="AA77" s="1"/>
      <c r="AB77" s="1"/>
      <c r="AC77" s="1"/>
    </row>
    <row r="78" spans="1:29" ht="15" customHeight="1">
      <c r="A78" s="8"/>
      <c r="B78" s="282"/>
      <c r="C78" s="224"/>
      <c r="D78" s="291"/>
      <c r="E78" s="242"/>
      <c r="F78" s="247"/>
      <c r="G78" s="224"/>
      <c r="H78" s="242"/>
      <c r="I78" s="247"/>
      <c r="J78" s="250"/>
      <c r="K78" s="242"/>
      <c r="L78" s="247"/>
      <c r="M78" s="224"/>
      <c r="N78" s="242"/>
      <c r="O78" s="240"/>
      <c r="P78" s="224"/>
      <c r="Q78" s="242"/>
      <c r="R78" s="240"/>
      <c r="S78" s="224"/>
      <c r="T78" s="242"/>
      <c r="U78" s="240"/>
      <c r="V78" s="238"/>
      <c r="W78" s="1"/>
      <c r="X78" s="1"/>
      <c r="Y78" s="1"/>
      <c r="Z78" s="1"/>
      <c r="AA78" s="1"/>
      <c r="AB78" s="1"/>
      <c r="AC78" s="1"/>
    </row>
    <row r="79" spans="1:29" ht="15" customHeight="1">
      <c r="A79" s="8"/>
      <c r="B79" s="282"/>
      <c r="C79" s="224"/>
      <c r="D79" s="291"/>
      <c r="E79" s="243"/>
      <c r="F79" s="247"/>
      <c r="G79" s="224"/>
      <c r="H79" s="243"/>
      <c r="I79" s="247"/>
      <c r="J79" s="250"/>
      <c r="K79" s="243"/>
      <c r="L79" s="247"/>
      <c r="M79" s="224"/>
      <c r="N79" s="243"/>
      <c r="O79" s="240"/>
      <c r="P79" s="224"/>
      <c r="Q79" s="243"/>
      <c r="R79" s="240"/>
      <c r="S79" s="224"/>
      <c r="T79" s="243"/>
      <c r="U79" s="240"/>
      <c r="V79" s="238"/>
      <c r="W79" s="1"/>
      <c r="X79" s="1"/>
      <c r="Y79" s="1"/>
      <c r="Z79" s="1"/>
      <c r="AA79" s="1"/>
      <c r="AB79" s="1"/>
      <c r="AC79" s="1"/>
    </row>
    <row r="80" spans="1:29" ht="15" customHeight="1">
      <c r="A80" s="8"/>
      <c r="B80" s="282"/>
      <c r="C80" s="224"/>
      <c r="D80" s="291"/>
      <c r="E80" s="241">
        <v>2</v>
      </c>
      <c r="F80" s="266"/>
      <c r="G80" s="224"/>
      <c r="H80" s="241">
        <v>2</v>
      </c>
      <c r="I80" s="248"/>
      <c r="J80" s="250"/>
      <c r="K80" s="241">
        <v>2</v>
      </c>
      <c r="L80" s="248"/>
      <c r="M80" s="224"/>
      <c r="N80" s="241">
        <v>2</v>
      </c>
      <c r="O80" s="239"/>
      <c r="P80" s="224"/>
      <c r="Q80" s="241">
        <v>2</v>
      </c>
      <c r="R80" s="239"/>
      <c r="S80" s="224"/>
      <c r="T80" s="241">
        <v>2</v>
      </c>
      <c r="U80" s="239"/>
      <c r="V80" s="237"/>
      <c r="W80" s="1"/>
      <c r="X80" s="1"/>
      <c r="Y80" s="1"/>
      <c r="Z80" s="1"/>
      <c r="AA80" s="1"/>
      <c r="AB80" s="1"/>
      <c r="AC80" s="1"/>
    </row>
    <row r="81" spans="1:29" ht="15" customHeight="1">
      <c r="A81" s="8"/>
      <c r="B81" s="282"/>
      <c r="C81" s="224"/>
      <c r="D81" s="291"/>
      <c r="E81" s="242"/>
      <c r="F81" s="247"/>
      <c r="G81" s="224"/>
      <c r="H81" s="242"/>
      <c r="I81" s="247"/>
      <c r="J81" s="250"/>
      <c r="K81" s="242"/>
      <c r="L81" s="247"/>
      <c r="M81" s="224"/>
      <c r="N81" s="242"/>
      <c r="O81" s="240"/>
      <c r="P81" s="224"/>
      <c r="Q81" s="242"/>
      <c r="R81" s="240"/>
      <c r="S81" s="224"/>
      <c r="T81" s="242"/>
      <c r="U81" s="240"/>
      <c r="V81" s="238"/>
      <c r="W81" s="1"/>
      <c r="X81" s="1"/>
      <c r="Y81" s="1"/>
      <c r="Z81" s="1"/>
      <c r="AA81" s="1"/>
      <c r="AB81" s="1"/>
      <c r="AC81" s="1"/>
    </row>
    <row r="82" spans="1:29" ht="15" customHeight="1">
      <c r="A82" s="8"/>
      <c r="B82" s="282"/>
      <c r="C82" s="224"/>
      <c r="D82" s="291"/>
      <c r="E82" s="242"/>
      <c r="F82" s="247"/>
      <c r="G82" s="224"/>
      <c r="H82" s="242"/>
      <c r="I82" s="247"/>
      <c r="J82" s="250"/>
      <c r="K82" s="242"/>
      <c r="L82" s="247"/>
      <c r="M82" s="224"/>
      <c r="N82" s="242"/>
      <c r="O82" s="240"/>
      <c r="P82" s="224"/>
      <c r="Q82" s="242"/>
      <c r="R82" s="240"/>
      <c r="S82" s="224"/>
      <c r="T82" s="242"/>
      <c r="U82" s="240"/>
      <c r="V82" s="238"/>
      <c r="W82" s="1"/>
      <c r="X82" s="1"/>
      <c r="Y82" s="1"/>
      <c r="Z82" s="1"/>
      <c r="AA82" s="1"/>
      <c r="AB82" s="1"/>
      <c r="AC82" s="1"/>
    </row>
    <row r="83" spans="1:29" ht="15" customHeight="1">
      <c r="A83" s="8"/>
      <c r="B83" s="282"/>
      <c r="C83" s="224"/>
      <c r="D83" s="291"/>
      <c r="E83" s="243"/>
      <c r="F83" s="247"/>
      <c r="G83" s="224"/>
      <c r="H83" s="243"/>
      <c r="I83" s="247"/>
      <c r="J83" s="250"/>
      <c r="K83" s="243"/>
      <c r="L83" s="247"/>
      <c r="M83" s="224"/>
      <c r="N83" s="243"/>
      <c r="O83" s="240"/>
      <c r="P83" s="224"/>
      <c r="Q83" s="243"/>
      <c r="R83" s="240"/>
      <c r="S83" s="224"/>
      <c r="T83" s="243"/>
      <c r="U83" s="240"/>
      <c r="V83" s="238"/>
      <c r="W83" s="1"/>
      <c r="X83" s="1"/>
      <c r="Y83" s="1"/>
      <c r="Z83" s="1"/>
      <c r="AA83" s="1"/>
      <c r="AB83" s="1"/>
      <c r="AC83" s="1"/>
    </row>
    <row r="84" spans="1:29" ht="15" customHeight="1">
      <c r="A84" s="8"/>
      <c r="B84" s="282"/>
      <c r="C84" s="224"/>
      <c r="D84" s="291"/>
      <c r="E84" s="241">
        <v>3</v>
      </c>
      <c r="F84" s="266"/>
      <c r="G84" s="224"/>
      <c r="H84" s="241">
        <v>3</v>
      </c>
      <c r="I84" s="248"/>
      <c r="J84" s="250"/>
      <c r="K84" s="241">
        <v>3</v>
      </c>
      <c r="L84" s="248"/>
      <c r="M84" s="224"/>
      <c r="N84" s="241">
        <v>3</v>
      </c>
      <c r="O84" s="239"/>
      <c r="P84" s="224"/>
      <c r="Q84" s="241">
        <v>3</v>
      </c>
      <c r="R84" s="239"/>
      <c r="S84" s="224"/>
      <c r="T84" s="241">
        <v>3</v>
      </c>
      <c r="U84" s="239"/>
      <c r="V84" s="237"/>
      <c r="W84" s="1"/>
      <c r="X84" s="1"/>
      <c r="Y84" s="1"/>
      <c r="Z84" s="1"/>
      <c r="AA84" s="1"/>
      <c r="AB84" s="1"/>
      <c r="AC84" s="1"/>
    </row>
    <row r="85" spans="1:29" ht="15" customHeight="1">
      <c r="A85" s="8"/>
      <c r="B85" s="282"/>
      <c r="C85" s="224"/>
      <c r="D85" s="291"/>
      <c r="E85" s="242"/>
      <c r="F85" s="247"/>
      <c r="G85" s="224"/>
      <c r="H85" s="242"/>
      <c r="I85" s="247"/>
      <c r="J85" s="250"/>
      <c r="K85" s="242"/>
      <c r="L85" s="247"/>
      <c r="M85" s="224"/>
      <c r="N85" s="242"/>
      <c r="O85" s="240"/>
      <c r="P85" s="224"/>
      <c r="Q85" s="242"/>
      <c r="R85" s="240"/>
      <c r="S85" s="224"/>
      <c r="T85" s="242"/>
      <c r="U85" s="240"/>
      <c r="V85" s="238"/>
      <c r="W85" s="1"/>
      <c r="X85" s="1"/>
      <c r="Y85" s="1"/>
      <c r="Z85" s="1"/>
      <c r="AA85" s="1"/>
      <c r="AB85" s="1"/>
      <c r="AC85" s="1"/>
    </row>
    <row r="86" spans="1:29" ht="15" customHeight="1">
      <c r="A86" s="8"/>
      <c r="B86" s="282"/>
      <c r="C86" s="224"/>
      <c r="D86" s="291"/>
      <c r="E86" s="242"/>
      <c r="F86" s="247"/>
      <c r="G86" s="224"/>
      <c r="H86" s="242"/>
      <c r="I86" s="247"/>
      <c r="J86" s="250"/>
      <c r="K86" s="242"/>
      <c r="L86" s="247"/>
      <c r="M86" s="224"/>
      <c r="N86" s="242"/>
      <c r="O86" s="240"/>
      <c r="P86" s="224"/>
      <c r="Q86" s="242"/>
      <c r="R86" s="240"/>
      <c r="S86" s="224"/>
      <c r="T86" s="242"/>
      <c r="U86" s="240"/>
      <c r="V86" s="238"/>
      <c r="W86" s="1"/>
      <c r="X86" s="1"/>
      <c r="Y86" s="1"/>
      <c r="Z86" s="1"/>
      <c r="AA86" s="1"/>
      <c r="AB86" s="1"/>
      <c r="AC86" s="1"/>
    </row>
    <row r="87" spans="1:29" ht="15" customHeight="1">
      <c r="A87" s="8"/>
      <c r="B87" s="283"/>
      <c r="C87" s="225"/>
      <c r="D87" s="291"/>
      <c r="E87" s="243"/>
      <c r="F87" s="247"/>
      <c r="G87" s="225"/>
      <c r="H87" s="243"/>
      <c r="I87" s="247"/>
      <c r="J87" s="251"/>
      <c r="K87" s="243"/>
      <c r="L87" s="247"/>
      <c r="M87" s="225"/>
      <c r="N87" s="243"/>
      <c r="O87" s="240"/>
      <c r="P87" s="225"/>
      <c r="Q87" s="243"/>
      <c r="R87" s="240"/>
      <c r="S87" s="225"/>
      <c r="T87" s="243"/>
      <c r="U87" s="240"/>
      <c r="V87" s="238"/>
      <c r="W87" s="1"/>
      <c r="X87" s="1"/>
      <c r="Y87" s="1"/>
      <c r="Z87" s="1"/>
      <c r="AA87" s="1"/>
      <c r="AB87" s="1"/>
      <c r="AC87" s="1"/>
    </row>
    <row r="88" spans="1:29" ht="15" customHeight="1">
      <c r="A88" s="8"/>
      <c r="B88" s="284" t="str">
        <f ca="1">OFFSET(INDIRECT($B200),18,0)</f>
        <v>3. Producing</v>
      </c>
      <c r="C88" s="230" t="str">
        <f ca="1">OFFSET(INDIRECT($B200),20,2)</f>
        <v>Planning, sourcing and searching</v>
      </c>
      <c r="D88" s="268" t="str">
        <f ca="1">OFFSET(INDIRECT($B$200),20,14)</f>
        <v>plan work independently before beginning the digital task
extend strategies for finding information; store previous searches and results for future use, e.g. reference through hyperlinks and bookmark a website.</v>
      </c>
      <c r="E88" s="241">
        <v>1</v>
      </c>
      <c r="F88" s="237"/>
      <c r="G88" s="245" t="str">
        <f ca="1">OFFSET(INDIRECT($B200),20,15)</f>
        <v xml:space="preserve">select and use effective planning techniques
search for necessary information and assess the quality of the information found; assess sources of information to determine if they are reliable and reference valid sources, e.g. search a range of sources and critically evaluate search findings. 
</v>
      </c>
      <c r="H88" s="241">
        <v>1</v>
      </c>
      <c r="I88" s="246"/>
      <c r="J88" s="249" t="str">
        <f ca="1">OFFSET(INDIRECT($B200),20,16)</f>
        <v xml:space="preserve">select and use a variety of effective planning techniques
search a variety of sources using relevant search techniques with increased complexity; organise previous searches and information for improved functionality and reference using appropriate methods, e.g. begin to categorise and group searches to make information handling more efficient; ensure that information sources are current, reliable and valid.
</v>
      </c>
      <c r="K88" s="241">
        <v>1</v>
      </c>
      <c r="L88" s="246"/>
      <c r="M88" s="245" t="str">
        <f ca="1">OFFSET(INDIRECT($B200),20,17)</f>
        <v>select and use a variety of effective planning techniques
evaluate the reliability of sources of information, justify opinions and reasons for choices and reference using appropriate methods
use a range of complex searches independently, e.g. and/or/+/-/not.</v>
      </c>
      <c r="N88" s="241">
        <v>1</v>
      </c>
      <c r="O88" s="244"/>
      <c r="P88" s="245" t="str">
        <f ca="1">OFFSET(INDIRECT($B200),20,18)</f>
        <v>effectively plan with increasing complexity
search efficiently for information and evaluate the reliability of sources of information, justifying opinions and reasons for choices; reference work using appropriate methods.</v>
      </c>
      <c r="Q88" s="241">
        <v>1</v>
      </c>
      <c r="R88" s="244"/>
      <c r="S88" s="245" t="str">
        <f ca="1">OFFSET(INDIRECT($B200),20,19)</f>
        <v>effectively plan with increasing complexity
consider the benefits and limitations of digital tools and information sources, and of the results they produce, and use these results to inform future judgements about the quality of their work
search efficiently for information and evaluate the reliability of sources of information, justifying opinions and reasons for choices; reference work using appropriate methods.</v>
      </c>
      <c r="T88" s="241">
        <v>1</v>
      </c>
      <c r="U88" s="244"/>
      <c r="V88" s="237"/>
      <c r="W88" s="1"/>
      <c r="X88" s="1"/>
      <c r="Y88" s="1"/>
      <c r="Z88" s="1"/>
      <c r="AA88" s="1"/>
      <c r="AB88" s="1"/>
      <c r="AC88" s="1"/>
    </row>
    <row r="89" spans="1:29" ht="15" customHeight="1">
      <c r="A89" s="8"/>
      <c r="B89" s="282"/>
      <c r="C89" s="224"/>
      <c r="D89" s="291"/>
      <c r="E89" s="242"/>
      <c r="F89" s="247"/>
      <c r="G89" s="224"/>
      <c r="H89" s="242"/>
      <c r="I89" s="247"/>
      <c r="J89" s="250"/>
      <c r="K89" s="242"/>
      <c r="L89" s="247"/>
      <c r="M89" s="224"/>
      <c r="N89" s="242"/>
      <c r="O89" s="240"/>
      <c r="P89" s="224"/>
      <c r="Q89" s="242"/>
      <c r="R89" s="240"/>
      <c r="S89" s="224"/>
      <c r="T89" s="242"/>
      <c r="U89" s="240"/>
      <c r="V89" s="238"/>
      <c r="W89" s="1"/>
      <c r="X89" s="1"/>
      <c r="Y89" s="1"/>
      <c r="Z89" s="1"/>
      <c r="AA89" s="1"/>
      <c r="AB89" s="1"/>
      <c r="AC89" s="1"/>
    </row>
    <row r="90" spans="1:29" ht="15" customHeight="1">
      <c r="A90" s="8"/>
      <c r="B90" s="282"/>
      <c r="C90" s="224"/>
      <c r="D90" s="291"/>
      <c r="E90" s="242"/>
      <c r="F90" s="247"/>
      <c r="G90" s="224"/>
      <c r="H90" s="242"/>
      <c r="I90" s="247"/>
      <c r="J90" s="250"/>
      <c r="K90" s="242"/>
      <c r="L90" s="247"/>
      <c r="M90" s="224"/>
      <c r="N90" s="242"/>
      <c r="O90" s="240"/>
      <c r="P90" s="224"/>
      <c r="Q90" s="242"/>
      <c r="R90" s="240"/>
      <c r="S90" s="224"/>
      <c r="T90" s="242"/>
      <c r="U90" s="240"/>
      <c r="V90" s="238"/>
      <c r="W90" s="1"/>
      <c r="X90" s="1"/>
      <c r="Y90" s="1"/>
      <c r="Z90" s="1"/>
      <c r="AA90" s="1"/>
      <c r="AB90" s="1"/>
      <c r="AC90" s="1"/>
    </row>
    <row r="91" spans="1:29" ht="15" customHeight="1">
      <c r="A91" s="8"/>
      <c r="B91" s="282"/>
      <c r="C91" s="224"/>
      <c r="D91" s="291"/>
      <c r="E91" s="243"/>
      <c r="F91" s="247"/>
      <c r="G91" s="224"/>
      <c r="H91" s="243"/>
      <c r="I91" s="247"/>
      <c r="J91" s="250"/>
      <c r="K91" s="243"/>
      <c r="L91" s="247"/>
      <c r="M91" s="224"/>
      <c r="N91" s="243"/>
      <c r="O91" s="240"/>
      <c r="P91" s="224"/>
      <c r="Q91" s="243"/>
      <c r="R91" s="240"/>
      <c r="S91" s="224"/>
      <c r="T91" s="243"/>
      <c r="U91" s="240"/>
      <c r="V91" s="238"/>
      <c r="W91" s="1"/>
      <c r="X91" s="1"/>
      <c r="Y91" s="1"/>
      <c r="Z91" s="1"/>
      <c r="AA91" s="1"/>
      <c r="AB91" s="1"/>
      <c r="AC91" s="1"/>
    </row>
    <row r="92" spans="1:29" ht="15" customHeight="1">
      <c r="A92" s="8"/>
      <c r="B92" s="282"/>
      <c r="C92" s="224"/>
      <c r="D92" s="291"/>
      <c r="E92" s="241">
        <v>2</v>
      </c>
      <c r="F92" s="266"/>
      <c r="G92" s="224"/>
      <c r="H92" s="241">
        <v>2</v>
      </c>
      <c r="I92" s="248"/>
      <c r="J92" s="250"/>
      <c r="K92" s="241">
        <v>2</v>
      </c>
      <c r="L92" s="248"/>
      <c r="M92" s="224"/>
      <c r="N92" s="241">
        <v>2</v>
      </c>
      <c r="O92" s="239"/>
      <c r="P92" s="224"/>
      <c r="Q92" s="241">
        <v>2</v>
      </c>
      <c r="R92" s="239"/>
      <c r="S92" s="224"/>
      <c r="T92" s="241">
        <v>2</v>
      </c>
      <c r="U92" s="239"/>
      <c r="V92" s="237"/>
      <c r="W92" s="1"/>
      <c r="X92" s="1"/>
      <c r="Y92" s="1"/>
      <c r="Z92" s="1"/>
      <c r="AA92" s="1"/>
      <c r="AB92" s="1"/>
      <c r="AC92" s="1"/>
    </row>
    <row r="93" spans="1:29" ht="15" customHeight="1">
      <c r="A93" s="8"/>
      <c r="B93" s="282"/>
      <c r="C93" s="224"/>
      <c r="D93" s="291"/>
      <c r="E93" s="242"/>
      <c r="F93" s="247"/>
      <c r="G93" s="224"/>
      <c r="H93" s="242"/>
      <c r="I93" s="247"/>
      <c r="J93" s="250"/>
      <c r="K93" s="242"/>
      <c r="L93" s="247"/>
      <c r="M93" s="224"/>
      <c r="N93" s="242"/>
      <c r="O93" s="240"/>
      <c r="P93" s="224"/>
      <c r="Q93" s="242"/>
      <c r="R93" s="240"/>
      <c r="S93" s="224"/>
      <c r="T93" s="242"/>
      <c r="U93" s="240"/>
      <c r="V93" s="238"/>
      <c r="W93" s="1"/>
      <c r="X93" s="1"/>
      <c r="Y93" s="1"/>
      <c r="Z93" s="1"/>
      <c r="AA93" s="1"/>
      <c r="AB93" s="1"/>
      <c r="AC93" s="1"/>
    </row>
    <row r="94" spans="1:29" ht="15" customHeight="1">
      <c r="A94" s="8"/>
      <c r="B94" s="282"/>
      <c r="C94" s="224"/>
      <c r="D94" s="291"/>
      <c r="E94" s="242"/>
      <c r="F94" s="247"/>
      <c r="G94" s="224"/>
      <c r="H94" s="242"/>
      <c r="I94" s="247"/>
      <c r="J94" s="250"/>
      <c r="K94" s="242"/>
      <c r="L94" s="247"/>
      <c r="M94" s="224"/>
      <c r="N94" s="242"/>
      <c r="O94" s="240"/>
      <c r="P94" s="224"/>
      <c r="Q94" s="242"/>
      <c r="R94" s="240"/>
      <c r="S94" s="224"/>
      <c r="T94" s="242"/>
      <c r="U94" s="240"/>
      <c r="V94" s="238"/>
      <c r="W94" s="1"/>
      <c r="X94" s="1"/>
      <c r="Y94" s="1"/>
      <c r="Z94" s="1"/>
      <c r="AA94" s="1"/>
      <c r="AB94" s="1"/>
      <c r="AC94" s="1"/>
    </row>
    <row r="95" spans="1:29" ht="15" customHeight="1">
      <c r="A95" s="8"/>
      <c r="B95" s="282"/>
      <c r="C95" s="224"/>
      <c r="D95" s="291"/>
      <c r="E95" s="243"/>
      <c r="F95" s="247"/>
      <c r="G95" s="224"/>
      <c r="H95" s="243"/>
      <c r="I95" s="247"/>
      <c r="J95" s="250"/>
      <c r="K95" s="243"/>
      <c r="L95" s="247"/>
      <c r="M95" s="224"/>
      <c r="N95" s="243"/>
      <c r="O95" s="240"/>
      <c r="P95" s="224"/>
      <c r="Q95" s="243"/>
      <c r="R95" s="240"/>
      <c r="S95" s="224"/>
      <c r="T95" s="243"/>
      <c r="U95" s="240"/>
      <c r="V95" s="238"/>
      <c r="W95" s="1"/>
      <c r="X95" s="1"/>
      <c r="Y95" s="1"/>
      <c r="Z95" s="1"/>
      <c r="AA95" s="1"/>
      <c r="AB95" s="1"/>
      <c r="AC95" s="1"/>
    </row>
    <row r="96" spans="1:29" ht="15" customHeight="1">
      <c r="A96" s="8"/>
      <c r="B96" s="282"/>
      <c r="C96" s="224"/>
      <c r="D96" s="291"/>
      <c r="E96" s="241">
        <v>3</v>
      </c>
      <c r="F96" s="266"/>
      <c r="G96" s="224"/>
      <c r="H96" s="241">
        <v>3</v>
      </c>
      <c r="I96" s="248"/>
      <c r="J96" s="250"/>
      <c r="K96" s="241">
        <v>3</v>
      </c>
      <c r="L96" s="248"/>
      <c r="M96" s="224"/>
      <c r="N96" s="241">
        <v>3</v>
      </c>
      <c r="O96" s="239"/>
      <c r="P96" s="224"/>
      <c r="Q96" s="241">
        <v>3</v>
      </c>
      <c r="R96" s="239"/>
      <c r="S96" s="224"/>
      <c r="T96" s="241">
        <v>3</v>
      </c>
      <c r="U96" s="239"/>
      <c r="V96" s="237"/>
      <c r="W96" s="1"/>
      <c r="X96" s="1"/>
      <c r="Y96" s="1"/>
      <c r="Z96" s="1"/>
      <c r="AA96" s="1"/>
      <c r="AB96" s="1"/>
      <c r="AC96" s="1"/>
    </row>
    <row r="97" spans="1:29" ht="15" customHeight="1">
      <c r="A97" s="8"/>
      <c r="B97" s="282"/>
      <c r="C97" s="224"/>
      <c r="D97" s="291"/>
      <c r="E97" s="242"/>
      <c r="F97" s="247"/>
      <c r="G97" s="224"/>
      <c r="H97" s="242"/>
      <c r="I97" s="247"/>
      <c r="J97" s="250"/>
      <c r="K97" s="242"/>
      <c r="L97" s="247"/>
      <c r="M97" s="224"/>
      <c r="N97" s="242"/>
      <c r="O97" s="240"/>
      <c r="P97" s="224"/>
      <c r="Q97" s="242"/>
      <c r="R97" s="240"/>
      <c r="S97" s="224"/>
      <c r="T97" s="242"/>
      <c r="U97" s="240"/>
      <c r="V97" s="238"/>
      <c r="W97" s="1"/>
      <c r="X97" s="1"/>
      <c r="Y97" s="1"/>
      <c r="Z97" s="1"/>
      <c r="AA97" s="1"/>
      <c r="AB97" s="1"/>
      <c r="AC97" s="1"/>
    </row>
    <row r="98" spans="1:29" ht="15" customHeight="1">
      <c r="A98" s="8"/>
      <c r="B98" s="282"/>
      <c r="C98" s="224"/>
      <c r="D98" s="291"/>
      <c r="E98" s="242"/>
      <c r="F98" s="247"/>
      <c r="G98" s="224"/>
      <c r="H98" s="242"/>
      <c r="I98" s="247"/>
      <c r="J98" s="250"/>
      <c r="K98" s="242"/>
      <c r="L98" s="247"/>
      <c r="M98" s="224"/>
      <c r="N98" s="242"/>
      <c r="O98" s="240"/>
      <c r="P98" s="224"/>
      <c r="Q98" s="242"/>
      <c r="R98" s="240"/>
      <c r="S98" s="224"/>
      <c r="T98" s="242"/>
      <c r="U98" s="240"/>
      <c r="V98" s="238"/>
      <c r="W98" s="1"/>
      <c r="X98" s="1"/>
      <c r="Y98" s="1"/>
      <c r="Z98" s="1"/>
      <c r="AA98" s="1"/>
      <c r="AB98" s="1"/>
      <c r="AC98" s="1"/>
    </row>
    <row r="99" spans="1:29" ht="15" customHeight="1">
      <c r="A99" s="8"/>
      <c r="B99" s="282"/>
      <c r="C99" s="225"/>
      <c r="D99" s="291"/>
      <c r="E99" s="243"/>
      <c r="F99" s="247"/>
      <c r="G99" s="225"/>
      <c r="H99" s="243"/>
      <c r="I99" s="247"/>
      <c r="J99" s="251"/>
      <c r="K99" s="243"/>
      <c r="L99" s="247"/>
      <c r="M99" s="225"/>
      <c r="N99" s="243"/>
      <c r="O99" s="240"/>
      <c r="P99" s="225"/>
      <c r="Q99" s="243"/>
      <c r="R99" s="240"/>
      <c r="S99" s="225"/>
      <c r="T99" s="243"/>
      <c r="U99" s="240"/>
      <c r="V99" s="238"/>
      <c r="W99" s="1"/>
      <c r="X99" s="1"/>
      <c r="Y99" s="1"/>
      <c r="Z99" s="1"/>
      <c r="AA99" s="1"/>
      <c r="AB99" s="1"/>
      <c r="AC99" s="1"/>
    </row>
    <row r="100" spans="1:29" ht="15" customHeight="1">
      <c r="A100" s="8"/>
      <c r="B100" s="282"/>
      <c r="C100" s="230" t="str">
        <f ca="1">OFFSET(INDIRECT($B200),22,2)</f>
        <v>Creating</v>
      </c>
      <c r="D100" s="268" t="str">
        <f ca="1">OFFSET(INDIRECT($B$200),22,14)</f>
        <v>use a range of software to produce and refine multimedia components
select and combine a range of text, image, sound, animation and video to produce an outcome for a selected purpose; use software tools to enhance the outcomes for specific audiences.</v>
      </c>
      <c r="E100" s="241">
        <v>1</v>
      </c>
      <c r="F100" s="237"/>
      <c r="G100" s="255" t="str">
        <f ca="1">OFFSET(INDIRECT($B200),22,15)</f>
        <v>use many features of a range of software to produce and refine multimedia components
use software tools to create and enhance text, image, sound, animation and video components; combine the components to produce appropriate outcomes for a range of audiences and purposes.</v>
      </c>
      <c r="H100" s="241">
        <v>1</v>
      </c>
      <c r="I100" s="246"/>
      <c r="J100" s="256" t="str">
        <f ca="1">OFFSET(INDIRECT($B200),22,16)</f>
        <v>use many features of a range of software to produce and refine multimedia components
use software tools to create and enhance text, image, sound, animation and video components; combine the components to produce appropriate outcomes for a range of audiences and purposes
explore and develop formal text document structures for given purposes.</v>
      </c>
      <c r="K100" s="241">
        <v>1</v>
      </c>
      <c r="L100" s="246"/>
      <c r="M100" s="255" t="str">
        <f ca="1">OFFSET(INDIRECT($B200),22,17)</f>
        <v>select and use a variety of appropriate software, tools and techniques to create, modify and combine multimedia components
use software tools to create, enhance and combine text, images, sound, animation and video for a range of audiences and purposes 
develop a range of formal text document structures for different audiences and purposes.</v>
      </c>
      <c r="N100" s="241">
        <v>1</v>
      </c>
      <c r="O100" s="244"/>
      <c r="P100" s="255" t="str">
        <f ca="1">OFFSET(INDIRECT($B200),22,18)</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Q100" s="241">
        <v>1</v>
      </c>
      <c r="R100" s="244"/>
      <c r="S100" s="255" t="str">
        <f ca="1">OFFSET(INDIRECT($B200),22,19)</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T100" s="241">
        <v>1</v>
      </c>
      <c r="U100" s="244"/>
      <c r="V100" s="237"/>
      <c r="W100" s="1"/>
      <c r="X100" s="1"/>
      <c r="Y100" s="1"/>
      <c r="Z100" s="1"/>
      <c r="AA100" s="1"/>
      <c r="AB100" s="1"/>
      <c r="AC100" s="1"/>
    </row>
    <row r="101" spans="1:29" ht="15" customHeight="1">
      <c r="A101" s="8"/>
      <c r="B101" s="282"/>
      <c r="C101" s="224"/>
      <c r="D101" s="291"/>
      <c r="E101" s="242"/>
      <c r="F101" s="247"/>
      <c r="G101" s="224"/>
      <c r="H101" s="242"/>
      <c r="I101" s="247"/>
      <c r="J101" s="250"/>
      <c r="K101" s="242"/>
      <c r="L101" s="247"/>
      <c r="M101" s="224"/>
      <c r="N101" s="242"/>
      <c r="O101" s="240"/>
      <c r="P101" s="224"/>
      <c r="Q101" s="242"/>
      <c r="R101" s="240"/>
      <c r="S101" s="224"/>
      <c r="T101" s="242"/>
      <c r="U101" s="240"/>
      <c r="V101" s="238"/>
      <c r="W101" s="1"/>
      <c r="X101" s="1"/>
      <c r="Y101" s="1"/>
      <c r="Z101" s="1"/>
      <c r="AA101" s="1"/>
      <c r="AB101" s="1"/>
      <c r="AC101" s="1"/>
    </row>
    <row r="102" spans="1:29" ht="15" customHeight="1">
      <c r="A102" s="8"/>
      <c r="B102" s="282"/>
      <c r="C102" s="224"/>
      <c r="D102" s="291"/>
      <c r="E102" s="242"/>
      <c r="F102" s="247"/>
      <c r="G102" s="224"/>
      <c r="H102" s="242"/>
      <c r="I102" s="247"/>
      <c r="J102" s="250"/>
      <c r="K102" s="242"/>
      <c r="L102" s="247"/>
      <c r="M102" s="224"/>
      <c r="N102" s="242"/>
      <c r="O102" s="240"/>
      <c r="P102" s="224"/>
      <c r="Q102" s="242"/>
      <c r="R102" s="240"/>
      <c r="S102" s="224"/>
      <c r="T102" s="242"/>
      <c r="U102" s="240"/>
      <c r="V102" s="238"/>
      <c r="W102" s="1"/>
      <c r="X102" s="1"/>
      <c r="Y102" s="1"/>
      <c r="Z102" s="1"/>
      <c r="AA102" s="1"/>
      <c r="AB102" s="1"/>
      <c r="AC102" s="1"/>
    </row>
    <row r="103" spans="1:29" ht="15" customHeight="1">
      <c r="A103" s="8"/>
      <c r="B103" s="282"/>
      <c r="C103" s="224"/>
      <c r="D103" s="291"/>
      <c r="E103" s="243"/>
      <c r="F103" s="247"/>
      <c r="G103" s="224"/>
      <c r="H103" s="243"/>
      <c r="I103" s="247"/>
      <c r="J103" s="250"/>
      <c r="K103" s="243"/>
      <c r="L103" s="247"/>
      <c r="M103" s="224"/>
      <c r="N103" s="243"/>
      <c r="O103" s="240"/>
      <c r="P103" s="224"/>
      <c r="Q103" s="243"/>
      <c r="R103" s="240"/>
      <c r="S103" s="224"/>
      <c r="T103" s="243"/>
      <c r="U103" s="240"/>
      <c r="V103" s="238"/>
      <c r="W103" s="1"/>
      <c r="X103" s="1"/>
      <c r="Y103" s="1"/>
      <c r="Z103" s="1"/>
      <c r="AA103" s="1"/>
      <c r="AB103" s="1"/>
      <c r="AC103" s="1"/>
    </row>
    <row r="104" spans="1:29" ht="15" customHeight="1">
      <c r="A104" s="8"/>
      <c r="B104" s="282"/>
      <c r="C104" s="224"/>
      <c r="D104" s="291"/>
      <c r="E104" s="241">
        <v>2</v>
      </c>
      <c r="F104" s="266"/>
      <c r="G104" s="224"/>
      <c r="H104" s="241">
        <v>2</v>
      </c>
      <c r="I104" s="248"/>
      <c r="J104" s="250"/>
      <c r="K104" s="241">
        <v>2</v>
      </c>
      <c r="L104" s="248"/>
      <c r="M104" s="224"/>
      <c r="N104" s="241">
        <v>2</v>
      </c>
      <c r="O104" s="239"/>
      <c r="P104" s="224"/>
      <c r="Q104" s="241">
        <v>2</v>
      </c>
      <c r="R104" s="239"/>
      <c r="S104" s="224"/>
      <c r="T104" s="241">
        <v>2</v>
      </c>
      <c r="U104" s="239"/>
      <c r="V104" s="237"/>
      <c r="W104" s="1"/>
      <c r="X104" s="1"/>
      <c r="Y104" s="1"/>
      <c r="Z104" s="1"/>
      <c r="AA104" s="1"/>
      <c r="AB104" s="1"/>
      <c r="AC104" s="1"/>
    </row>
    <row r="105" spans="1:29" ht="15" customHeight="1">
      <c r="A105" s="8"/>
      <c r="B105" s="282"/>
      <c r="C105" s="224"/>
      <c r="D105" s="291"/>
      <c r="E105" s="242"/>
      <c r="F105" s="247"/>
      <c r="G105" s="224"/>
      <c r="H105" s="242"/>
      <c r="I105" s="247"/>
      <c r="J105" s="250"/>
      <c r="K105" s="242"/>
      <c r="L105" s="247"/>
      <c r="M105" s="224"/>
      <c r="N105" s="242"/>
      <c r="O105" s="240"/>
      <c r="P105" s="224"/>
      <c r="Q105" s="242"/>
      <c r="R105" s="240"/>
      <c r="S105" s="224"/>
      <c r="T105" s="242"/>
      <c r="U105" s="240"/>
      <c r="V105" s="238"/>
      <c r="W105" s="1"/>
      <c r="X105" s="1"/>
      <c r="Y105" s="1"/>
      <c r="Z105" s="1"/>
      <c r="AA105" s="1"/>
      <c r="AB105" s="1"/>
      <c r="AC105" s="1"/>
    </row>
    <row r="106" spans="1:29" ht="15" customHeight="1">
      <c r="A106" s="8"/>
      <c r="B106" s="282"/>
      <c r="C106" s="224"/>
      <c r="D106" s="291"/>
      <c r="E106" s="242"/>
      <c r="F106" s="247"/>
      <c r="G106" s="224"/>
      <c r="H106" s="242"/>
      <c r="I106" s="247"/>
      <c r="J106" s="250"/>
      <c r="K106" s="242"/>
      <c r="L106" s="247"/>
      <c r="M106" s="224"/>
      <c r="N106" s="242"/>
      <c r="O106" s="240"/>
      <c r="P106" s="224"/>
      <c r="Q106" s="242"/>
      <c r="R106" s="240"/>
      <c r="S106" s="224"/>
      <c r="T106" s="242"/>
      <c r="U106" s="240"/>
      <c r="V106" s="238"/>
      <c r="W106" s="1"/>
      <c r="X106" s="1"/>
      <c r="Y106" s="1"/>
      <c r="Z106" s="1"/>
      <c r="AA106" s="1"/>
      <c r="AB106" s="1"/>
      <c r="AC106" s="1"/>
    </row>
    <row r="107" spans="1:29" ht="15" customHeight="1">
      <c r="A107" s="8"/>
      <c r="B107" s="282"/>
      <c r="C107" s="224"/>
      <c r="D107" s="291"/>
      <c r="E107" s="243"/>
      <c r="F107" s="247"/>
      <c r="G107" s="224"/>
      <c r="H107" s="243"/>
      <c r="I107" s="247"/>
      <c r="J107" s="250"/>
      <c r="K107" s="243"/>
      <c r="L107" s="247"/>
      <c r="M107" s="224"/>
      <c r="N107" s="243"/>
      <c r="O107" s="240"/>
      <c r="P107" s="224"/>
      <c r="Q107" s="243"/>
      <c r="R107" s="240"/>
      <c r="S107" s="224"/>
      <c r="T107" s="243"/>
      <c r="U107" s="240"/>
      <c r="V107" s="238"/>
      <c r="W107" s="1"/>
      <c r="X107" s="1"/>
      <c r="Y107" s="1"/>
      <c r="Z107" s="1"/>
      <c r="AA107" s="1"/>
      <c r="AB107" s="1"/>
      <c r="AC107" s="1"/>
    </row>
    <row r="108" spans="1:29" ht="15" customHeight="1">
      <c r="A108" s="8"/>
      <c r="B108" s="282"/>
      <c r="C108" s="224"/>
      <c r="D108" s="291"/>
      <c r="E108" s="241">
        <v>3</v>
      </c>
      <c r="F108" s="266"/>
      <c r="G108" s="224"/>
      <c r="H108" s="241">
        <v>3</v>
      </c>
      <c r="I108" s="248"/>
      <c r="J108" s="250"/>
      <c r="K108" s="241">
        <v>3</v>
      </c>
      <c r="L108" s="248"/>
      <c r="M108" s="224"/>
      <c r="N108" s="241">
        <v>3</v>
      </c>
      <c r="O108" s="239"/>
      <c r="P108" s="224"/>
      <c r="Q108" s="241">
        <v>3</v>
      </c>
      <c r="R108" s="239"/>
      <c r="S108" s="224"/>
      <c r="T108" s="241">
        <v>3</v>
      </c>
      <c r="U108" s="239"/>
      <c r="V108" s="237"/>
      <c r="W108" s="1"/>
      <c r="X108" s="1"/>
      <c r="Y108" s="1"/>
      <c r="Z108" s="1"/>
      <c r="AA108" s="1"/>
      <c r="AB108" s="1"/>
      <c r="AC108" s="1"/>
    </row>
    <row r="109" spans="1:29" ht="15" customHeight="1">
      <c r="A109" s="8"/>
      <c r="B109" s="282"/>
      <c r="C109" s="224"/>
      <c r="D109" s="291"/>
      <c r="E109" s="242"/>
      <c r="F109" s="247"/>
      <c r="G109" s="224"/>
      <c r="H109" s="242"/>
      <c r="I109" s="247"/>
      <c r="J109" s="250"/>
      <c r="K109" s="242"/>
      <c r="L109" s="247"/>
      <c r="M109" s="224"/>
      <c r="N109" s="242"/>
      <c r="O109" s="240"/>
      <c r="P109" s="224"/>
      <c r="Q109" s="242"/>
      <c r="R109" s="240"/>
      <c r="S109" s="224"/>
      <c r="T109" s="242"/>
      <c r="U109" s="240"/>
      <c r="V109" s="238"/>
      <c r="W109" s="1"/>
      <c r="X109" s="1"/>
      <c r="Y109" s="1"/>
      <c r="Z109" s="1"/>
      <c r="AA109" s="1"/>
      <c r="AB109" s="1"/>
      <c r="AC109" s="1"/>
    </row>
    <row r="110" spans="1:29" ht="15" customHeight="1">
      <c r="A110" s="8"/>
      <c r="B110" s="282"/>
      <c r="C110" s="224"/>
      <c r="D110" s="291"/>
      <c r="E110" s="242"/>
      <c r="F110" s="247"/>
      <c r="G110" s="224"/>
      <c r="H110" s="242"/>
      <c r="I110" s="247"/>
      <c r="J110" s="250"/>
      <c r="K110" s="242"/>
      <c r="L110" s="247"/>
      <c r="M110" s="224"/>
      <c r="N110" s="242"/>
      <c r="O110" s="240"/>
      <c r="P110" s="224"/>
      <c r="Q110" s="242"/>
      <c r="R110" s="240"/>
      <c r="S110" s="224"/>
      <c r="T110" s="242"/>
      <c r="U110" s="240"/>
      <c r="V110" s="238"/>
      <c r="W110" s="1"/>
      <c r="X110" s="1"/>
      <c r="Y110" s="1"/>
      <c r="Z110" s="1"/>
      <c r="AA110" s="1"/>
      <c r="AB110" s="1"/>
      <c r="AC110" s="1"/>
    </row>
    <row r="111" spans="1:29" ht="15" customHeight="1">
      <c r="A111" s="8"/>
      <c r="B111" s="282"/>
      <c r="C111" s="225"/>
      <c r="D111" s="291"/>
      <c r="E111" s="243"/>
      <c r="F111" s="247"/>
      <c r="G111" s="225"/>
      <c r="H111" s="243"/>
      <c r="I111" s="247"/>
      <c r="J111" s="251"/>
      <c r="K111" s="243"/>
      <c r="L111" s="247"/>
      <c r="M111" s="225"/>
      <c r="N111" s="243"/>
      <c r="O111" s="240"/>
      <c r="P111" s="225"/>
      <c r="Q111" s="243"/>
      <c r="R111" s="240"/>
      <c r="S111" s="225"/>
      <c r="T111" s="243"/>
      <c r="U111" s="240"/>
      <c r="V111" s="238"/>
      <c r="W111" s="1"/>
      <c r="X111" s="1"/>
      <c r="Y111" s="1"/>
      <c r="Z111" s="1"/>
      <c r="AA111" s="1"/>
      <c r="AB111" s="1"/>
      <c r="AC111" s="1"/>
    </row>
    <row r="112" spans="1:29" ht="15" customHeight="1">
      <c r="A112" s="1"/>
      <c r="B112" s="282"/>
      <c r="C112" s="230" t="str">
        <f ca="1">OFFSET(INDIRECT($B200),24,2)</f>
        <v>Evaluating and improving</v>
      </c>
      <c r="D112" s="268" t="str">
        <f ca="1">OFFSET(INDIRECT($B$200),24,14)</f>
        <v>explain reasons for layout and content of own work, e.g. evaluate the presentation for audience and appropriateness
ensure output is appropriate for specific purpose
comment on reasons for layout and content
invite feedback/responses from others, e.g. use 'Comment' in Word Online/Excel Online for asking questions or adding suggestions
create groups and share work between them to allow review of work.</v>
      </c>
      <c r="E112" s="241">
        <v>1</v>
      </c>
      <c r="F112" s="237"/>
      <c r="G112" s="255" t="str">
        <f ca="1">OFFSET(INDIRECT($B200),24,15)</f>
        <v>evaluate own and others' work and justify content for audience, e.g. comment on others' work in relation to layout and content
respond to feedback.</v>
      </c>
      <c r="H112" s="241">
        <v>1</v>
      </c>
      <c r="I112" s="246"/>
      <c r="J112" s="256" t="str">
        <f ca="1">OFFSET(INDIRECT($B200),24,16)</f>
        <v>justify the reasons for choices and explain the advantages and disadvantages of the different outputs, e.g. produce a basic evaluation report including justification for layout and content
suggest and make improvements depending on feedback and self-evaluation. </v>
      </c>
      <c r="K112" s="241">
        <v>1</v>
      </c>
      <c r="L112" s="246"/>
      <c r="M112" s="255" t="str">
        <f ca="1">OFFSET(INDIRECT($B200),24,17)</f>
        <v>justify the reasons for choices and explain the advantages and disadvantages of the different outputs
suggest and make improvements depending on feedback and self-evaluation that are relevant for audience and purpose.</v>
      </c>
      <c r="N112" s="241">
        <v>1</v>
      </c>
      <c r="O112" s="244"/>
      <c r="P112" s="255" t="str">
        <f ca="1">OFFSET(INDIRECT($B200),24,18)</f>
        <v>justify reasoning to critical audiences in terms of layout and content, e.g. produce a detailed evaluation report including justification for layout and content
refer appropriately to sources of information used
make detailed and specific changes based upon feedback and self-evaluation, as relevant. </v>
      </c>
      <c r="Q112" s="241">
        <v>1</v>
      </c>
      <c r="R112" s="244"/>
      <c r="S112" s="255" t="str">
        <f ca="1">OFFSET(INDIRECT($B200),24,19)</f>
        <v>justify reasoning to critical audiences in terms of layout and content
refer appropriately to sources of information used
make detailed and specific changes based upon feedback and self-evaluation, as relevant. </v>
      </c>
      <c r="T112" s="241">
        <v>1</v>
      </c>
      <c r="U112" s="244"/>
      <c r="V112" s="237"/>
      <c r="W112" s="1"/>
      <c r="X112" s="1"/>
      <c r="Y112" s="1"/>
      <c r="Z112" s="1"/>
      <c r="AA112" s="1"/>
      <c r="AB112" s="1"/>
      <c r="AC112" s="1"/>
    </row>
    <row r="113" spans="1:29" ht="15" customHeight="1">
      <c r="A113" s="1"/>
      <c r="B113" s="282"/>
      <c r="C113" s="224"/>
      <c r="D113" s="291"/>
      <c r="E113" s="242"/>
      <c r="F113" s="247"/>
      <c r="G113" s="224"/>
      <c r="H113" s="242"/>
      <c r="I113" s="247"/>
      <c r="J113" s="250"/>
      <c r="K113" s="242"/>
      <c r="L113" s="247"/>
      <c r="M113" s="224"/>
      <c r="N113" s="242"/>
      <c r="O113" s="240"/>
      <c r="P113" s="224"/>
      <c r="Q113" s="242"/>
      <c r="R113" s="240"/>
      <c r="S113" s="224"/>
      <c r="T113" s="242"/>
      <c r="U113" s="240"/>
      <c r="V113" s="238"/>
      <c r="W113" s="1"/>
      <c r="X113" s="1"/>
      <c r="Y113" s="1"/>
      <c r="Z113" s="1"/>
      <c r="AA113" s="1"/>
      <c r="AB113" s="1"/>
      <c r="AC113" s="1"/>
    </row>
    <row r="114" spans="1:29" ht="15" customHeight="1">
      <c r="A114" s="1"/>
      <c r="B114" s="282"/>
      <c r="C114" s="224"/>
      <c r="D114" s="291"/>
      <c r="E114" s="242"/>
      <c r="F114" s="247"/>
      <c r="G114" s="224"/>
      <c r="H114" s="242"/>
      <c r="I114" s="247"/>
      <c r="J114" s="250"/>
      <c r="K114" s="242"/>
      <c r="L114" s="247"/>
      <c r="M114" s="224"/>
      <c r="N114" s="242"/>
      <c r="O114" s="240"/>
      <c r="P114" s="224"/>
      <c r="Q114" s="242"/>
      <c r="R114" s="240"/>
      <c r="S114" s="224"/>
      <c r="T114" s="242"/>
      <c r="U114" s="240"/>
      <c r="V114" s="238"/>
      <c r="W114" s="1"/>
      <c r="X114" s="1"/>
      <c r="Y114" s="1"/>
      <c r="Z114" s="1"/>
      <c r="AA114" s="1"/>
      <c r="AB114" s="1"/>
      <c r="AC114" s="1"/>
    </row>
    <row r="115" spans="1:29" ht="15" customHeight="1">
      <c r="A115" s="1"/>
      <c r="B115" s="282"/>
      <c r="C115" s="224"/>
      <c r="D115" s="291"/>
      <c r="E115" s="243"/>
      <c r="F115" s="247"/>
      <c r="G115" s="224"/>
      <c r="H115" s="243"/>
      <c r="I115" s="247"/>
      <c r="J115" s="250"/>
      <c r="K115" s="243"/>
      <c r="L115" s="247"/>
      <c r="M115" s="224"/>
      <c r="N115" s="243"/>
      <c r="O115" s="240"/>
      <c r="P115" s="224"/>
      <c r="Q115" s="243"/>
      <c r="R115" s="240"/>
      <c r="S115" s="224"/>
      <c r="T115" s="243"/>
      <c r="U115" s="240"/>
      <c r="V115" s="238"/>
      <c r="W115" s="1"/>
      <c r="X115" s="1"/>
      <c r="Y115" s="1"/>
      <c r="Z115" s="1"/>
      <c r="AA115" s="1"/>
      <c r="AB115" s="1"/>
      <c r="AC115" s="1"/>
    </row>
    <row r="116" spans="1:29" ht="15" customHeight="1">
      <c r="A116" s="1"/>
      <c r="B116" s="282"/>
      <c r="C116" s="224"/>
      <c r="D116" s="291"/>
      <c r="E116" s="241">
        <v>2</v>
      </c>
      <c r="F116" s="266"/>
      <c r="G116" s="224"/>
      <c r="H116" s="241">
        <v>2</v>
      </c>
      <c r="I116" s="248"/>
      <c r="J116" s="250"/>
      <c r="K116" s="241">
        <v>2</v>
      </c>
      <c r="L116" s="248"/>
      <c r="M116" s="224"/>
      <c r="N116" s="241">
        <v>2</v>
      </c>
      <c r="O116" s="239"/>
      <c r="P116" s="224"/>
      <c r="Q116" s="241">
        <v>2</v>
      </c>
      <c r="R116" s="239"/>
      <c r="S116" s="224"/>
      <c r="T116" s="241">
        <v>2</v>
      </c>
      <c r="U116" s="239"/>
      <c r="V116" s="237"/>
      <c r="W116" s="1"/>
      <c r="X116" s="1"/>
      <c r="Y116" s="1"/>
      <c r="Z116" s="1"/>
      <c r="AA116" s="1"/>
      <c r="AB116" s="1"/>
      <c r="AC116" s="1"/>
    </row>
    <row r="117" spans="1:29" ht="15" customHeight="1">
      <c r="A117" s="1"/>
      <c r="B117" s="282"/>
      <c r="C117" s="224"/>
      <c r="D117" s="291"/>
      <c r="E117" s="242"/>
      <c r="F117" s="247"/>
      <c r="G117" s="224"/>
      <c r="H117" s="242"/>
      <c r="I117" s="247"/>
      <c r="J117" s="250"/>
      <c r="K117" s="242"/>
      <c r="L117" s="247"/>
      <c r="M117" s="224"/>
      <c r="N117" s="242"/>
      <c r="O117" s="240"/>
      <c r="P117" s="224"/>
      <c r="Q117" s="242"/>
      <c r="R117" s="240"/>
      <c r="S117" s="224"/>
      <c r="T117" s="242"/>
      <c r="U117" s="240"/>
      <c r="V117" s="238"/>
      <c r="W117" s="1"/>
      <c r="X117" s="1"/>
      <c r="Y117" s="1"/>
      <c r="Z117" s="1"/>
      <c r="AA117" s="1"/>
      <c r="AB117" s="1"/>
      <c r="AC117" s="1"/>
    </row>
    <row r="118" spans="1:29" ht="15" customHeight="1">
      <c r="A118" s="1"/>
      <c r="B118" s="282"/>
      <c r="C118" s="224"/>
      <c r="D118" s="291"/>
      <c r="E118" s="242"/>
      <c r="F118" s="247"/>
      <c r="G118" s="224"/>
      <c r="H118" s="242"/>
      <c r="I118" s="247"/>
      <c r="J118" s="250"/>
      <c r="K118" s="242"/>
      <c r="L118" s="247"/>
      <c r="M118" s="224"/>
      <c r="N118" s="242"/>
      <c r="O118" s="240"/>
      <c r="P118" s="224"/>
      <c r="Q118" s="242"/>
      <c r="R118" s="240"/>
      <c r="S118" s="224"/>
      <c r="T118" s="242"/>
      <c r="U118" s="240"/>
      <c r="V118" s="238"/>
      <c r="W118" s="1"/>
      <c r="X118" s="1"/>
      <c r="Y118" s="1"/>
      <c r="Z118" s="1"/>
      <c r="AA118" s="1"/>
      <c r="AB118" s="1"/>
      <c r="AC118" s="1"/>
    </row>
    <row r="119" spans="1:29" ht="15" customHeight="1">
      <c r="A119" s="1"/>
      <c r="B119" s="282"/>
      <c r="C119" s="224"/>
      <c r="D119" s="291"/>
      <c r="E119" s="243"/>
      <c r="F119" s="247"/>
      <c r="G119" s="224"/>
      <c r="H119" s="243"/>
      <c r="I119" s="247"/>
      <c r="J119" s="250"/>
      <c r="K119" s="243"/>
      <c r="L119" s="247"/>
      <c r="M119" s="224"/>
      <c r="N119" s="243"/>
      <c r="O119" s="240"/>
      <c r="P119" s="224"/>
      <c r="Q119" s="243"/>
      <c r="R119" s="240"/>
      <c r="S119" s="224"/>
      <c r="T119" s="243"/>
      <c r="U119" s="240"/>
      <c r="V119" s="238"/>
      <c r="W119" s="1"/>
      <c r="X119" s="1"/>
      <c r="Y119" s="1"/>
      <c r="Z119" s="1"/>
      <c r="AA119" s="1"/>
      <c r="AB119" s="1"/>
      <c r="AC119" s="1"/>
    </row>
    <row r="120" spans="1:29" ht="15" customHeight="1">
      <c r="A120" s="1"/>
      <c r="B120" s="282"/>
      <c r="C120" s="224"/>
      <c r="D120" s="291"/>
      <c r="E120" s="241">
        <v>3</v>
      </c>
      <c r="F120" s="266"/>
      <c r="G120" s="224"/>
      <c r="H120" s="241">
        <v>3</v>
      </c>
      <c r="I120" s="248"/>
      <c r="J120" s="250"/>
      <c r="K120" s="241">
        <v>3</v>
      </c>
      <c r="L120" s="248"/>
      <c r="M120" s="224"/>
      <c r="N120" s="241">
        <v>3</v>
      </c>
      <c r="O120" s="239"/>
      <c r="P120" s="224"/>
      <c r="Q120" s="241">
        <v>3</v>
      </c>
      <c r="R120" s="239"/>
      <c r="S120" s="224"/>
      <c r="T120" s="241">
        <v>3</v>
      </c>
      <c r="U120" s="239"/>
      <c r="V120" s="237"/>
      <c r="W120" s="1"/>
      <c r="X120" s="1"/>
      <c r="Y120" s="1"/>
      <c r="Z120" s="1"/>
      <c r="AA120" s="1"/>
      <c r="AB120" s="1"/>
      <c r="AC120" s="1"/>
    </row>
    <row r="121" spans="1:29" ht="15" customHeight="1">
      <c r="A121" s="1"/>
      <c r="B121" s="282"/>
      <c r="C121" s="224"/>
      <c r="D121" s="291"/>
      <c r="E121" s="242"/>
      <c r="F121" s="247"/>
      <c r="G121" s="224"/>
      <c r="H121" s="242"/>
      <c r="I121" s="247"/>
      <c r="J121" s="250"/>
      <c r="K121" s="242"/>
      <c r="L121" s="247"/>
      <c r="M121" s="224"/>
      <c r="N121" s="242"/>
      <c r="O121" s="240"/>
      <c r="P121" s="224"/>
      <c r="Q121" s="242"/>
      <c r="R121" s="240"/>
      <c r="S121" s="224"/>
      <c r="T121" s="242"/>
      <c r="U121" s="240"/>
      <c r="V121" s="238"/>
      <c r="W121" s="1"/>
      <c r="X121" s="1"/>
      <c r="Y121" s="1"/>
      <c r="Z121" s="1"/>
      <c r="AA121" s="1"/>
      <c r="AB121" s="1"/>
      <c r="AC121" s="1"/>
    </row>
    <row r="122" spans="1:29" ht="15" customHeight="1">
      <c r="A122" s="1"/>
      <c r="B122" s="282"/>
      <c r="C122" s="224"/>
      <c r="D122" s="291"/>
      <c r="E122" s="242"/>
      <c r="F122" s="247"/>
      <c r="G122" s="224"/>
      <c r="H122" s="242"/>
      <c r="I122" s="247"/>
      <c r="J122" s="250"/>
      <c r="K122" s="242"/>
      <c r="L122" s="247"/>
      <c r="M122" s="224"/>
      <c r="N122" s="242"/>
      <c r="O122" s="240"/>
      <c r="P122" s="224"/>
      <c r="Q122" s="242"/>
      <c r="R122" s="240"/>
      <c r="S122" s="224"/>
      <c r="T122" s="242"/>
      <c r="U122" s="240"/>
      <c r="V122" s="238"/>
      <c r="W122" s="1"/>
      <c r="X122" s="1"/>
      <c r="Y122" s="1"/>
      <c r="Z122" s="1"/>
      <c r="AA122" s="1"/>
      <c r="AB122" s="1"/>
      <c r="AC122" s="1"/>
    </row>
    <row r="123" spans="1:29" ht="15" customHeight="1">
      <c r="A123" s="1"/>
      <c r="B123" s="283"/>
      <c r="C123" s="225"/>
      <c r="D123" s="291"/>
      <c r="E123" s="243"/>
      <c r="F123" s="247"/>
      <c r="G123" s="225"/>
      <c r="H123" s="243"/>
      <c r="I123" s="247"/>
      <c r="J123" s="251"/>
      <c r="K123" s="243"/>
      <c r="L123" s="247"/>
      <c r="M123" s="225"/>
      <c r="N123" s="243"/>
      <c r="O123" s="240"/>
      <c r="P123" s="225"/>
      <c r="Q123" s="243"/>
      <c r="R123" s="240"/>
      <c r="S123" s="225"/>
      <c r="T123" s="243"/>
      <c r="U123" s="240"/>
      <c r="V123" s="238"/>
      <c r="W123" s="1"/>
      <c r="X123" s="1"/>
      <c r="Y123" s="1"/>
      <c r="Z123" s="1"/>
      <c r="AA123" s="1"/>
      <c r="AB123" s="1"/>
      <c r="AC123" s="1"/>
    </row>
    <row r="124" spans="1:29" ht="15" customHeight="1">
      <c r="A124" s="1"/>
      <c r="B124" s="285" t="str">
        <f ca="1">OFFSET(INDIRECT($B200),27,0)</f>
        <v xml:space="preserve"> 4. Data and computational thinking    </v>
      </c>
      <c r="C124" s="223" t="str">
        <f ca="1">OFFSET(INDIRECT($B200),27,2)</f>
        <v>Problem-solving and modelling</v>
      </c>
      <c r="D124" s="268" t="str">
        <f ca="1">OFFSET(INDIRECT($B$200),27,14)</f>
        <v xml:space="preserve">demonstrate how programs or processes run by following a sequence of instructions exactly and in order
demonstrate how an algorithm is useful for representing a solution to a problem through testing
understand that changing instructions can affect or even terminate a process, e.g. moving instructions around in a program could produce unexpected outcomes or cause the program to fail altogether.
</v>
      </c>
      <c r="E124" s="241">
        <v>1</v>
      </c>
      <c r="F124" s="237"/>
      <c r="G124" s="245" t="str">
        <f ca="1">OFFSET(INDIRECT($B200),27,15)</f>
        <v xml:space="preserve">identify different parts of a process, e.g. variables, loops, case statements and comments
predict process outcome after modifying inputs, e.g. predicting the effect of changing/editing a set of instructions
modify a given flow chart to change the variables of an algorithm, e.g. add a process or a counter to it that would increment or decrement values.
</v>
      </c>
      <c r="H124" s="241">
        <v>1</v>
      </c>
      <c r="I124" s="246"/>
      <c r="J124" s="249" t="str">
        <f ca="1">OFFSET(INDIRECT($B200),27,16)</f>
        <v>identify patterns and opportunities for re-using code (instructions), e.g. parts of a method or instruction list that can be used to solve similar problems in different situations and/or systems
apply logical reasoning to a problem to formulate a solution, e.g. explain and justify how and why a solution to a problem is suitable
modify a given flow chart to change rules of an algorithm, e.g. adjust conditions of actions in a flow chart, for instance changing the boundaries of a counter in a loop to change how the program functions
change an algorithm and predict the outcome.</v>
      </c>
      <c r="K124" s="241">
        <v>1</v>
      </c>
      <c r="L124" s="246"/>
      <c r="M124" s="252" t="str">
        <f ca="1">OFFSET(INDIRECT($B200),27,17)</f>
        <v xml:space="preserve">decompose complex processes and determine the actions of individual parts, e.g. multiple WHILE, FOR and IF in either text-based or block-based programming environments
follow given written instructions or flow charts to determine the function or output of a process
recognise that algorithms are language agnostic
follow and develop logical solutions, e.g. demonstrate how a problem could be solved selecting a suitable method to illustrate
detect and correct simple errors in algorithms, e.g. can identify and correct where a syntax error will occur, for instance missing equal signs, variable names spelled incorrectly. 
</v>
      </c>
      <c r="N124" s="241">
        <v>1</v>
      </c>
      <c r="O124" s="244"/>
      <c r="P124" s="245" t="str">
        <f ca="1">OFFSET(INDIRECT($B200),27,18)</f>
        <v xml:space="preserve">independently create and design models and explain how they represent real-world problems, e.g. selecting and correctly using an appropriate method for illustrating a problem, such as a flow chart or spreadsheet
follow and develop logical solutions to determine actions and outputs of a program/process, e.g. follow pseudocode or a flow chart to come to an outcome, develop a written sequence of steps that could be followed.
</v>
      </c>
      <c r="Q124" s="241">
        <v>1</v>
      </c>
      <c r="R124" s="244"/>
      <c r="S124" s="245" t="str">
        <f ca="1">OFFSET(INDIRECT($B200),27,19)</f>
        <v>demonstrate the benefits of using part or whole instructions or methods (functions/procedures) in solving a problem, e.g. compartmentalise sections of a problem and call them when needed.</v>
      </c>
      <c r="T124" s="241">
        <v>1</v>
      </c>
      <c r="U124" s="244"/>
      <c r="V124" s="237"/>
      <c r="W124" s="1"/>
      <c r="X124" s="1"/>
      <c r="Y124" s="1"/>
      <c r="Z124" s="1"/>
      <c r="AA124" s="1"/>
      <c r="AB124" s="1"/>
      <c r="AC124" s="1"/>
    </row>
    <row r="125" spans="1:29" ht="15" customHeight="1">
      <c r="A125" s="1"/>
      <c r="B125" s="286"/>
      <c r="C125" s="224"/>
      <c r="D125" s="291"/>
      <c r="E125" s="242"/>
      <c r="F125" s="247"/>
      <c r="G125" s="224"/>
      <c r="H125" s="242"/>
      <c r="I125" s="247"/>
      <c r="J125" s="250"/>
      <c r="K125" s="242"/>
      <c r="L125" s="247"/>
      <c r="M125" s="253"/>
      <c r="N125" s="242"/>
      <c r="O125" s="240"/>
      <c r="P125" s="224"/>
      <c r="Q125" s="242"/>
      <c r="R125" s="240"/>
      <c r="S125" s="224"/>
      <c r="T125" s="242"/>
      <c r="U125" s="240"/>
      <c r="V125" s="238"/>
      <c r="W125" s="1"/>
      <c r="X125" s="1"/>
      <c r="Y125" s="1"/>
      <c r="Z125" s="1"/>
      <c r="AA125" s="1"/>
      <c r="AB125" s="1"/>
      <c r="AC125" s="1"/>
    </row>
    <row r="126" spans="1:29" ht="15" customHeight="1">
      <c r="A126" s="1"/>
      <c r="B126" s="286"/>
      <c r="C126" s="224"/>
      <c r="D126" s="291"/>
      <c r="E126" s="242"/>
      <c r="F126" s="247"/>
      <c r="G126" s="224"/>
      <c r="H126" s="242"/>
      <c r="I126" s="247"/>
      <c r="J126" s="250"/>
      <c r="K126" s="242"/>
      <c r="L126" s="247"/>
      <c r="M126" s="253"/>
      <c r="N126" s="242"/>
      <c r="O126" s="240"/>
      <c r="P126" s="224"/>
      <c r="Q126" s="242"/>
      <c r="R126" s="240"/>
      <c r="S126" s="224"/>
      <c r="T126" s="242"/>
      <c r="U126" s="240"/>
      <c r="V126" s="238"/>
      <c r="W126" s="1"/>
      <c r="X126" s="1"/>
      <c r="Y126" s="1"/>
      <c r="Z126" s="1"/>
      <c r="AA126" s="1"/>
      <c r="AB126" s="1"/>
      <c r="AC126" s="1"/>
    </row>
    <row r="127" spans="1:29" ht="15" customHeight="1">
      <c r="A127" s="1"/>
      <c r="B127" s="286"/>
      <c r="C127" s="224"/>
      <c r="D127" s="291"/>
      <c r="E127" s="243"/>
      <c r="F127" s="247"/>
      <c r="G127" s="224"/>
      <c r="H127" s="243"/>
      <c r="I127" s="247"/>
      <c r="J127" s="250"/>
      <c r="K127" s="243"/>
      <c r="L127" s="247"/>
      <c r="M127" s="253"/>
      <c r="N127" s="243"/>
      <c r="O127" s="240"/>
      <c r="P127" s="224"/>
      <c r="Q127" s="243"/>
      <c r="R127" s="240"/>
      <c r="S127" s="224"/>
      <c r="T127" s="243"/>
      <c r="U127" s="240"/>
      <c r="V127" s="238"/>
      <c r="W127" s="1"/>
      <c r="X127" s="1"/>
      <c r="Y127" s="1"/>
      <c r="Z127" s="1"/>
      <c r="AA127" s="1"/>
      <c r="AB127" s="1"/>
      <c r="AC127" s="1"/>
    </row>
    <row r="128" spans="1:29" ht="15" customHeight="1">
      <c r="A128" s="1"/>
      <c r="B128" s="286"/>
      <c r="C128" s="224"/>
      <c r="D128" s="291"/>
      <c r="E128" s="241">
        <v>2</v>
      </c>
      <c r="F128" s="266"/>
      <c r="G128" s="224"/>
      <c r="H128" s="241">
        <v>2</v>
      </c>
      <c r="I128" s="248"/>
      <c r="J128" s="250"/>
      <c r="K128" s="241">
        <v>2</v>
      </c>
      <c r="L128" s="248"/>
      <c r="M128" s="253"/>
      <c r="N128" s="241">
        <v>2</v>
      </c>
      <c r="O128" s="239"/>
      <c r="P128" s="224"/>
      <c r="Q128" s="241">
        <v>2</v>
      </c>
      <c r="R128" s="239"/>
      <c r="S128" s="224"/>
      <c r="T128" s="241">
        <v>2</v>
      </c>
      <c r="U128" s="239"/>
      <c r="V128" s="237"/>
      <c r="W128" s="1"/>
      <c r="X128" s="1"/>
      <c r="Y128" s="1"/>
      <c r="Z128" s="1"/>
      <c r="AA128" s="1"/>
      <c r="AB128" s="1"/>
      <c r="AC128" s="1"/>
    </row>
    <row r="129" spans="1:29" ht="15" customHeight="1">
      <c r="A129" s="1"/>
      <c r="B129" s="286"/>
      <c r="C129" s="224"/>
      <c r="D129" s="291"/>
      <c r="E129" s="242"/>
      <c r="F129" s="247"/>
      <c r="G129" s="224"/>
      <c r="H129" s="242"/>
      <c r="I129" s="247"/>
      <c r="J129" s="250"/>
      <c r="K129" s="242"/>
      <c r="L129" s="247"/>
      <c r="M129" s="253"/>
      <c r="N129" s="242"/>
      <c r="O129" s="240"/>
      <c r="P129" s="224"/>
      <c r="Q129" s="242"/>
      <c r="R129" s="240"/>
      <c r="S129" s="224"/>
      <c r="T129" s="242"/>
      <c r="U129" s="240"/>
      <c r="V129" s="238"/>
      <c r="W129" s="1"/>
      <c r="X129" s="1"/>
      <c r="Y129" s="1"/>
      <c r="Z129" s="1"/>
      <c r="AA129" s="1"/>
      <c r="AB129" s="1"/>
      <c r="AC129" s="1"/>
    </row>
    <row r="130" spans="1:29" ht="15" customHeight="1">
      <c r="A130" s="1"/>
      <c r="B130" s="286"/>
      <c r="C130" s="224"/>
      <c r="D130" s="291"/>
      <c r="E130" s="242"/>
      <c r="F130" s="247"/>
      <c r="G130" s="224"/>
      <c r="H130" s="242"/>
      <c r="I130" s="247"/>
      <c r="J130" s="250"/>
      <c r="K130" s="242"/>
      <c r="L130" s="247"/>
      <c r="M130" s="253"/>
      <c r="N130" s="242"/>
      <c r="O130" s="240"/>
      <c r="P130" s="224"/>
      <c r="Q130" s="242"/>
      <c r="R130" s="240"/>
      <c r="S130" s="224"/>
      <c r="T130" s="242"/>
      <c r="U130" s="240"/>
      <c r="V130" s="238"/>
      <c r="W130" s="1"/>
      <c r="X130" s="1"/>
      <c r="Y130" s="1"/>
      <c r="Z130" s="1"/>
      <c r="AA130" s="1"/>
      <c r="AB130" s="1"/>
      <c r="AC130" s="1"/>
    </row>
    <row r="131" spans="1:29" ht="15" customHeight="1">
      <c r="A131" s="1"/>
      <c r="B131" s="286"/>
      <c r="C131" s="224"/>
      <c r="D131" s="291"/>
      <c r="E131" s="243"/>
      <c r="F131" s="247"/>
      <c r="G131" s="224"/>
      <c r="H131" s="243"/>
      <c r="I131" s="247"/>
      <c r="J131" s="250"/>
      <c r="K131" s="243"/>
      <c r="L131" s="247"/>
      <c r="M131" s="253"/>
      <c r="N131" s="243"/>
      <c r="O131" s="240"/>
      <c r="P131" s="224"/>
      <c r="Q131" s="243"/>
      <c r="R131" s="240"/>
      <c r="S131" s="224"/>
      <c r="T131" s="243"/>
      <c r="U131" s="240"/>
      <c r="V131" s="238"/>
      <c r="W131" s="1"/>
      <c r="X131" s="1"/>
      <c r="Y131" s="1"/>
      <c r="Z131" s="1"/>
      <c r="AA131" s="1"/>
      <c r="AB131" s="1"/>
      <c r="AC131" s="1"/>
    </row>
    <row r="132" spans="1:29" ht="15" customHeight="1">
      <c r="A132" s="1"/>
      <c r="B132" s="286"/>
      <c r="C132" s="224"/>
      <c r="D132" s="291"/>
      <c r="E132" s="241">
        <v>3</v>
      </c>
      <c r="F132" s="266"/>
      <c r="G132" s="224"/>
      <c r="H132" s="241">
        <v>3</v>
      </c>
      <c r="I132" s="248"/>
      <c r="J132" s="250"/>
      <c r="K132" s="241">
        <v>3</v>
      </c>
      <c r="L132" s="248"/>
      <c r="M132" s="253"/>
      <c r="N132" s="241">
        <v>3</v>
      </c>
      <c r="O132" s="239"/>
      <c r="P132" s="224"/>
      <c r="Q132" s="241">
        <v>3</v>
      </c>
      <c r="R132" s="239"/>
      <c r="S132" s="224"/>
      <c r="T132" s="241">
        <v>3</v>
      </c>
      <c r="U132" s="239"/>
      <c r="V132" s="237"/>
      <c r="W132" s="1"/>
      <c r="X132" s="1"/>
      <c r="Y132" s="1"/>
      <c r="Z132" s="1"/>
      <c r="AA132" s="1"/>
      <c r="AB132" s="1"/>
      <c r="AC132" s="1"/>
    </row>
    <row r="133" spans="1:29" ht="15" customHeight="1">
      <c r="A133" s="1"/>
      <c r="B133" s="286"/>
      <c r="C133" s="224"/>
      <c r="D133" s="291"/>
      <c r="E133" s="242"/>
      <c r="F133" s="247"/>
      <c r="G133" s="224"/>
      <c r="H133" s="242"/>
      <c r="I133" s="247"/>
      <c r="J133" s="250"/>
      <c r="K133" s="242"/>
      <c r="L133" s="247"/>
      <c r="M133" s="253"/>
      <c r="N133" s="242"/>
      <c r="O133" s="240"/>
      <c r="P133" s="224"/>
      <c r="Q133" s="242"/>
      <c r="R133" s="240"/>
      <c r="S133" s="224"/>
      <c r="T133" s="242"/>
      <c r="U133" s="240"/>
      <c r="V133" s="238"/>
      <c r="W133" s="1"/>
      <c r="X133" s="1"/>
      <c r="Y133" s="1"/>
      <c r="Z133" s="1"/>
      <c r="AA133" s="1"/>
      <c r="AB133" s="1"/>
      <c r="AC133" s="1"/>
    </row>
    <row r="134" spans="1:29" ht="15" customHeight="1">
      <c r="A134" s="1"/>
      <c r="B134" s="286"/>
      <c r="C134" s="224"/>
      <c r="D134" s="291"/>
      <c r="E134" s="242"/>
      <c r="F134" s="247"/>
      <c r="G134" s="224"/>
      <c r="H134" s="242"/>
      <c r="I134" s="247"/>
      <c r="J134" s="250"/>
      <c r="K134" s="242"/>
      <c r="L134" s="247"/>
      <c r="M134" s="253"/>
      <c r="N134" s="242"/>
      <c r="O134" s="240"/>
      <c r="P134" s="224"/>
      <c r="Q134" s="242"/>
      <c r="R134" s="240"/>
      <c r="S134" s="224"/>
      <c r="T134" s="242"/>
      <c r="U134" s="240"/>
      <c r="V134" s="238"/>
      <c r="W134" s="1"/>
      <c r="X134" s="1"/>
      <c r="Y134" s="1"/>
      <c r="Z134" s="1"/>
      <c r="AA134" s="1"/>
      <c r="AB134" s="1"/>
      <c r="AC134" s="1"/>
    </row>
    <row r="135" spans="1:29" ht="51" customHeight="1">
      <c r="A135" s="1"/>
      <c r="B135" s="286"/>
      <c r="C135" s="225"/>
      <c r="D135" s="291"/>
      <c r="E135" s="243"/>
      <c r="F135" s="247"/>
      <c r="G135" s="225"/>
      <c r="H135" s="243"/>
      <c r="I135" s="247"/>
      <c r="J135" s="251"/>
      <c r="K135" s="243"/>
      <c r="L135" s="247"/>
      <c r="M135" s="254"/>
      <c r="N135" s="243"/>
      <c r="O135" s="240"/>
      <c r="P135" s="225"/>
      <c r="Q135" s="243"/>
      <c r="R135" s="240"/>
      <c r="S135" s="225"/>
      <c r="T135" s="243"/>
      <c r="U135" s="240"/>
      <c r="V135" s="238"/>
      <c r="W135" s="1"/>
      <c r="X135" s="1"/>
      <c r="Y135" s="1"/>
      <c r="Z135" s="1"/>
      <c r="AA135" s="1"/>
      <c r="AB135" s="1"/>
      <c r="AC135" s="1"/>
    </row>
    <row r="136" spans="1:29" ht="15" customHeight="1">
      <c r="A136" s="1"/>
      <c r="B136" s="286"/>
      <c r="C136" s="223" t="str">
        <f ca="1">OFFSET(INDIRECT($B200),29,2)</f>
        <v>Data and information literacy</v>
      </c>
      <c r="D136" s="268" t="str">
        <f ca="1">OFFSET(INDIRECT($B$200),29,14)</f>
        <v xml:space="preserve">construct, refine and interrogate data sets to test or support an investigation.
</v>
      </c>
      <c r="E136" s="241">
        <v>1</v>
      </c>
      <c r="F136" s="237"/>
      <c r="G136" s="245" t="str">
        <f ca="1">OFFSET(INDIRECT($B200),29,15)</f>
        <v>create a data capture form, capture data, search data and create a database or spreadsheet with appropriate data input method.</v>
      </c>
      <c r="H136" s="241">
        <v>1</v>
      </c>
      <c r="I136" s="246"/>
      <c r="J136" s="249" t="str">
        <f ca="1">OFFSET(INDIRECT($B200),29,16)</f>
        <v>construct frequency tables for sets of data, grouped where appropriate, and perform simple analysis on data sets.</v>
      </c>
      <c r="K136" s="241">
        <v>1</v>
      </c>
      <c r="L136" s="246"/>
      <c r="M136" s="245" t="str">
        <f ca="1">OFFSET(INDIRECT($B200),29,17)</f>
        <v>search through large data sets and identify trends where appropriate.</v>
      </c>
      <c r="N136" s="241">
        <v>1</v>
      </c>
      <c r="O136" s="244"/>
      <c r="P136" s="245" t="str">
        <f ca="1">OFFSET(INDIRECT($B200),29,18)</f>
        <v>use data to explain and add validity to conclusion and where possible modify conclusion and/or hypothesis.</v>
      </c>
      <c r="Q136" s="241">
        <v>1</v>
      </c>
      <c r="R136" s="244"/>
      <c r="S136" s="245" t="str">
        <f ca="1">OFFSET(INDIRECT($B200),29,19)</f>
        <v>use appropriate programs to produce statistical evidence based on their own collected data/identified scenario and justify reasoning.</v>
      </c>
      <c r="T136" s="241">
        <v>1</v>
      </c>
      <c r="U136" s="244"/>
      <c r="V136" s="237"/>
      <c r="W136" s="1"/>
      <c r="X136" s="1"/>
      <c r="Y136" s="1"/>
      <c r="Z136" s="1"/>
      <c r="AA136" s="1"/>
      <c r="AB136" s="1"/>
      <c r="AC136" s="1"/>
    </row>
    <row r="137" spans="1:29" ht="15" customHeight="1">
      <c r="A137" s="1"/>
      <c r="B137" s="286"/>
      <c r="C137" s="224"/>
      <c r="D137" s="291"/>
      <c r="E137" s="242"/>
      <c r="F137" s="247"/>
      <c r="G137" s="224"/>
      <c r="H137" s="242"/>
      <c r="I137" s="247"/>
      <c r="J137" s="250"/>
      <c r="K137" s="242"/>
      <c r="L137" s="247"/>
      <c r="M137" s="224"/>
      <c r="N137" s="242"/>
      <c r="O137" s="240"/>
      <c r="P137" s="224"/>
      <c r="Q137" s="242"/>
      <c r="R137" s="240"/>
      <c r="S137" s="224"/>
      <c r="T137" s="242"/>
      <c r="U137" s="240"/>
      <c r="V137" s="238"/>
      <c r="W137" s="1"/>
      <c r="X137" s="1"/>
      <c r="Y137" s="1"/>
      <c r="Z137" s="1"/>
      <c r="AA137" s="1"/>
      <c r="AB137" s="1"/>
      <c r="AC137" s="1"/>
    </row>
    <row r="138" spans="1:29" ht="15" customHeight="1">
      <c r="A138" s="1"/>
      <c r="B138" s="286"/>
      <c r="C138" s="224"/>
      <c r="D138" s="291"/>
      <c r="E138" s="242"/>
      <c r="F138" s="247"/>
      <c r="G138" s="224"/>
      <c r="H138" s="242"/>
      <c r="I138" s="247"/>
      <c r="J138" s="250"/>
      <c r="K138" s="242"/>
      <c r="L138" s="247"/>
      <c r="M138" s="224"/>
      <c r="N138" s="242"/>
      <c r="O138" s="240"/>
      <c r="P138" s="224"/>
      <c r="Q138" s="242"/>
      <c r="R138" s="240"/>
      <c r="S138" s="224"/>
      <c r="T138" s="242"/>
      <c r="U138" s="240"/>
      <c r="V138" s="238"/>
      <c r="W138" s="1"/>
      <c r="X138" s="1"/>
      <c r="Y138" s="1"/>
      <c r="Z138" s="1"/>
      <c r="AA138" s="1"/>
      <c r="AB138" s="1"/>
      <c r="AC138" s="1"/>
    </row>
    <row r="139" spans="1:29" ht="15" customHeight="1">
      <c r="A139" s="1"/>
      <c r="B139" s="286"/>
      <c r="C139" s="224"/>
      <c r="D139" s="291"/>
      <c r="E139" s="243"/>
      <c r="F139" s="247"/>
      <c r="G139" s="224"/>
      <c r="H139" s="243"/>
      <c r="I139" s="247"/>
      <c r="J139" s="250"/>
      <c r="K139" s="243"/>
      <c r="L139" s="247"/>
      <c r="M139" s="224"/>
      <c r="N139" s="243"/>
      <c r="O139" s="240"/>
      <c r="P139" s="224"/>
      <c r="Q139" s="243"/>
      <c r="R139" s="240"/>
      <c r="S139" s="224"/>
      <c r="T139" s="243"/>
      <c r="U139" s="240"/>
      <c r="V139" s="238"/>
      <c r="W139" s="1"/>
      <c r="X139" s="1"/>
      <c r="Y139" s="1"/>
      <c r="Z139" s="1"/>
      <c r="AA139" s="1"/>
      <c r="AB139" s="1"/>
      <c r="AC139" s="1"/>
    </row>
    <row r="140" spans="1:29" ht="15" customHeight="1">
      <c r="A140" s="1"/>
      <c r="B140" s="286"/>
      <c r="C140" s="224"/>
      <c r="D140" s="291"/>
      <c r="E140" s="241">
        <v>2</v>
      </c>
      <c r="F140" s="266"/>
      <c r="G140" s="224"/>
      <c r="H140" s="241">
        <v>2</v>
      </c>
      <c r="I140" s="248"/>
      <c r="J140" s="250"/>
      <c r="K140" s="241">
        <v>2</v>
      </c>
      <c r="L140" s="248"/>
      <c r="M140" s="224"/>
      <c r="N140" s="241">
        <v>2</v>
      </c>
      <c r="O140" s="239"/>
      <c r="P140" s="224"/>
      <c r="Q140" s="241">
        <v>2</v>
      </c>
      <c r="R140" s="239"/>
      <c r="S140" s="224"/>
      <c r="T140" s="241">
        <v>2</v>
      </c>
      <c r="U140" s="239"/>
      <c r="V140" s="237"/>
      <c r="W140" s="1"/>
      <c r="X140" s="1"/>
      <c r="Y140" s="1"/>
      <c r="Z140" s="1"/>
      <c r="AA140" s="1"/>
      <c r="AB140" s="1"/>
      <c r="AC140" s="1"/>
    </row>
    <row r="141" spans="1:29" ht="15" customHeight="1">
      <c r="A141" s="1"/>
      <c r="B141" s="286"/>
      <c r="C141" s="224"/>
      <c r="D141" s="291"/>
      <c r="E141" s="242"/>
      <c r="F141" s="247"/>
      <c r="G141" s="224"/>
      <c r="H141" s="242"/>
      <c r="I141" s="247"/>
      <c r="J141" s="250"/>
      <c r="K141" s="242"/>
      <c r="L141" s="247"/>
      <c r="M141" s="224"/>
      <c r="N141" s="242"/>
      <c r="O141" s="240"/>
      <c r="P141" s="224"/>
      <c r="Q141" s="242"/>
      <c r="R141" s="240"/>
      <c r="S141" s="224"/>
      <c r="T141" s="242"/>
      <c r="U141" s="240"/>
      <c r="V141" s="238"/>
      <c r="W141" s="1"/>
      <c r="X141" s="1"/>
      <c r="Y141" s="1"/>
      <c r="Z141" s="1"/>
      <c r="AA141" s="1"/>
      <c r="AB141" s="1"/>
      <c r="AC141" s="1"/>
    </row>
    <row r="142" spans="1:29" ht="15" customHeight="1">
      <c r="A142" s="1"/>
      <c r="B142" s="286"/>
      <c r="C142" s="224"/>
      <c r="D142" s="291"/>
      <c r="E142" s="242"/>
      <c r="F142" s="247"/>
      <c r="G142" s="224"/>
      <c r="H142" s="242"/>
      <c r="I142" s="247"/>
      <c r="J142" s="250"/>
      <c r="K142" s="242"/>
      <c r="L142" s="247"/>
      <c r="M142" s="224"/>
      <c r="N142" s="242"/>
      <c r="O142" s="240"/>
      <c r="P142" s="224"/>
      <c r="Q142" s="242"/>
      <c r="R142" s="240"/>
      <c r="S142" s="224"/>
      <c r="T142" s="242"/>
      <c r="U142" s="240"/>
      <c r="V142" s="238"/>
      <c r="W142" s="1"/>
      <c r="X142" s="1"/>
      <c r="Y142" s="1"/>
      <c r="Z142" s="1"/>
      <c r="AA142" s="1"/>
      <c r="AB142" s="1"/>
      <c r="AC142" s="1"/>
    </row>
    <row r="143" spans="1:29" ht="15" customHeight="1">
      <c r="A143" s="1"/>
      <c r="B143" s="286"/>
      <c r="C143" s="224"/>
      <c r="D143" s="291"/>
      <c r="E143" s="243"/>
      <c r="F143" s="247"/>
      <c r="G143" s="224"/>
      <c r="H143" s="243"/>
      <c r="I143" s="247"/>
      <c r="J143" s="250"/>
      <c r="K143" s="243"/>
      <c r="L143" s="247"/>
      <c r="M143" s="224"/>
      <c r="N143" s="243"/>
      <c r="O143" s="240"/>
      <c r="P143" s="224"/>
      <c r="Q143" s="243"/>
      <c r="R143" s="240"/>
      <c r="S143" s="224"/>
      <c r="T143" s="243"/>
      <c r="U143" s="240"/>
      <c r="V143" s="238"/>
      <c r="W143" s="1"/>
      <c r="X143" s="1"/>
      <c r="Y143" s="1"/>
      <c r="Z143" s="1"/>
      <c r="AA143" s="1"/>
      <c r="AB143" s="1"/>
      <c r="AC143" s="1"/>
    </row>
    <row r="144" spans="1:29" ht="15" customHeight="1">
      <c r="A144" s="1"/>
      <c r="B144" s="286"/>
      <c r="C144" s="224"/>
      <c r="D144" s="291"/>
      <c r="E144" s="241">
        <v>3</v>
      </c>
      <c r="F144" s="266"/>
      <c r="G144" s="224"/>
      <c r="H144" s="241">
        <v>3</v>
      </c>
      <c r="I144" s="248"/>
      <c r="J144" s="250"/>
      <c r="K144" s="241">
        <v>3</v>
      </c>
      <c r="L144" s="248"/>
      <c r="M144" s="224"/>
      <c r="N144" s="241">
        <v>3</v>
      </c>
      <c r="O144" s="239"/>
      <c r="P144" s="224"/>
      <c r="Q144" s="241">
        <v>3</v>
      </c>
      <c r="R144" s="239"/>
      <c r="S144" s="224"/>
      <c r="T144" s="241">
        <v>3</v>
      </c>
      <c r="U144" s="239"/>
      <c r="V144" s="237"/>
      <c r="W144" s="1"/>
      <c r="X144" s="1"/>
      <c r="Y144" s="1"/>
      <c r="Z144" s="1"/>
      <c r="AA144" s="1"/>
      <c r="AB144" s="1"/>
      <c r="AC144" s="1"/>
    </row>
    <row r="145" spans="1:29" ht="15" customHeight="1">
      <c r="A145" s="1"/>
      <c r="B145" s="286"/>
      <c r="C145" s="224"/>
      <c r="D145" s="291"/>
      <c r="E145" s="242"/>
      <c r="F145" s="247"/>
      <c r="G145" s="224"/>
      <c r="H145" s="242"/>
      <c r="I145" s="247"/>
      <c r="J145" s="250"/>
      <c r="K145" s="242"/>
      <c r="L145" s="247"/>
      <c r="M145" s="224"/>
      <c r="N145" s="242"/>
      <c r="O145" s="240"/>
      <c r="P145" s="224"/>
      <c r="Q145" s="242"/>
      <c r="R145" s="240"/>
      <c r="S145" s="224"/>
      <c r="T145" s="242"/>
      <c r="U145" s="240"/>
      <c r="V145" s="238"/>
      <c r="W145" s="1"/>
      <c r="X145" s="1"/>
      <c r="Y145" s="1"/>
      <c r="Z145" s="1"/>
      <c r="AA145" s="1"/>
      <c r="AB145" s="1"/>
      <c r="AC145" s="1"/>
    </row>
    <row r="146" spans="1:29" ht="15" customHeight="1">
      <c r="A146" s="1"/>
      <c r="B146" s="286"/>
      <c r="C146" s="224"/>
      <c r="D146" s="291"/>
      <c r="E146" s="242"/>
      <c r="F146" s="247"/>
      <c r="G146" s="224"/>
      <c r="H146" s="242"/>
      <c r="I146" s="247"/>
      <c r="J146" s="250"/>
      <c r="K146" s="242"/>
      <c r="L146" s="247"/>
      <c r="M146" s="224"/>
      <c r="N146" s="242"/>
      <c r="O146" s="240"/>
      <c r="P146" s="224"/>
      <c r="Q146" s="242"/>
      <c r="R146" s="240"/>
      <c r="S146" s="224"/>
      <c r="T146" s="242"/>
      <c r="U146" s="240"/>
      <c r="V146" s="238"/>
      <c r="W146" s="1"/>
      <c r="X146" s="1"/>
      <c r="Y146" s="1"/>
      <c r="Z146" s="1"/>
      <c r="AA146" s="1"/>
      <c r="AB146" s="1"/>
      <c r="AC146" s="1"/>
    </row>
    <row r="147" spans="1:29" ht="15" customHeight="1">
      <c r="A147" s="1"/>
      <c r="B147" s="287"/>
      <c r="C147" s="225"/>
      <c r="D147" s="291"/>
      <c r="E147" s="243"/>
      <c r="F147" s="247"/>
      <c r="G147" s="225"/>
      <c r="H147" s="243"/>
      <c r="I147" s="247"/>
      <c r="J147" s="251"/>
      <c r="K147" s="243"/>
      <c r="L147" s="247"/>
      <c r="M147" s="225"/>
      <c r="N147" s="243"/>
      <c r="O147" s="240"/>
      <c r="P147" s="225"/>
      <c r="Q147" s="243"/>
      <c r="R147" s="240"/>
      <c r="S147" s="225"/>
      <c r="T147" s="243"/>
      <c r="U147" s="240"/>
      <c r="V147" s="238"/>
      <c r="W147" s="1"/>
      <c r="X147" s="1"/>
      <c r="Y147" s="1"/>
      <c r="Z147" s="1"/>
      <c r="AA147" s="1"/>
      <c r="AB147" s="1"/>
      <c r="AC147" s="1"/>
    </row>
    <row r="148" spans="1:29">
      <c r="A148" s="1"/>
      <c r="B148" s="16"/>
      <c r="C148" s="3"/>
      <c r="D148" s="3"/>
      <c r="E148" s="3"/>
      <c r="F148" s="3"/>
      <c r="G148" s="137"/>
      <c r="H148" s="137"/>
      <c r="I148" s="137"/>
      <c r="J148" s="137"/>
      <c r="K148" s="137"/>
      <c r="L148" s="154"/>
      <c r="M148" s="137"/>
      <c r="N148" s="137"/>
      <c r="O148" s="137"/>
      <c r="P148" s="137"/>
      <c r="Q148" s="137"/>
      <c r="R148" s="137"/>
      <c r="S148" s="137"/>
      <c r="T148" s="137"/>
      <c r="U148" s="137"/>
      <c r="V148" s="1"/>
      <c r="W148" s="1"/>
      <c r="X148" s="1"/>
      <c r="Y148" s="1"/>
      <c r="Z148" s="1"/>
      <c r="AA148" s="1"/>
      <c r="AB148" s="1"/>
      <c r="AC148" s="1"/>
    </row>
    <row r="149" spans="1:29">
      <c r="A149" s="1"/>
      <c r="B149" s="16"/>
      <c r="C149" s="3"/>
      <c r="D149" s="3"/>
      <c r="E149" s="3"/>
      <c r="F149" s="3"/>
      <c r="G149" s="137"/>
      <c r="H149" s="137"/>
      <c r="I149" s="137"/>
      <c r="J149" s="137"/>
      <c r="K149" s="137"/>
      <c r="L149" s="154"/>
      <c r="M149" s="137"/>
      <c r="N149" s="137"/>
      <c r="O149" s="137"/>
      <c r="P149" s="137"/>
      <c r="Q149" s="137"/>
      <c r="R149" s="137"/>
      <c r="S149" s="137"/>
      <c r="T149" s="137"/>
      <c r="U149" s="137"/>
      <c r="V149" s="1"/>
      <c r="W149" s="1"/>
      <c r="X149" s="1"/>
      <c r="Y149" s="1"/>
      <c r="Z149" s="1"/>
      <c r="AA149" s="1"/>
      <c r="AB149" s="1"/>
      <c r="AC149" s="1"/>
    </row>
    <row r="150" spans="1:29">
      <c r="A150" s="1"/>
      <c r="B150" s="16"/>
      <c r="C150" s="3"/>
      <c r="D150" s="3"/>
      <c r="E150" s="3"/>
      <c r="F150" s="3"/>
      <c r="G150" s="137"/>
      <c r="H150" s="137"/>
      <c r="I150" s="137"/>
      <c r="J150" s="137"/>
      <c r="K150" s="137"/>
      <c r="L150" s="154"/>
      <c r="M150" s="137"/>
      <c r="N150" s="137"/>
      <c r="O150" s="137"/>
      <c r="P150" s="137"/>
      <c r="Q150" s="137"/>
      <c r="R150" s="137"/>
      <c r="S150" s="137"/>
      <c r="T150" s="137"/>
      <c r="U150" s="137"/>
      <c r="V150" s="1"/>
      <c r="W150" s="1"/>
      <c r="X150" s="1"/>
      <c r="Y150" s="1"/>
      <c r="Z150" s="1"/>
      <c r="AA150" s="1"/>
      <c r="AB150" s="1"/>
      <c r="AC150" s="1"/>
    </row>
    <row r="151" spans="1:29">
      <c r="A151" s="1"/>
      <c r="B151" s="16"/>
      <c r="C151" s="3"/>
      <c r="D151" s="3"/>
      <c r="E151" s="3"/>
      <c r="F151" s="3"/>
      <c r="G151" s="137"/>
      <c r="H151" s="137"/>
      <c r="I151" s="137"/>
      <c r="J151" s="137"/>
      <c r="K151" s="137"/>
      <c r="L151" s="154"/>
      <c r="M151" s="137"/>
      <c r="N151" s="137"/>
      <c r="O151" s="137"/>
      <c r="P151" s="137"/>
      <c r="Q151" s="137"/>
      <c r="R151" s="137"/>
      <c r="S151" s="137"/>
      <c r="T151" s="137"/>
      <c r="U151" s="137"/>
      <c r="V151" s="1"/>
      <c r="W151" s="1"/>
      <c r="X151" s="1"/>
      <c r="Y151" s="1"/>
      <c r="Z151" s="1"/>
      <c r="AA151" s="1"/>
      <c r="AB151" s="1"/>
      <c r="AC151" s="1"/>
    </row>
    <row r="152" spans="1:29">
      <c r="A152" s="1"/>
      <c r="B152" s="16"/>
      <c r="C152" s="3"/>
      <c r="D152" s="3"/>
      <c r="E152" s="3"/>
      <c r="F152" s="3"/>
      <c r="G152" s="137"/>
      <c r="H152" s="137"/>
      <c r="I152" s="137"/>
      <c r="J152" s="137"/>
      <c r="K152" s="137"/>
      <c r="L152" s="154"/>
      <c r="M152" s="137"/>
      <c r="N152" s="137"/>
      <c r="O152" s="137"/>
      <c r="P152" s="137"/>
      <c r="Q152" s="137"/>
      <c r="R152" s="137"/>
      <c r="S152" s="137"/>
      <c r="T152" s="137"/>
      <c r="U152" s="137"/>
      <c r="V152" s="1"/>
      <c r="W152" s="1"/>
      <c r="X152" s="1"/>
      <c r="Y152" s="1"/>
      <c r="Z152" s="1"/>
      <c r="AA152" s="1"/>
      <c r="AB152" s="1"/>
      <c r="AC152" s="1"/>
    </row>
    <row r="153" spans="1:29">
      <c r="A153" s="1"/>
      <c r="B153" s="16"/>
      <c r="C153" s="3"/>
      <c r="D153" s="3"/>
      <c r="E153" s="3"/>
      <c r="F153" s="3"/>
      <c r="G153" s="137"/>
      <c r="H153" s="137"/>
      <c r="I153" s="137"/>
      <c r="J153" s="137"/>
      <c r="K153" s="137"/>
      <c r="L153" s="154"/>
      <c r="M153" s="137"/>
      <c r="N153" s="137"/>
      <c r="O153" s="137"/>
      <c r="P153" s="137"/>
      <c r="Q153" s="137"/>
      <c r="R153" s="137"/>
      <c r="S153" s="137"/>
      <c r="T153" s="137"/>
      <c r="U153" s="137"/>
      <c r="V153" s="1"/>
      <c r="W153" s="1"/>
      <c r="X153" s="1"/>
      <c r="Y153" s="1"/>
      <c r="Z153" s="1"/>
      <c r="AA153" s="1"/>
      <c r="AB153" s="1"/>
      <c r="AC153" s="1"/>
    </row>
    <row r="154" spans="1:29">
      <c r="A154" s="1"/>
      <c r="B154" s="16"/>
      <c r="C154" s="3"/>
      <c r="D154" s="3"/>
      <c r="E154" s="3"/>
      <c r="F154" s="3"/>
      <c r="G154" s="137"/>
      <c r="H154" s="137"/>
      <c r="I154" s="137"/>
      <c r="J154" s="137"/>
      <c r="K154" s="137"/>
      <c r="L154" s="154"/>
      <c r="M154" s="137"/>
      <c r="N154" s="137"/>
      <c r="O154" s="137"/>
      <c r="P154" s="137"/>
      <c r="Q154" s="137"/>
      <c r="R154" s="137"/>
      <c r="S154" s="137"/>
      <c r="T154" s="137"/>
      <c r="U154" s="137"/>
      <c r="V154" s="1"/>
      <c r="W154" s="1"/>
      <c r="X154" s="1"/>
      <c r="Y154" s="1"/>
      <c r="Z154" s="1"/>
      <c r="AA154" s="1"/>
      <c r="AB154" s="1"/>
      <c r="AC154" s="1"/>
    </row>
    <row r="155" spans="1:29">
      <c r="A155" s="1"/>
      <c r="B155" s="16"/>
      <c r="C155" s="3"/>
      <c r="D155" s="3"/>
      <c r="E155" s="3"/>
      <c r="F155" s="3"/>
      <c r="G155" s="137"/>
      <c r="H155" s="137"/>
      <c r="I155" s="137"/>
      <c r="J155" s="137"/>
      <c r="K155" s="137"/>
      <c r="L155" s="154"/>
      <c r="M155" s="137"/>
      <c r="N155" s="137"/>
      <c r="O155" s="137"/>
      <c r="P155" s="137"/>
      <c r="Q155" s="137"/>
      <c r="R155" s="137"/>
      <c r="S155" s="137"/>
      <c r="T155" s="137"/>
      <c r="U155" s="137"/>
      <c r="V155" s="1"/>
      <c r="W155" s="1"/>
      <c r="X155" s="1"/>
      <c r="Y155" s="1"/>
      <c r="Z155" s="1"/>
      <c r="AA155" s="1"/>
      <c r="AB155" s="1"/>
      <c r="AC155" s="1"/>
    </row>
    <row r="156" spans="1:29">
      <c r="A156" s="1"/>
      <c r="B156" s="16"/>
      <c r="C156" s="3"/>
      <c r="D156" s="3"/>
      <c r="E156" s="3"/>
      <c r="F156" s="3"/>
      <c r="G156" s="137"/>
      <c r="H156" s="137"/>
      <c r="I156" s="137"/>
      <c r="J156" s="137"/>
      <c r="K156" s="137"/>
      <c r="L156" s="154"/>
      <c r="M156" s="137"/>
      <c r="N156" s="137"/>
      <c r="O156" s="137"/>
      <c r="P156" s="137"/>
      <c r="Q156" s="137"/>
      <c r="R156" s="137"/>
      <c r="S156" s="137"/>
      <c r="T156" s="137"/>
      <c r="U156" s="137"/>
      <c r="V156" s="1"/>
      <c r="W156" s="1"/>
      <c r="X156" s="1"/>
      <c r="Y156" s="1"/>
      <c r="Z156" s="1"/>
      <c r="AA156" s="1"/>
      <c r="AB156" s="1"/>
      <c r="AC156" s="1"/>
    </row>
    <row r="157" spans="1:29">
      <c r="A157" s="1"/>
      <c r="B157" s="16"/>
      <c r="C157" s="3"/>
      <c r="D157" s="3"/>
      <c r="E157" s="3"/>
      <c r="F157" s="3"/>
      <c r="G157" s="137"/>
      <c r="H157" s="137"/>
      <c r="I157" s="137"/>
      <c r="J157" s="137"/>
      <c r="K157" s="137"/>
      <c r="L157" s="154"/>
      <c r="M157" s="137"/>
      <c r="N157" s="137"/>
      <c r="O157" s="137"/>
      <c r="P157" s="137"/>
      <c r="Q157" s="137"/>
      <c r="R157" s="137"/>
      <c r="S157" s="137"/>
      <c r="T157" s="137"/>
      <c r="U157" s="137"/>
      <c r="V157" s="1"/>
      <c r="W157" s="1"/>
      <c r="X157" s="1"/>
      <c r="Y157" s="1"/>
      <c r="Z157" s="1"/>
      <c r="AA157" s="1"/>
      <c r="AB157" s="1"/>
      <c r="AC157" s="1"/>
    </row>
    <row r="158" spans="1:29">
      <c r="A158" s="1"/>
      <c r="B158" s="16"/>
      <c r="C158" s="3"/>
      <c r="D158" s="3"/>
      <c r="E158" s="3"/>
      <c r="F158" s="3"/>
      <c r="G158" s="137"/>
      <c r="H158" s="137"/>
      <c r="I158" s="137"/>
      <c r="J158" s="137"/>
      <c r="K158" s="137"/>
      <c r="L158" s="154"/>
      <c r="M158" s="137"/>
      <c r="N158" s="137"/>
      <c r="O158" s="137"/>
      <c r="P158" s="137"/>
      <c r="Q158" s="137"/>
      <c r="R158" s="137"/>
      <c r="S158" s="137"/>
      <c r="T158" s="137"/>
      <c r="U158" s="137"/>
      <c r="V158" s="1"/>
      <c r="W158" s="1"/>
      <c r="X158" s="1"/>
      <c r="Y158" s="1"/>
      <c r="Z158" s="1"/>
      <c r="AA158" s="1"/>
      <c r="AB158" s="1"/>
      <c r="AC158" s="1"/>
    </row>
    <row r="159" spans="1:29">
      <c r="A159" s="1"/>
      <c r="B159" s="16"/>
      <c r="C159" s="3"/>
      <c r="D159" s="3"/>
      <c r="E159" s="3"/>
      <c r="F159" s="3"/>
      <c r="G159" s="137"/>
      <c r="H159" s="137"/>
      <c r="I159" s="137"/>
      <c r="J159" s="137"/>
      <c r="K159" s="137"/>
      <c r="L159" s="154"/>
      <c r="M159" s="137"/>
      <c r="N159" s="137"/>
      <c r="O159" s="137"/>
      <c r="P159" s="137"/>
      <c r="Q159" s="137"/>
      <c r="R159" s="137"/>
      <c r="S159" s="137"/>
      <c r="T159" s="137"/>
      <c r="U159" s="137"/>
      <c r="V159" s="1"/>
      <c r="W159" s="1"/>
      <c r="X159" s="1"/>
      <c r="Y159" s="1"/>
      <c r="Z159" s="1"/>
      <c r="AA159" s="1"/>
      <c r="AB159" s="1"/>
      <c r="AC159" s="1"/>
    </row>
    <row r="160" spans="1:29">
      <c r="A160" s="1"/>
      <c r="B160" s="16"/>
      <c r="C160" s="3"/>
      <c r="D160" s="3"/>
      <c r="E160" s="3"/>
      <c r="F160" s="3"/>
      <c r="G160" s="137"/>
      <c r="H160" s="137"/>
      <c r="I160" s="137"/>
      <c r="J160" s="137"/>
      <c r="K160" s="137"/>
      <c r="L160" s="154"/>
      <c r="M160" s="137"/>
      <c r="N160" s="137"/>
      <c r="O160" s="137"/>
      <c r="P160" s="137"/>
      <c r="Q160" s="137"/>
      <c r="R160" s="137"/>
      <c r="S160" s="137"/>
      <c r="T160" s="137"/>
      <c r="U160" s="137"/>
      <c r="V160" s="1"/>
      <c r="W160" s="1"/>
      <c r="X160" s="1"/>
      <c r="Y160" s="1"/>
      <c r="Z160" s="1"/>
      <c r="AA160" s="1"/>
      <c r="AB160" s="1"/>
      <c r="AC160" s="1"/>
    </row>
    <row r="161" spans="1:29">
      <c r="A161" s="1"/>
      <c r="B161" s="16"/>
      <c r="C161" s="3"/>
      <c r="D161" s="3"/>
      <c r="E161" s="3"/>
      <c r="F161" s="3"/>
      <c r="G161" s="137"/>
      <c r="H161" s="137"/>
      <c r="I161" s="137"/>
      <c r="J161" s="137"/>
      <c r="K161" s="137"/>
      <c r="L161" s="154"/>
      <c r="M161" s="137"/>
      <c r="N161" s="137"/>
      <c r="O161" s="137"/>
      <c r="P161" s="137"/>
      <c r="Q161" s="137"/>
      <c r="R161" s="137"/>
      <c r="S161" s="137"/>
      <c r="T161" s="137"/>
      <c r="U161" s="137"/>
      <c r="V161" s="1"/>
      <c r="W161" s="1"/>
      <c r="X161" s="1"/>
      <c r="Y161" s="1"/>
      <c r="Z161" s="1"/>
      <c r="AA161" s="1"/>
      <c r="AB161" s="1"/>
      <c r="AC161" s="1"/>
    </row>
    <row r="162" spans="1:29">
      <c r="A162" s="1"/>
      <c r="B162" s="16"/>
      <c r="C162" s="3"/>
      <c r="D162" s="3"/>
      <c r="E162" s="3"/>
      <c r="F162" s="3"/>
      <c r="G162" s="137"/>
      <c r="H162" s="137"/>
      <c r="I162" s="137"/>
      <c r="J162" s="137"/>
      <c r="K162" s="137"/>
      <c r="L162" s="154"/>
      <c r="M162" s="137"/>
      <c r="N162" s="137"/>
      <c r="O162" s="137"/>
      <c r="P162" s="137"/>
      <c r="Q162" s="137"/>
      <c r="R162" s="137"/>
      <c r="S162" s="137"/>
      <c r="T162" s="137"/>
      <c r="U162" s="137"/>
      <c r="V162" s="1"/>
      <c r="W162" s="1"/>
      <c r="X162" s="1"/>
      <c r="Y162" s="1"/>
      <c r="Z162" s="1"/>
      <c r="AA162" s="1"/>
      <c r="AB162" s="1"/>
      <c r="AC162" s="1"/>
    </row>
    <row r="163" spans="1:29">
      <c r="A163" s="1"/>
      <c r="B163" s="16"/>
      <c r="C163" s="3"/>
      <c r="D163" s="3"/>
      <c r="E163" s="3"/>
      <c r="F163" s="3"/>
      <c r="G163" s="137"/>
      <c r="H163" s="137"/>
      <c r="I163" s="137"/>
      <c r="J163" s="137"/>
      <c r="K163" s="137"/>
      <c r="L163" s="154"/>
      <c r="M163" s="137"/>
      <c r="N163" s="137"/>
      <c r="O163" s="137"/>
      <c r="P163" s="137"/>
      <c r="Q163" s="137"/>
      <c r="R163" s="137"/>
      <c r="S163" s="137"/>
      <c r="T163" s="137"/>
      <c r="U163" s="137"/>
      <c r="V163" s="1"/>
      <c r="W163" s="1"/>
      <c r="X163" s="1"/>
      <c r="Y163" s="1"/>
      <c r="Z163" s="1"/>
      <c r="AA163" s="1"/>
      <c r="AB163" s="1"/>
      <c r="AC163" s="1"/>
    </row>
    <row r="164" spans="1:29">
      <c r="A164" s="1"/>
      <c r="B164" s="16"/>
      <c r="C164" s="3"/>
      <c r="D164" s="3"/>
      <c r="E164" s="3"/>
      <c r="F164" s="3"/>
      <c r="G164" s="137"/>
      <c r="H164" s="137"/>
      <c r="I164" s="137"/>
      <c r="J164" s="137"/>
      <c r="K164" s="137"/>
      <c r="L164" s="154"/>
      <c r="M164" s="137"/>
      <c r="N164" s="137"/>
      <c r="O164" s="137"/>
      <c r="P164" s="137"/>
      <c r="Q164" s="137"/>
      <c r="R164" s="137"/>
      <c r="S164" s="137"/>
      <c r="T164" s="137"/>
      <c r="U164" s="137"/>
      <c r="V164" s="1"/>
      <c r="W164" s="1"/>
      <c r="X164" s="1"/>
      <c r="Y164" s="1"/>
      <c r="Z164" s="1"/>
      <c r="AA164" s="1"/>
      <c r="AB164" s="1"/>
      <c r="AC164" s="1"/>
    </row>
    <row r="165" spans="1:29">
      <c r="A165" s="1"/>
      <c r="B165" s="16"/>
      <c r="C165" s="3"/>
      <c r="D165" s="3"/>
      <c r="E165" s="3"/>
      <c r="F165" s="3"/>
      <c r="G165" s="137"/>
      <c r="H165" s="137"/>
      <c r="I165" s="137"/>
      <c r="J165" s="137"/>
      <c r="K165" s="137"/>
      <c r="L165" s="154"/>
      <c r="M165" s="137"/>
      <c r="N165" s="137"/>
      <c r="O165" s="137"/>
      <c r="P165" s="137"/>
      <c r="Q165" s="137"/>
      <c r="R165" s="137"/>
      <c r="S165" s="137"/>
      <c r="T165" s="137"/>
      <c r="U165" s="137"/>
      <c r="V165" s="1"/>
      <c r="W165" s="1"/>
      <c r="X165" s="1"/>
      <c r="Y165" s="1"/>
      <c r="Z165" s="1"/>
      <c r="AA165" s="1"/>
      <c r="AB165" s="1"/>
      <c r="AC165" s="1"/>
    </row>
    <row r="166" spans="1:29">
      <c r="A166" s="1"/>
      <c r="B166" s="16"/>
      <c r="C166" s="3"/>
      <c r="D166" s="3"/>
      <c r="E166" s="3"/>
      <c r="F166" s="3"/>
      <c r="G166" s="137"/>
      <c r="H166" s="137"/>
      <c r="I166" s="137"/>
      <c r="J166" s="137"/>
      <c r="K166" s="137"/>
      <c r="L166" s="154"/>
      <c r="M166" s="137"/>
      <c r="N166" s="137"/>
      <c r="O166" s="137"/>
      <c r="P166" s="137"/>
      <c r="Q166" s="137"/>
      <c r="R166" s="137"/>
      <c r="S166" s="137"/>
      <c r="T166" s="137"/>
      <c r="U166" s="137"/>
      <c r="V166" s="1"/>
      <c r="W166" s="1"/>
      <c r="X166" s="1"/>
      <c r="Y166" s="1"/>
      <c r="Z166" s="1"/>
      <c r="AA166" s="1"/>
      <c r="AB166" s="1"/>
      <c r="AC166" s="1"/>
    </row>
    <row r="167" spans="1:29">
      <c r="A167" s="1"/>
      <c r="B167" s="16"/>
      <c r="C167" s="3"/>
      <c r="D167" s="3"/>
      <c r="E167" s="3"/>
      <c r="F167" s="3"/>
      <c r="G167" s="137"/>
      <c r="H167" s="137"/>
      <c r="I167" s="137"/>
      <c r="J167" s="137"/>
      <c r="K167" s="137"/>
      <c r="L167" s="154"/>
      <c r="M167" s="137"/>
      <c r="N167" s="137"/>
      <c r="O167" s="137"/>
      <c r="P167" s="137"/>
      <c r="Q167" s="137"/>
      <c r="R167" s="137"/>
      <c r="S167" s="137"/>
      <c r="T167" s="137"/>
      <c r="U167" s="137"/>
      <c r="V167" s="1"/>
      <c r="W167" s="1"/>
      <c r="X167" s="1"/>
      <c r="Y167" s="1"/>
      <c r="Z167" s="1"/>
      <c r="AA167" s="1"/>
      <c r="AB167" s="1"/>
      <c r="AC167" s="1"/>
    </row>
    <row r="168" spans="1:29">
      <c r="A168" s="1"/>
      <c r="B168" s="16"/>
      <c r="C168" s="3"/>
      <c r="D168" s="3"/>
      <c r="E168" s="3"/>
      <c r="F168" s="3"/>
      <c r="G168" s="137"/>
      <c r="H168" s="137"/>
      <c r="I168" s="137"/>
      <c r="J168" s="137"/>
      <c r="K168" s="137"/>
      <c r="L168" s="154"/>
      <c r="M168" s="137"/>
      <c r="N168" s="137"/>
      <c r="O168" s="137"/>
      <c r="P168" s="137"/>
      <c r="Q168" s="137"/>
      <c r="R168" s="137"/>
      <c r="S168" s="137"/>
      <c r="T168" s="137"/>
      <c r="U168" s="137"/>
      <c r="V168" s="1"/>
      <c r="W168" s="1"/>
      <c r="X168" s="1"/>
      <c r="Y168" s="1"/>
      <c r="Z168" s="1"/>
      <c r="AA168" s="1"/>
      <c r="AB168" s="1"/>
      <c r="AC168" s="1"/>
    </row>
    <row r="169" spans="1:29">
      <c r="A169" s="1"/>
      <c r="B169" s="16"/>
      <c r="C169" s="3"/>
      <c r="D169" s="3"/>
      <c r="E169" s="3"/>
      <c r="F169" s="3"/>
      <c r="G169" s="137"/>
      <c r="H169" s="137"/>
      <c r="I169" s="137"/>
      <c r="J169" s="137"/>
      <c r="K169" s="137"/>
      <c r="L169" s="154"/>
      <c r="M169" s="137"/>
      <c r="N169" s="137"/>
      <c r="O169" s="137"/>
      <c r="P169" s="137"/>
      <c r="Q169" s="137"/>
      <c r="R169" s="137"/>
      <c r="S169" s="137"/>
      <c r="T169" s="137"/>
      <c r="U169" s="137"/>
      <c r="V169" s="1"/>
      <c r="W169" s="1"/>
      <c r="X169" s="1"/>
      <c r="Y169" s="1"/>
      <c r="Z169" s="1"/>
      <c r="AA169" s="1"/>
      <c r="AB169" s="1"/>
      <c r="AC169" s="1"/>
    </row>
    <row r="170" spans="1:29">
      <c r="A170" s="1"/>
      <c r="B170" s="16"/>
      <c r="C170" s="3"/>
      <c r="D170" s="3"/>
      <c r="E170" s="3"/>
      <c r="F170" s="3"/>
      <c r="G170" s="137"/>
      <c r="H170" s="137"/>
      <c r="I170" s="137"/>
      <c r="J170" s="137"/>
      <c r="K170" s="137"/>
      <c r="L170" s="154"/>
      <c r="M170" s="137"/>
      <c r="N170" s="137"/>
      <c r="O170" s="137"/>
      <c r="P170" s="137"/>
      <c r="Q170" s="137"/>
      <c r="R170" s="137"/>
      <c r="S170" s="137"/>
      <c r="T170" s="137"/>
      <c r="U170" s="137"/>
      <c r="V170" s="1"/>
      <c r="W170" s="1"/>
      <c r="X170" s="1"/>
      <c r="Y170" s="1"/>
      <c r="Z170" s="1"/>
      <c r="AA170" s="1"/>
      <c r="AB170" s="1"/>
      <c r="AC170" s="1"/>
    </row>
    <row r="171" spans="1:29">
      <c r="A171" s="1"/>
      <c r="B171" s="16"/>
      <c r="C171" s="3"/>
      <c r="D171" s="3"/>
      <c r="E171" s="3"/>
      <c r="F171" s="3"/>
      <c r="G171" s="137"/>
      <c r="H171" s="137"/>
      <c r="I171" s="137"/>
      <c r="J171" s="137"/>
      <c r="K171" s="137"/>
      <c r="L171" s="154"/>
      <c r="M171" s="137"/>
      <c r="N171" s="137"/>
      <c r="O171" s="137"/>
      <c r="P171" s="137"/>
      <c r="Q171" s="137"/>
      <c r="R171" s="137"/>
      <c r="S171" s="137"/>
      <c r="T171" s="137"/>
      <c r="U171" s="137"/>
      <c r="V171" s="1"/>
      <c r="W171" s="1"/>
      <c r="X171" s="1"/>
      <c r="Y171" s="1"/>
      <c r="Z171" s="1"/>
      <c r="AA171" s="1"/>
      <c r="AB171" s="1"/>
      <c r="AC171" s="1"/>
    </row>
    <row r="172" spans="1:29">
      <c r="A172" s="1"/>
      <c r="B172" s="16"/>
      <c r="C172" s="3"/>
      <c r="D172" s="3"/>
      <c r="E172" s="3"/>
      <c r="F172" s="3"/>
      <c r="G172" s="137"/>
      <c r="H172" s="137"/>
      <c r="I172" s="137"/>
      <c r="J172" s="137"/>
      <c r="K172" s="137"/>
      <c r="L172" s="154"/>
      <c r="M172" s="137"/>
      <c r="N172" s="137"/>
      <c r="O172" s="137"/>
      <c r="P172" s="137"/>
      <c r="Q172" s="137"/>
      <c r="R172" s="137"/>
      <c r="S172" s="137"/>
      <c r="T172" s="137"/>
      <c r="U172" s="137"/>
      <c r="V172" s="1"/>
      <c r="W172" s="1"/>
      <c r="X172" s="1"/>
      <c r="Y172" s="1"/>
      <c r="Z172" s="1"/>
      <c r="AA172" s="1"/>
      <c r="AB172" s="1"/>
      <c r="AC172" s="1"/>
    </row>
    <row r="173" spans="1:29">
      <c r="A173" s="1"/>
      <c r="B173" s="16"/>
      <c r="C173" s="3"/>
      <c r="D173" s="3"/>
      <c r="E173" s="3"/>
      <c r="F173" s="3"/>
      <c r="G173" s="137"/>
      <c r="H173" s="137"/>
      <c r="I173" s="137"/>
      <c r="J173" s="137"/>
      <c r="K173" s="137"/>
      <c r="L173" s="154"/>
      <c r="M173" s="137"/>
      <c r="N173" s="137"/>
      <c r="O173" s="137"/>
      <c r="P173" s="137"/>
      <c r="Q173" s="137"/>
      <c r="R173" s="137"/>
      <c r="S173" s="137"/>
      <c r="T173" s="137"/>
      <c r="U173" s="137"/>
      <c r="V173" s="1"/>
      <c r="W173" s="1"/>
      <c r="X173" s="1"/>
      <c r="Y173" s="1"/>
      <c r="Z173" s="1"/>
      <c r="AA173" s="1"/>
      <c r="AB173" s="1"/>
      <c r="AC173" s="1"/>
    </row>
    <row r="174" spans="1:29">
      <c r="A174" s="1"/>
      <c r="B174" s="16"/>
      <c r="C174" s="3"/>
      <c r="D174" s="3"/>
      <c r="E174" s="3"/>
      <c r="F174" s="3"/>
      <c r="G174" s="137"/>
      <c r="H174" s="137"/>
      <c r="I174" s="137"/>
      <c r="J174" s="137"/>
      <c r="K174" s="137"/>
      <c r="L174" s="154"/>
      <c r="M174" s="137"/>
      <c r="N174" s="137"/>
      <c r="O174" s="137"/>
      <c r="P174" s="137"/>
      <c r="Q174" s="137"/>
      <c r="R174" s="137"/>
      <c r="S174" s="137"/>
      <c r="T174" s="137"/>
      <c r="U174" s="137"/>
      <c r="V174" s="1"/>
      <c r="W174" s="1"/>
      <c r="X174" s="1"/>
      <c r="Y174" s="1"/>
      <c r="Z174" s="1"/>
      <c r="AA174" s="1"/>
      <c r="AB174" s="1"/>
      <c r="AC174" s="1"/>
    </row>
    <row r="175" spans="1:29">
      <c r="A175" s="1"/>
      <c r="B175" s="16"/>
      <c r="C175" s="3"/>
      <c r="D175" s="3"/>
      <c r="E175" s="3"/>
      <c r="F175" s="3"/>
      <c r="G175" s="137"/>
      <c r="H175" s="137"/>
      <c r="I175" s="137"/>
      <c r="J175" s="137"/>
      <c r="K175" s="137"/>
      <c r="L175" s="154"/>
      <c r="M175" s="137"/>
      <c r="N175" s="137"/>
      <c r="O175" s="137"/>
      <c r="P175" s="137"/>
      <c r="Q175" s="137"/>
      <c r="R175" s="137"/>
      <c r="S175" s="137"/>
      <c r="T175" s="137"/>
      <c r="U175" s="137"/>
      <c r="V175" s="1"/>
      <c r="W175" s="1"/>
      <c r="X175" s="1"/>
      <c r="Y175" s="1"/>
      <c r="Z175" s="1"/>
      <c r="AA175" s="1"/>
      <c r="AB175" s="1"/>
      <c r="AC175" s="1"/>
    </row>
    <row r="176" spans="1:29">
      <c r="A176" s="1"/>
      <c r="B176" s="16"/>
      <c r="C176" s="3"/>
      <c r="D176" s="3"/>
      <c r="E176" s="3"/>
      <c r="F176" s="3"/>
      <c r="G176" s="137"/>
      <c r="H176" s="137"/>
      <c r="I176" s="137"/>
      <c r="J176" s="137"/>
      <c r="K176" s="137"/>
      <c r="L176" s="154"/>
      <c r="M176" s="137"/>
      <c r="N176" s="137"/>
      <c r="O176" s="137"/>
      <c r="P176" s="137"/>
      <c r="Q176" s="137"/>
      <c r="R176" s="137"/>
      <c r="S176" s="137"/>
      <c r="T176" s="137"/>
      <c r="U176" s="137"/>
      <c r="V176" s="1"/>
      <c r="W176" s="1"/>
      <c r="X176" s="1"/>
      <c r="Y176" s="1"/>
      <c r="Z176" s="1"/>
      <c r="AA176" s="1"/>
      <c r="AB176" s="1"/>
      <c r="AC176" s="1"/>
    </row>
    <row r="177" spans="1:29">
      <c r="A177" s="1"/>
      <c r="B177" s="16"/>
      <c r="C177" s="3"/>
      <c r="D177" s="3"/>
      <c r="E177" s="3"/>
      <c r="F177" s="3"/>
      <c r="G177" s="137"/>
      <c r="H177" s="137"/>
      <c r="I177" s="137"/>
      <c r="J177" s="137"/>
      <c r="K177" s="137"/>
      <c r="L177" s="154"/>
      <c r="M177" s="137"/>
      <c r="N177" s="137"/>
      <c r="O177" s="137"/>
      <c r="P177" s="137"/>
      <c r="Q177" s="137"/>
      <c r="R177" s="137"/>
      <c r="S177" s="137"/>
      <c r="T177" s="137"/>
      <c r="U177" s="137"/>
      <c r="V177" s="1"/>
      <c r="W177" s="1"/>
      <c r="X177" s="1"/>
      <c r="Y177" s="1"/>
      <c r="Z177" s="1"/>
      <c r="AA177" s="1"/>
      <c r="AB177" s="1"/>
      <c r="AC177" s="1"/>
    </row>
    <row r="178" spans="1:29">
      <c r="A178" s="1"/>
      <c r="B178" s="16"/>
      <c r="C178" s="3"/>
      <c r="D178" s="3"/>
      <c r="E178" s="3"/>
      <c r="F178" s="3"/>
      <c r="G178" s="137"/>
      <c r="H178" s="137"/>
      <c r="I178" s="137"/>
      <c r="J178" s="137"/>
      <c r="K178" s="137"/>
      <c r="L178" s="154"/>
      <c r="M178" s="137"/>
      <c r="N178" s="137"/>
      <c r="O178" s="137"/>
      <c r="P178" s="137"/>
      <c r="Q178" s="137"/>
      <c r="R178" s="137"/>
      <c r="S178" s="137"/>
      <c r="T178" s="137"/>
      <c r="U178" s="137"/>
      <c r="V178" s="1"/>
      <c r="W178" s="1"/>
      <c r="X178" s="1"/>
      <c r="Y178" s="1"/>
      <c r="Z178" s="1"/>
      <c r="AA178" s="1"/>
      <c r="AB178" s="1"/>
      <c r="AC178" s="1"/>
    </row>
    <row r="179" spans="1:29">
      <c r="A179" s="1"/>
      <c r="B179" s="16"/>
      <c r="C179" s="3"/>
      <c r="D179" s="3"/>
      <c r="E179" s="3"/>
      <c r="F179" s="3"/>
      <c r="G179" s="137"/>
      <c r="H179" s="137"/>
      <c r="I179" s="137"/>
      <c r="J179" s="137"/>
      <c r="K179" s="137"/>
      <c r="L179" s="154"/>
      <c r="M179" s="137"/>
      <c r="N179" s="137"/>
      <c r="O179" s="137"/>
      <c r="P179" s="137"/>
      <c r="Q179" s="137"/>
      <c r="R179" s="137"/>
      <c r="S179" s="137"/>
      <c r="T179" s="137"/>
      <c r="U179" s="137"/>
      <c r="V179" s="1"/>
      <c r="W179" s="1"/>
      <c r="X179" s="1"/>
      <c r="Y179" s="1"/>
      <c r="Z179" s="1"/>
      <c r="AA179" s="1"/>
      <c r="AB179" s="1"/>
      <c r="AC179" s="1"/>
    </row>
    <row r="180" spans="1:29">
      <c r="A180" s="1"/>
      <c r="B180" s="16"/>
      <c r="C180" s="3"/>
      <c r="D180" s="3"/>
      <c r="E180" s="3"/>
      <c r="F180" s="3"/>
      <c r="G180" s="137"/>
      <c r="H180" s="137"/>
      <c r="I180" s="137"/>
      <c r="J180" s="137"/>
      <c r="K180" s="137"/>
      <c r="L180" s="154"/>
      <c r="M180" s="137"/>
      <c r="N180" s="137"/>
      <c r="O180" s="137"/>
      <c r="P180" s="137"/>
      <c r="Q180" s="137"/>
      <c r="R180" s="137"/>
      <c r="S180" s="137"/>
      <c r="T180" s="137"/>
      <c r="U180" s="137"/>
      <c r="V180" s="1"/>
      <c r="W180" s="1"/>
      <c r="X180" s="1"/>
      <c r="Y180" s="1"/>
      <c r="Z180" s="1"/>
      <c r="AA180" s="1"/>
      <c r="AB180" s="1"/>
      <c r="AC180" s="1"/>
    </row>
    <row r="181" spans="1:29">
      <c r="A181" s="1"/>
      <c r="B181" s="16"/>
      <c r="C181" s="3"/>
      <c r="D181" s="3"/>
      <c r="E181" s="3"/>
      <c r="F181" s="3"/>
      <c r="G181" s="137"/>
      <c r="H181" s="137"/>
      <c r="I181" s="137"/>
      <c r="J181" s="137"/>
      <c r="K181" s="137"/>
      <c r="L181" s="154"/>
      <c r="M181" s="137"/>
      <c r="N181" s="137"/>
      <c r="O181" s="137"/>
      <c r="P181" s="137"/>
      <c r="Q181" s="137"/>
      <c r="R181" s="137"/>
      <c r="S181" s="137"/>
      <c r="T181" s="137"/>
      <c r="U181" s="137"/>
      <c r="V181" s="1"/>
      <c r="W181" s="1"/>
      <c r="X181" s="1"/>
      <c r="Y181" s="1"/>
      <c r="Z181" s="1"/>
      <c r="AA181" s="1"/>
      <c r="AB181" s="1"/>
      <c r="AC181" s="1"/>
    </row>
    <row r="182" spans="1:29">
      <c r="A182" s="1"/>
      <c r="B182" s="16"/>
      <c r="C182" s="3"/>
      <c r="D182" s="3"/>
      <c r="E182" s="3"/>
      <c r="F182" s="3"/>
      <c r="G182" s="137"/>
      <c r="H182" s="137"/>
      <c r="I182" s="137"/>
      <c r="J182" s="137"/>
      <c r="K182" s="137"/>
      <c r="L182" s="154"/>
      <c r="M182" s="137"/>
      <c r="N182" s="137"/>
      <c r="O182" s="137"/>
      <c r="P182" s="137"/>
      <c r="Q182" s="137"/>
      <c r="R182" s="137"/>
      <c r="S182" s="137"/>
      <c r="T182" s="137"/>
      <c r="U182" s="137"/>
      <c r="V182" s="1"/>
      <c r="W182" s="1"/>
      <c r="X182" s="1"/>
      <c r="Y182" s="1"/>
      <c r="Z182" s="1"/>
      <c r="AA182" s="1"/>
      <c r="AB182" s="1"/>
      <c r="AC182" s="1"/>
    </row>
    <row r="183" spans="1:29">
      <c r="A183" s="1"/>
      <c r="B183" s="16"/>
      <c r="C183" s="3"/>
      <c r="D183" s="3"/>
      <c r="E183" s="3"/>
      <c r="F183" s="3"/>
      <c r="G183" s="137"/>
      <c r="H183" s="137"/>
      <c r="I183" s="137"/>
      <c r="J183" s="137"/>
      <c r="K183" s="137"/>
      <c r="L183" s="154"/>
      <c r="M183" s="137"/>
      <c r="N183" s="137"/>
      <c r="O183" s="137"/>
      <c r="P183" s="137"/>
      <c r="Q183" s="137"/>
      <c r="R183" s="137"/>
      <c r="S183" s="137"/>
      <c r="T183" s="137"/>
      <c r="U183" s="137"/>
      <c r="V183" s="1"/>
      <c r="W183" s="1"/>
      <c r="X183" s="1"/>
      <c r="Y183" s="1"/>
      <c r="Z183" s="1"/>
      <c r="AA183" s="1"/>
      <c r="AB183" s="1"/>
      <c r="AC183" s="1"/>
    </row>
    <row r="184" spans="1:29">
      <c r="A184" s="1"/>
      <c r="B184" s="16"/>
      <c r="C184" s="3"/>
      <c r="D184" s="3"/>
      <c r="E184" s="3"/>
      <c r="F184" s="3"/>
      <c r="G184" s="137"/>
      <c r="H184" s="137"/>
      <c r="I184" s="137"/>
      <c r="J184" s="137"/>
      <c r="K184" s="137"/>
      <c r="L184" s="154"/>
      <c r="M184" s="137"/>
      <c r="N184" s="137"/>
      <c r="O184" s="137"/>
      <c r="P184" s="137"/>
      <c r="Q184" s="137"/>
      <c r="R184" s="137"/>
      <c r="S184" s="137"/>
      <c r="T184" s="137"/>
      <c r="U184" s="137"/>
      <c r="V184" s="1"/>
      <c r="W184" s="1"/>
      <c r="X184" s="1"/>
      <c r="Y184" s="1"/>
      <c r="Z184" s="1"/>
      <c r="AA184" s="1"/>
      <c r="AB184" s="1"/>
      <c r="AC184" s="1"/>
    </row>
    <row r="185" spans="1:29">
      <c r="A185" s="1"/>
      <c r="B185" s="16"/>
      <c r="C185" s="3"/>
      <c r="D185" s="3"/>
      <c r="E185" s="3"/>
      <c r="F185" s="3"/>
      <c r="G185" s="137"/>
      <c r="H185" s="137"/>
      <c r="I185" s="137"/>
      <c r="J185" s="137"/>
      <c r="K185" s="137"/>
      <c r="L185" s="154"/>
      <c r="M185" s="137"/>
      <c r="N185" s="137"/>
      <c r="O185" s="137"/>
      <c r="P185" s="137"/>
      <c r="Q185" s="137"/>
      <c r="R185" s="137"/>
      <c r="S185" s="137"/>
      <c r="T185" s="137"/>
      <c r="U185" s="137"/>
      <c r="V185" s="1"/>
      <c r="W185" s="1"/>
      <c r="X185" s="1"/>
      <c r="Y185" s="1"/>
      <c r="Z185" s="1"/>
      <c r="AA185" s="1"/>
      <c r="AB185" s="1"/>
      <c r="AC185" s="1"/>
    </row>
    <row r="186" spans="1:29">
      <c r="A186" s="1"/>
      <c r="B186" s="16"/>
      <c r="C186" s="3"/>
      <c r="D186" s="3"/>
      <c r="E186" s="3"/>
      <c r="F186" s="3"/>
      <c r="G186" s="137"/>
      <c r="H186" s="137"/>
      <c r="I186" s="137"/>
      <c r="J186" s="137"/>
      <c r="K186" s="137"/>
      <c r="L186" s="154"/>
      <c r="M186" s="137"/>
      <c r="N186" s="137"/>
      <c r="O186" s="137"/>
      <c r="P186" s="137"/>
      <c r="Q186" s="137"/>
      <c r="R186" s="137"/>
      <c r="S186" s="137"/>
      <c r="T186" s="137"/>
      <c r="U186" s="137"/>
      <c r="V186" s="1"/>
      <c r="W186" s="1"/>
      <c r="X186" s="1"/>
      <c r="Y186" s="1"/>
      <c r="Z186" s="1"/>
      <c r="AA186" s="1"/>
      <c r="AB186" s="1"/>
      <c r="AC186" s="1"/>
    </row>
    <row r="187" spans="1:29">
      <c r="A187" s="1"/>
      <c r="B187" s="16"/>
      <c r="C187" s="3"/>
      <c r="D187" s="3"/>
      <c r="E187" s="3"/>
      <c r="F187" s="3"/>
      <c r="G187" s="137"/>
      <c r="H187" s="137"/>
      <c r="I187" s="137"/>
      <c r="J187" s="137"/>
      <c r="K187" s="137"/>
      <c r="L187" s="154"/>
      <c r="M187" s="137"/>
      <c r="N187" s="137"/>
      <c r="O187" s="137"/>
      <c r="P187" s="137"/>
      <c r="Q187" s="137"/>
      <c r="R187" s="137"/>
      <c r="S187" s="137"/>
      <c r="T187" s="137"/>
      <c r="U187" s="137"/>
      <c r="V187" s="1"/>
      <c r="W187" s="1"/>
      <c r="X187" s="1"/>
      <c r="Y187" s="1"/>
      <c r="Z187" s="1"/>
      <c r="AA187" s="1"/>
      <c r="AB187" s="1"/>
      <c r="AC187" s="1"/>
    </row>
    <row r="188" spans="1:29">
      <c r="A188" s="1"/>
      <c r="B188" s="16"/>
      <c r="C188" s="3"/>
      <c r="D188" s="3"/>
      <c r="E188" s="3"/>
      <c r="F188" s="3"/>
      <c r="G188" s="137"/>
      <c r="H188" s="137"/>
      <c r="I188" s="137"/>
      <c r="J188" s="137"/>
      <c r="K188" s="137"/>
      <c r="L188" s="154"/>
      <c r="M188" s="137"/>
      <c r="N188" s="137"/>
      <c r="O188" s="137"/>
      <c r="P188" s="137"/>
      <c r="Q188" s="137"/>
      <c r="R188" s="137"/>
      <c r="S188" s="137"/>
      <c r="T188" s="137"/>
      <c r="U188" s="137"/>
      <c r="V188" s="1"/>
      <c r="W188" s="1"/>
      <c r="X188" s="1"/>
      <c r="Y188" s="1"/>
      <c r="Z188" s="1"/>
      <c r="AA188" s="1"/>
      <c r="AB188" s="1"/>
      <c r="AC188" s="1"/>
    </row>
    <row r="189" spans="1:29">
      <c r="A189" s="1"/>
      <c r="B189" s="16"/>
      <c r="C189" s="3"/>
      <c r="D189" s="3"/>
      <c r="E189" s="3"/>
      <c r="F189" s="3"/>
      <c r="G189" s="137"/>
      <c r="H189" s="137"/>
      <c r="I189" s="137"/>
      <c r="J189" s="137"/>
      <c r="K189" s="137"/>
      <c r="L189" s="154"/>
      <c r="M189" s="137"/>
      <c r="N189" s="137"/>
      <c r="O189" s="137"/>
      <c r="P189" s="137"/>
      <c r="Q189" s="137"/>
      <c r="R189" s="137"/>
      <c r="S189" s="137"/>
      <c r="T189" s="137"/>
      <c r="U189" s="137"/>
      <c r="V189" s="1"/>
      <c r="W189" s="1"/>
      <c r="X189" s="1"/>
      <c r="Y189" s="1"/>
      <c r="Z189" s="1"/>
      <c r="AA189" s="1"/>
      <c r="AB189" s="1"/>
      <c r="AC189" s="1"/>
    </row>
    <row r="190" spans="1:29">
      <c r="A190" s="1"/>
      <c r="B190" s="16"/>
      <c r="C190" s="3"/>
      <c r="D190" s="3"/>
      <c r="E190" s="3"/>
      <c r="F190" s="3"/>
      <c r="G190" s="137"/>
      <c r="H190" s="137"/>
      <c r="I190" s="137"/>
      <c r="J190" s="137"/>
      <c r="K190" s="137"/>
      <c r="L190" s="154"/>
      <c r="M190" s="137"/>
      <c r="N190" s="137"/>
      <c r="O190" s="137"/>
      <c r="P190" s="137"/>
      <c r="Q190" s="137"/>
      <c r="R190" s="137"/>
      <c r="S190" s="137"/>
      <c r="T190" s="137"/>
      <c r="U190" s="137"/>
      <c r="V190" s="1"/>
      <c r="W190" s="1"/>
      <c r="X190" s="1"/>
      <c r="Y190" s="1"/>
      <c r="Z190" s="1"/>
      <c r="AA190" s="1"/>
      <c r="AB190" s="1"/>
      <c r="AC190" s="1"/>
    </row>
    <row r="191" spans="1:29">
      <c r="A191" s="1"/>
      <c r="B191" s="16"/>
      <c r="C191" s="3"/>
      <c r="D191" s="3"/>
      <c r="E191" s="3"/>
      <c r="F191" s="3"/>
      <c r="G191" s="137"/>
      <c r="H191" s="137"/>
      <c r="I191" s="137"/>
      <c r="J191" s="137"/>
      <c r="K191" s="137"/>
      <c r="L191" s="154"/>
      <c r="M191" s="137"/>
      <c r="N191" s="137"/>
      <c r="O191" s="137"/>
      <c r="P191" s="137"/>
      <c r="Q191" s="137"/>
      <c r="R191" s="137"/>
      <c r="S191" s="137"/>
      <c r="T191" s="137"/>
      <c r="U191" s="137"/>
      <c r="V191" s="1"/>
      <c r="W191" s="1"/>
      <c r="X191" s="1"/>
      <c r="Y191" s="1"/>
      <c r="Z191" s="1"/>
      <c r="AA191" s="1"/>
      <c r="AB191" s="1"/>
      <c r="AC191" s="1"/>
    </row>
    <row r="192" spans="1:29">
      <c r="A192" s="1"/>
      <c r="B192" s="16"/>
      <c r="C192" s="3"/>
      <c r="D192" s="3"/>
      <c r="E192" s="3"/>
      <c r="F192" s="3"/>
      <c r="G192" s="137"/>
      <c r="H192" s="137"/>
      <c r="I192" s="137"/>
      <c r="J192" s="137"/>
      <c r="K192" s="137"/>
      <c r="L192" s="154"/>
      <c r="M192" s="137"/>
      <c r="N192" s="137"/>
      <c r="O192" s="137"/>
      <c r="P192" s="137"/>
      <c r="Q192" s="137"/>
      <c r="R192" s="137"/>
      <c r="S192" s="137"/>
      <c r="T192" s="137"/>
      <c r="U192" s="137"/>
      <c r="V192" s="1"/>
      <c r="W192" s="1"/>
      <c r="X192" s="1"/>
      <c r="Y192" s="1"/>
      <c r="Z192" s="1"/>
      <c r="AA192" s="1"/>
      <c r="AB192" s="1"/>
      <c r="AC192" s="1"/>
    </row>
    <row r="193" spans="1:29">
      <c r="A193" s="1"/>
      <c r="B193" s="16"/>
      <c r="C193" s="3"/>
      <c r="D193" s="3"/>
      <c r="E193" s="3"/>
      <c r="F193" s="3"/>
      <c r="G193" s="137"/>
      <c r="H193" s="137"/>
      <c r="I193" s="137"/>
      <c r="J193" s="137"/>
      <c r="K193" s="137"/>
      <c r="L193" s="154"/>
      <c r="M193" s="137"/>
      <c r="N193" s="137"/>
      <c r="O193" s="137"/>
      <c r="P193" s="137"/>
      <c r="Q193" s="137"/>
      <c r="R193" s="137"/>
      <c r="S193" s="137"/>
      <c r="T193" s="137"/>
      <c r="U193" s="137"/>
      <c r="V193" s="1"/>
      <c r="W193" s="1"/>
      <c r="X193" s="1"/>
      <c r="Y193" s="1"/>
      <c r="Z193" s="1"/>
      <c r="AA193" s="1"/>
      <c r="AB193" s="1"/>
      <c r="AC193" s="1"/>
    </row>
    <row r="194" spans="1:29">
      <c r="A194" s="1"/>
      <c r="B194" s="16"/>
      <c r="C194" s="3"/>
      <c r="D194" s="3"/>
      <c r="E194" s="3"/>
      <c r="F194" s="3"/>
      <c r="G194" s="137"/>
      <c r="H194" s="137"/>
      <c r="I194" s="137"/>
      <c r="J194" s="137"/>
      <c r="K194" s="137"/>
      <c r="L194" s="154"/>
      <c r="M194" s="137"/>
      <c r="N194" s="137"/>
      <c r="O194" s="137"/>
      <c r="P194" s="137"/>
      <c r="Q194" s="137"/>
      <c r="R194" s="137"/>
      <c r="S194" s="137"/>
      <c r="T194" s="137"/>
      <c r="U194" s="137"/>
      <c r="V194" s="1"/>
      <c r="W194" s="1"/>
      <c r="X194" s="1"/>
      <c r="Y194" s="1"/>
      <c r="Z194" s="1"/>
      <c r="AA194" s="1"/>
      <c r="AB194" s="1"/>
      <c r="AC194" s="1"/>
    </row>
    <row r="195" spans="1:29">
      <c r="A195" s="1"/>
      <c r="B195" s="16"/>
      <c r="C195" s="3"/>
      <c r="D195" s="3"/>
      <c r="E195" s="3"/>
      <c r="F195" s="3"/>
      <c r="G195" s="137"/>
      <c r="H195" s="137"/>
      <c r="I195" s="137"/>
      <c r="J195" s="137"/>
      <c r="K195" s="137"/>
      <c r="L195" s="154"/>
      <c r="M195" s="137"/>
      <c r="N195" s="137"/>
      <c r="O195" s="137"/>
      <c r="P195" s="137"/>
      <c r="Q195" s="137"/>
      <c r="R195" s="137"/>
      <c r="S195" s="137"/>
      <c r="T195" s="137"/>
      <c r="U195" s="137"/>
      <c r="V195" s="1"/>
      <c r="W195" s="1"/>
      <c r="X195" s="1"/>
      <c r="Y195" s="1"/>
      <c r="Z195" s="1"/>
      <c r="AA195" s="1"/>
      <c r="AB195" s="1"/>
      <c r="AC195" s="1"/>
    </row>
    <row r="196" spans="1:29">
      <c r="A196" s="1"/>
      <c r="B196" s="16"/>
      <c r="C196" s="3"/>
      <c r="D196" s="3"/>
      <c r="E196" s="3"/>
      <c r="F196" s="3"/>
      <c r="G196" s="137"/>
      <c r="H196" s="137"/>
      <c r="I196" s="137"/>
      <c r="J196" s="137"/>
      <c r="K196" s="137"/>
      <c r="L196" s="154"/>
      <c r="M196" s="137"/>
      <c r="N196" s="137"/>
      <c r="O196" s="137"/>
      <c r="P196" s="137"/>
      <c r="Q196" s="137"/>
      <c r="R196" s="137"/>
      <c r="S196" s="137"/>
      <c r="T196" s="137"/>
      <c r="U196" s="137"/>
      <c r="V196" s="1"/>
      <c r="W196" s="1"/>
      <c r="X196" s="1"/>
      <c r="Y196" s="1"/>
      <c r="Z196" s="1"/>
      <c r="AA196" s="1"/>
      <c r="AB196" s="1"/>
      <c r="AC196" s="1"/>
    </row>
    <row r="197" spans="1:29">
      <c r="A197" s="1"/>
      <c r="B197" s="16"/>
      <c r="C197" s="3"/>
      <c r="D197" s="3"/>
      <c r="E197" s="3"/>
      <c r="F197" s="3"/>
      <c r="G197" s="137"/>
      <c r="H197" s="137"/>
      <c r="I197" s="137"/>
      <c r="J197" s="137"/>
      <c r="K197" s="137"/>
      <c r="L197" s="154"/>
      <c r="M197" s="137"/>
      <c r="N197" s="137"/>
      <c r="O197" s="137"/>
      <c r="P197" s="137"/>
      <c r="Q197" s="137"/>
      <c r="R197" s="137"/>
      <c r="S197" s="137"/>
      <c r="T197" s="137"/>
      <c r="U197" s="137"/>
      <c r="V197" s="1"/>
      <c r="W197" s="1"/>
      <c r="X197" s="1"/>
      <c r="Y197" s="1"/>
      <c r="Z197" s="1"/>
      <c r="AA197" s="1"/>
      <c r="AB197" s="1"/>
      <c r="AC197" s="1"/>
    </row>
    <row r="198" spans="1:29">
      <c r="A198" s="1"/>
      <c r="B198" s="16"/>
      <c r="C198" s="3"/>
      <c r="D198" s="3"/>
      <c r="E198" s="3"/>
      <c r="F198" s="3"/>
      <c r="G198" s="137"/>
      <c r="H198" s="137"/>
      <c r="I198" s="137"/>
      <c r="J198" s="137"/>
      <c r="K198" s="137"/>
      <c r="L198" s="154"/>
      <c r="M198" s="137"/>
      <c r="N198" s="137"/>
      <c r="O198" s="137"/>
      <c r="P198" s="137"/>
      <c r="Q198" s="137"/>
      <c r="R198" s="137"/>
      <c r="S198" s="137"/>
      <c r="T198" s="137"/>
      <c r="U198" s="137"/>
      <c r="V198" s="1"/>
      <c r="W198" s="1"/>
      <c r="X198" s="1"/>
      <c r="Y198" s="1"/>
      <c r="Z198" s="1"/>
      <c r="AA198" s="1"/>
      <c r="AB198" s="1"/>
      <c r="AC198" s="1"/>
    </row>
    <row r="199" spans="1:29">
      <c r="A199" s="1"/>
      <c r="B199" s="16"/>
      <c r="C199" s="3"/>
      <c r="D199" s="3"/>
      <c r="E199" s="3"/>
      <c r="F199" s="3"/>
      <c r="G199" s="137"/>
      <c r="H199" s="137"/>
      <c r="I199" s="137"/>
      <c r="J199" s="137"/>
      <c r="K199" s="137"/>
      <c r="L199" s="154"/>
      <c r="M199" s="137"/>
      <c r="N199" s="137"/>
      <c r="O199" s="137"/>
      <c r="P199" s="137"/>
      <c r="Q199" s="137"/>
      <c r="R199" s="137"/>
      <c r="S199" s="137"/>
      <c r="T199" s="137"/>
      <c r="U199" s="137"/>
      <c r="V199" s="1"/>
      <c r="W199" s="1"/>
      <c r="X199" s="1"/>
      <c r="Y199" s="1"/>
      <c r="Z199" s="1"/>
      <c r="AA199" s="1"/>
      <c r="AB199" s="1"/>
      <c r="AC199" s="1"/>
    </row>
    <row r="200" spans="1:29" ht="12.75" hidden="1" customHeight="1">
      <c r="A200" s="1"/>
      <c r="B200" s="2" t="str">
        <f>Refs!B30</f>
        <v>DCFE!A1</v>
      </c>
      <c r="C200" s="3">
        <v>1</v>
      </c>
      <c r="D200" s="3"/>
      <c r="E200" s="3"/>
      <c r="F200" s="3"/>
      <c r="G200" s="137"/>
      <c r="H200" s="137"/>
      <c r="I200" s="137"/>
      <c r="J200" s="137"/>
      <c r="K200" s="137"/>
      <c r="L200" s="154"/>
      <c r="M200" s="137"/>
      <c r="N200" s="137"/>
      <c r="O200" s="137"/>
      <c r="P200" s="137"/>
      <c r="Q200" s="137"/>
      <c r="R200" s="137"/>
      <c r="S200" s="137"/>
      <c r="T200" s="137"/>
      <c r="U200" s="137"/>
      <c r="V200" s="1"/>
      <c r="W200" s="1"/>
      <c r="X200" s="1"/>
      <c r="Y200" s="1"/>
      <c r="Z200" s="1"/>
      <c r="AA200" s="1"/>
      <c r="AB200" s="1"/>
      <c r="AC200" s="1"/>
    </row>
    <row r="201" spans="1:29" ht="12.75" hidden="1" customHeight="1">
      <c r="A201" s="1"/>
      <c r="B201" s="16"/>
      <c r="C201" s="3">
        <v>2</v>
      </c>
      <c r="D201" s="3"/>
      <c r="E201" s="3"/>
      <c r="F201" s="3"/>
      <c r="G201" s="137"/>
      <c r="H201" s="137"/>
      <c r="I201" s="137"/>
      <c r="J201" s="137"/>
      <c r="K201" s="137"/>
      <c r="L201" s="154"/>
      <c r="M201" s="137"/>
      <c r="N201" s="137"/>
      <c r="O201" s="137"/>
      <c r="P201" s="137"/>
      <c r="Q201" s="137"/>
      <c r="R201" s="137"/>
      <c r="S201" s="137"/>
      <c r="T201" s="137"/>
      <c r="U201" s="137"/>
      <c r="V201" s="1"/>
      <c r="W201" s="1"/>
      <c r="X201" s="1"/>
      <c r="Y201" s="1"/>
      <c r="Z201" s="1"/>
      <c r="AA201" s="1"/>
      <c r="AB201" s="1"/>
      <c r="AC201" s="1"/>
    </row>
    <row r="202" spans="1:29" ht="12.75" hidden="1" customHeight="1">
      <c r="A202" s="1"/>
      <c r="B202" s="16"/>
      <c r="C202" s="3">
        <v>3</v>
      </c>
      <c r="D202" s="3"/>
      <c r="E202" s="3"/>
      <c r="F202" s="3"/>
      <c r="G202" s="137"/>
      <c r="H202" s="137"/>
      <c r="I202" s="137"/>
      <c r="J202" s="137"/>
      <c r="K202" s="137"/>
      <c r="L202" s="154"/>
      <c r="M202" s="137"/>
      <c r="N202" s="137"/>
      <c r="O202" s="137"/>
      <c r="P202" s="137"/>
      <c r="Q202" s="137"/>
      <c r="R202" s="137"/>
      <c r="S202" s="137"/>
      <c r="T202" s="137"/>
      <c r="U202" s="137"/>
      <c r="V202" s="1"/>
      <c r="W202" s="1"/>
      <c r="X202" s="1"/>
      <c r="Y202" s="1"/>
      <c r="Z202" s="1"/>
      <c r="AA202" s="1"/>
      <c r="AB202" s="1"/>
      <c r="AC202" s="1"/>
    </row>
    <row r="203" spans="1:29" ht="12.75" hidden="1" customHeight="1">
      <c r="A203" s="1"/>
      <c r="B203" s="16"/>
      <c r="C203" s="3"/>
      <c r="D203" s="3"/>
      <c r="E203" s="3"/>
      <c r="F203" s="3"/>
      <c r="G203" s="137"/>
      <c r="H203" s="137"/>
      <c r="I203" s="137"/>
      <c r="J203" s="137"/>
      <c r="K203" s="137"/>
      <c r="L203" s="154"/>
      <c r="M203" s="137"/>
      <c r="N203" s="137"/>
      <c r="O203" s="137"/>
      <c r="P203" s="137"/>
      <c r="Q203" s="137"/>
      <c r="R203" s="137"/>
      <c r="S203" s="137"/>
      <c r="T203" s="137"/>
      <c r="U203" s="137"/>
      <c r="V203" s="1"/>
      <c r="W203" s="1"/>
      <c r="X203" s="1"/>
      <c r="Y203" s="1"/>
      <c r="Z203" s="1"/>
      <c r="AA203" s="1"/>
      <c r="AB203" s="1"/>
      <c r="AC203" s="1"/>
    </row>
    <row r="204" spans="1:29" ht="12.75" hidden="1" customHeight="1">
      <c r="A204" s="1"/>
      <c r="B204" s="16"/>
      <c r="C204" s="3"/>
      <c r="D204" s="3"/>
      <c r="E204" s="3"/>
      <c r="F204" s="159" t="str">
        <f>IF(COUNTA(F4:F15)&gt;0,"6, ","")</f>
        <v/>
      </c>
      <c r="G204" s="137"/>
      <c r="H204" s="137"/>
      <c r="I204" s="159" t="str">
        <f>IF(COUNTA(I4:I15)&gt;0,"7, ","")</f>
        <v/>
      </c>
      <c r="J204" s="137"/>
      <c r="K204" s="137"/>
      <c r="L204" s="159" t="str">
        <f>IF(COUNTA(L4:L15)&gt;0,"8, ","")</f>
        <v/>
      </c>
      <c r="M204" s="137"/>
      <c r="N204" s="137"/>
      <c r="O204" s="159" t="str">
        <f>IF(COUNTA(O4:O15)&gt;0,"9, ","")</f>
        <v/>
      </c>
      <c r="P204" s="137"/>
      <c r="Q204" s="137"/>
      <c r="R204" s="159" t="str">
        <f>IF(COUNTA(R4:R15)&gt;0,"10, ","")</f>
        <v/>
      </c>
      <c r="S204" s="137"/>
      <c r="T204" s="137"/>
      <c r="U204" s="159" t="str">
        <f>IF(COUNTA(U4:U15)&gt;0,"11, ","")</f>
        <v/>
      </c>
      <c r="V204" s="1"/>
      <c r="W204" s="1"/>
      <c r="X204" s="1"/>
      <c r="Y204" s="1"/>
      <c r="Z204" s="1"/>
      <c r="AA204" s="1"/>
      <c r="AB204" s="1"/>
      <c r="AC204" s="1"/>
    </row>
    <row r="205" spans="1:29" ht="12.75" hidden="1" customHeight="1">
      <c r="A205" s="1"/>
      <c r="B205" s="16"/>
      <c r="C205" s="3"/>
      <c r="D205" s="3"/>
      <c r="E205" s="3"/>
      <c r="F205" s="159" t="str">
        <f>IF(COUNTA(F16:F27)&gt;0,"6, ","")</f>
        <v/>
      </c>
      <c r="G205" s="137"/>
      <c r="H205" s="137"/>
      <c r="I205" s="159" t="str">
        <f>IF(COUNTA(I16:I27)&gt;0,"7, ","")</f>
        <v/>
      </c>
      <c r="J205" s="137"/>
      <c r="K205" s="137"/>
      <c r="L205" s="159" t="str">
        <f>IF(COUNTA(L16:L27)&gt;0,"8, ","")</f>
        <v/>
      </c>
      <c r="M205" s="137"/>
      <c r="N205" s="137"/>
      <c r="O205" s="159" t="str">
        <f>IF(COUNTA(O16:O27)&gt;0,"9, ","")</f>
        <v/>
      </c>
      <c r="P205" s="137"/>
      <c r="Q205" s="137"/>
      <c r="R205" s="159" t="str">
        <f>IF(COUNTA(R16:R27)&gt;0,"10, ","")</f>
        <v/>
      </c>
      <c r="S205" s="137"/>
      <c r="T205" s="137"/>
      <c r="U205" s="159" t="str">
        <f>IF(COUNTA(U16:U27)&gt;0,"11, ","")</f>
        <v/>
      </c>
      <c r="V205" s="1"/>
      <c r="W205" s="1"/>
      <c r="X205" s="1"/>
      <c r="Y205" s="1"/>
      <c r="Z205" s="1"/>
      <c r="AA205" s="1"/>
      <c r="AB205" s="1"/>
      <c r="AC205" s="1"/>
    </row>
    <row r="206" spans="1:29" ht="12.75" hidden="1" customHeight="1">
      <c r="A206" s="1"/>
      <c r="B206" s="16"/>
      <c r="C206" s="3"/>
      <c r="D206" s="3"/>
      <c r="E206" s="3"/>
      <c r="F206" s="159" t="str">
        <f>IF(COUNTA(F28:F39)&gt;0,"6, ","")</f>
        <v/>
      </c>
      <c r="G206" s="137"/>
      <c r="H206" s="137"/>
      <c r="I206" s="159" t="str">
        <f>IF(COUNTA(I28:I39)&gt;0,"7, ","")</f>
        <v/>
      </c>
      <c r="J206" s="137"/>
      <c r="K206" s="137"/>
      <c r="L206" s="159" t="str">
        <f>IF(COUNTA(L28:L39)&gt;0,"8, ","")</f>
        <v/>
      </c>
      <c r="M206" s="137"/>
      <c r="N206" s="137"/>
      <c r="O206" s="159" t="str">
        <f>IF(COUNTA(O28:O39)&gt;0,"9, ","")</f>
        <v/>
      </c>
      <c r="P206" s="137"/>
      <c r="Q206" s="137"/>
      <c r="R206" s="159" t="str">
        <f>IF(COUNTA(R28:R39)&gt;0,"10, ","")</f>
        <v/>
      </c>
      <c r="S206" s="137"/>
      <c r="T206" s="137"/>
      <c r="U206" s="159" t="str">
        <f>IF(COUNTA(U28:U39)&gt;0,"11, ","")</f>
        <v/>
      </c>
      <c r="V206" s="1"/>
      <c r="W206" s="1"/>
      <c r="X206" s="1"/>
      <c r="Y206" s="1"/>
      <c r="Z206" s="1"/>
      <c r="AA206" s="1"/>
      <c r="AB206" s="1"/>
      <c r="AC206" s="1"/>
    </row>
    <row r="207" spans="1:29" ht="12.75" hidden="1" customHeight="1">
      <c r="A207" s="1"/>
      <c r="B207" s="16"/>
      <c r="C207" s="3"/>
      <c r="D207" s="3"/>
      <c r="E207" s="3"/>
      <c r="F207" s="159" t="str">
        <f>IF(COUNTA(F40:F51)&gt;0,"6, ","")</f>
        <v/>
      </c>
      <c r="G207" s="137"/>
      <c r="H207" s="137"/>
      <c r="I207" s="159" t="str">
        <f>IF(COUNTA(I40:I51)&gt;0,"7, ","")</f>
        <v/>
      </c>
      <c r="J207" s="137"/>
      <c r="K207" s="137"/>
      <c r="L207" s="159" t="str">
        <f>IF(COUNTA(L40:L51)&gt;0,"8, ","")</f>
        <v/>
      </c>
      <c r="M207" s="137"/>
      <c r="N207" s="137"/>
      <c r="O207" s="159" t="str">
        <f>IF(COUNTA(O40:O51)&gt;0,"9, ","")</f>
        <v/>
      </c>
      <c r="P207" s="137"/>
      <c r="Q207" s="137"/>
      <c r="R207" s="159" t="str">
        <f>IF(COUNTA(R40:R51)&gt;0,"10, ","")</f>
        <v/>
      </c>
      <c r="S207" s="137"/>
      <c r="T207" s="137"/>
      <c r="U207" s="159" t="str">
        <f>IF(COUNTA(U40:U51)&gt;0,"11, ","")</f>
        <v/>
      </c>
      <c r="V207" s="1"/>
      <c r="W207" s="1"/>
      <c r="X207" s="1"/>
      <c r="Y207" s="1"/>
      <c r="Z207" s="1"/>
      <c r="AA207" s="1"/>
      <c r="AB207" s="1"/>
      <c r="AC207" s="1"/>
    </row>
    <row r="208" spans="1:29" ht="12.75" hidden="1" customHeight="1">
      <c r="A208" s="1"/>
      <c r="B208" s="16"/>
      <c r="C208" s="3"/>
      <c r="D208" s="3"/>
      <c r="E208" s="3"/>
      <c r="F208" s="159" t="str">
        <f>IF(COUNTA(F52:F63)&gt;0,"6, ","")</f>
        <v/>
      </c>
      <c r="G208" s="137"/>
      <c r="H208" s="137"/>
      <c r="I208" s="159" t="str">
        <f>IF(COUNTA(I52:I63)&gt;0,"7, ","")</f>
        <v/>
      </c>
      <c r="J208" s="137"/>
      <c r="K208" s="137"/>
      <c r="L208" s="159" t="str">
        <f>IF(COUNTA(L52:L63)&gt;0,"8, ","")</f>
        <v/>
      </c>
      <c r="M208" s="137"/>
      <c r="N208" s="137"/>
      <c r="O208" s="159" t="str">
        <f>IF(COUNTA(O52:O63)&gt;0,"9, ","")</f>
        <v/>
      </c>
      <c r="P208" s="137"/>
      <c r="Q208" s="137"/>
      <c r="R208" s="159" t="str">
        <f>IF(COUNTA(R52:R63)&gt;0,"10, ","")</f>
        <v/>
      </c>
      <c r="S208" s="137"/>
      <c r="T208" s="137"/>
      <c r="U208" s="159" t="str">
        <f>IF(COUNTA(U52:U63)&gt;0,"11, ","")</f>
        <v/>
      </c>
      <c r="V208" s="1"/>
      <c r="W208" s="1"/>
      <c r="X208" s="1"/>
      <c r="Y208" s="1"/>
      <c r="Z208" s="1"/>
      <c r="AA208" s="1"/>
      <c r="AB208" s="1"/>
      <c r="AC208" s="1"/>
    </row>
    <row r="209" spans="1:29" ht="12.75" hidden="1" customHeight="1">
      <c r="A209" s="1"/>
      <c r="B209" s="16"/>
      <c r="C209" s="3"/>
      <c r="D209" s="3"/>
      <c r="E209" s="3"/>
      <c r="F209" s="159" t="str">
        <f>IF(COUNTA(F64:F75)&gt;0,"6, ","")</f>
        <v/>
      </c>
      <c r="G209" s="137"/>
      <c r="H209" s="137"/>
      <c r="I209" s="159" t="str">
        <f>IF(COUNTA(I64:I75)&gt;0,"7, ","")</f>
        <v/>
      </c>
      <c r="J209" s="137"/>
      <c r="K209" s="137"/>
      <c r="L209" s="159" t="str">
        <f>IF(COUNTA(L64:L75)&gt;0,"8, ","")</f>
        <v/>
      </c>
      <c r="M209" s="137"/>
      <c r="N209" s="137"/>
      <c r="O209" s="159" t="str">
        <f>IF(COUNTA(O64:O75)&gt;0,"9, ","")</f>
        <v/>
      </c>
      <c r="P209" s="137"/>
      <c r="Q209" s="137"/>
      <c r="R209" s="159" t="str">
        <f>IF(COUNTA(R64:R75)&gt;0,"10, ","")</f>
        <v/>
      </c>
      <c r="S209" s="137"/>
      <c r="T209" s="137"/>
      <c r="U209" s="159" t="str">
        <f>IF(COUNTA(U64:U75)&gt;0,"11, ","")</f>
        <v/>
      </c>
      <c r="V209" s="1"/>
      <c r="W209" s="1"/>
      <c r="X209" s="1"/>
      <c r="Y209" s="1"/>
      <c r="Z209" s="1"/>
      <c r="AA209" s="1"/>
      <c r="AB209" s="1"/>
      <c r="AC209" s="1"/>
    </row>
    <row r="210" spans="1:29" ht="12.75" hidden="1" customHeight="1">
      <c r="A210" s="1"/>
      <c r="B210" s="16"/>
      <c r="C210" s="3"/>
      <c r="D210" s="3"/>
      <c r="E210" s="3"/>
      <c r="F210" s="159" t="str">
        <f>IF(COUNTA(F76:F87)&gt;0,"6, ","")</f>
        <v/>
      </c>
      <c r="G210" s="137"/>
      <c r="H210" s="137"/>
      <c r="I210" s="159" t="str">
        <f>IF(COUNTA(I76:I87)&gt;0,"7, ","")</f>
        <v/>
      </c>
      <c r="J210" s="137"/>
      <c r="K210" s="137"/>
      <c r="L210" s="159" t="str">
        <f>IF(COUNTA(L76:L87)&gt;0,"8, ","")</f>
        <v/>
      </c>
      <c r="M210" s="137"/>
      <c r="N210" s="137"/>
      <c r="O210" s="159" t="str">
        <f>IF(COUNTA(O76:O87)&gt;0,"9, ","")</f>
        <v/>
      </c>
      <c r="P210" s="137"/>
      <c r="Q210" s="137"/>
      <c r="R210" s="159" t="str">
        <f>IF(COUNTA(R76:R87)&gt;0,"10, ","")</f>
        <v/>
      </c>
      <c r="S210" s="137"/>
      <c r="T210" s="137"/>
      <c r="U210" s="159" t="str">
        <f>IF(COUNTA(U76:U87)&gt;0,"11, ","")</f>
        <v/>
      </c>
      <c r="V210" s="1"/>
      <c r="W210" s="1"/>
      <c r="X210" s="1"/>
      <c r="Y210" s="1"/>
      <c r="Z210" s="1"/>
      <c r="AA210" s="1"/>
      <c r="AB210" s="1"/>
      <c r="AC210" s="1"/>
    </row>
    <row r="211" spans="1:29" ht="12.75" hidden="1" customHeight="1">
      <c r="A211" s="1"/>
      <c r="B211" s="16"/>
      <c r="C211" s="3"/>
      <c r="D211" s="3"/>
      <c r="E211" s="3"/>
      <c r="F211" s="159" t="str">
        <f>IF(COUNTA(F88:F99)&gt;0,"6, ","")</f>
        <v/>
      </c>
      <c r="G211" s="137"/>
      <c r="H211" s="137"/>
      <c r="I211" s="159" t="str">
        <f>IF(COUNTA(I88:I99)&gt;0,"7, ","")</f>
        <v/>
      </c>
      <c r="J211" s="137"/>
      <c r="K211" s="137"/>
      <c r="L211" s="159" t="str">
        <f>IF(COUNTA(L88:L99)&gt;0,"8, ","")</f>
        <v/>
      </c>
      <c r="M211" s="137"/>
      <c r="N211" s="137"/>
      <c r="O211" s="159" t="str">
        <f>IF(COUNTA(O88:O99)&gt;0,"9, ","")</f>
        <v/>
      </c>
      <c r="P211" s="137"/>
      <c r="Q211" s="137"/>
      <c r="R211" s="159" t="str">
        <f>IF(COUNTA(R88:R99)&gt;0,"10, ","")</f>
        <v/>
      </c>
      <c r="S211" s="137"/>
      <c r="T211" s="137"/>
      <c r="U211" s="159" t="str">
        <f>IF(COUNTA(U88:U99)&gt;0,"11, ","")</f>
        <v/>
      </c>
      <c r="V211" s="1"/>
      <c r="W211" s="1"/>
      <c r="X211" s="1"/>
      <c r="Y211" s="1"/>
      <c r="Z211" s="1"/>
      <c r="AA211" s="1"/>
      <c r="AB211" s="1"/>
      <c r="AC211" s="1"/>
    </row>
    <row r="212" spans="1:29" ht="12.75" hidden="1" customHeight="1">
      <c r="A212" s="1"/>
      <c r="B212" s="16"/>
      <c r="C212" s="3"/>
      <c r="D212" s="3"/>
      <c r="E212" s="3"/>
      <c r="F212" s="159" t="str">
        <f>IF(COUNTA(F100:F111)&gt;0,"6, ","")</f>
        <v/>
      </c>
      <c r="G212" s="137"/>
      <c r="H212" s="137"/>
      <c r="I212" s="159" t="str">
        <f>IF(COUNTA(I100:I111)&gt;0,"7, ","")</f>
        <v/>
      </c>
      <c r="J212" s="137"/>
      <c r="K212" s="137"/>
      <c r="L212" s="159" t="str">
        <f>IF(COUNTA(L100:L111)&gt;0,"8, ","")</f>
        <v/>
      </c>
      <c r="M212" s="137"/>
      <c r="N212" s="137"/>
      <c r="O212" s="159" t="str">
        <f>IF(COUNTA(O100:O111)&gt;0,"9, ","")</f>
        <v/>
      </c>
      <c r="P212" s="137"/>
      <c r="Q212" s="137"/>
      <c r="R212" s="159" t="str">
        <f>IF(COUNTA(R100:R111)&gt;0,"10, ","")</f>
        <v/>
      </c>
      <c r="S212" s="137"/>
      <c r="T212" s="137"/>
      <c r="U212" s="159" t="str">
        <f>IF(COUNTA(U100:U111)&gt;0,"11, ","")</f>
        <v/>
      </c>
      <c r="V212" s="1"/>
      <c r="W212" s="1"/>
      <c r="X212" s="1"/>
      <c r="Y212" s="1"/>
      <c r="Z212" s="1"/>
      <c r="AA212" s="1"/>
      <c r="AB212" s="1"/>
      <c r="AC212" s="1"/>
    </row>
    <row r="213" spans="1:29" ht="12.75" hidden="1" customHeight="1">
      <c r="A213" s="1"/>
      <c r="B213" s="16"/>
      <c r="C213" s="3"/>
      <c r="D213" s="3"/>
      <c r="E213" s="3"/>
      <c r="F213" s="159" t="str">
        <f>IF(COUNTA(F112:F123)&gt;0,"6, ","")</f>
        <v/>
      </c>
      <c r="G213" s="137"/>
      <c r="H213" s="137"/>
      <c r="I213" s="159" t="str">
        <f>IF(COUNTA(I112:I123)&gt;0,"7, ","")</f>
        <v/>
      </c>
      <c r="J213" s="137"/>
      <c r="K213" s="137"/>
      <c r="L213" s="159" t="str">
        <f>IF(COUNTA(L112:L123)&gt;0,"8, ","")</f>
        <v/>
      </c>
      <c r="M213" s="137"/>
      <c r="N213" s="137"/>
      <c r="O213" s="159" t="str">
        <f>IF(COUNTA(O112:O123)&gt;0,"9, ","")</f>
        <v/>
      </c>
      <c r="P213" s="137"/>
      <c r="Q213" s="137"/>
      <c r="R213" s="159" t="str">
        <f>IF(COUNTA(R112:R123)&gt;0,"10, ","")</f>
        <v/>
      </c>
      <c r="S213" s="137"/>
      <c r="T213" s="137"/>
      <c r="U213" s="159" t="str">
        <f>IF(COUNTA(U112:U123)&gt;0,"11, ","")</f>
        <v/>
      </c>
      <c r="V213" s="1"/>
      <c r="W213" s="1"/>
      <c r="X213" s="1"/>
      <c r="Y213" s="1"/>
      <c r="Z213" s="1"/>
      <c r="AA213" s="1"/>
      <c r="AB213" s="1"/>
      <c r="AC213" s="1"/>
    </row>
    <row r="214" spans="1:29" ht="12.75" hidden="1" customHeight="1">
      <c r="A214" s="1"/>
      <c r="B214" s="16"/>
      <c r="C214" s="3"/>
      <c r="D214" s="3"/>
      <c r="E214" s="3"/>
      <c r="F214" s="159" t="str">
        <f>IF(COUNTA(F124:F135)&gt;0,"6, ","")</f>
        <v/>
      </c>
      <c r="G214" s="137"/>
      <c r="H214" s="137"/>
      <c r="I214" s="159" t="str">
        <f>IF(COUNTA(I124:I135)&gt;0,"7, ","")</f>
        <v/>
      </c>
      <c r="J214" s="137"/>
      <c r="K214" s="137"/>
      <c r="L214" s="159" t="str">
        <f>IF(COUNTA(L124:L135)&gt;0,"8, ","")</f>
        <v/>
      </c>
      <c r="M214" s="137"/>
      <c r="N214" s="137"/>
      <c r="O214" s="159" t="str">
        <f>IF(COUNTA(O124:O135)&gt;0,"9, ","")</f>
        <v/>
      </c>
      <c r="P214" s="137"/>
      <c r="Q214" s="137"/>
      <c r="R214" s="159" t="str">
        <f>IF(COUNTA(R124:R135)&gt;0,"10, ","")</f>
        <v/>
      </c>
      <c r="S214" s="137"/>
      <c r="T214" s="137"/>
      <c r="U214" s="159" t="str">
        <f>IF(COUNTA(U124:U135)&gt;0,"11, ","")</f>
        <v/>
      </c>
      <c r="V214" s="1"/>
      <c r="W214" s="1"/>
      <c r="X214" s="1"/>
      <c r="Y214" s="1"/>
      <c r="Z214" s="1"/>
      <c r="AA214" s="1"/>
      <c r="AB214" s="1"/>
      <c r="AC214" s="1"/>
    </row>
    <row r="215" spans="1:29" ht="12.75" hidden="1" customHeight="1">
      <c r="A215" s="1"/>
      <c r="B215" s="16"/>
      <c r="C215" s="3"/>
      <c r="D215" s="3"/>
      <c r="E215" s="3"/>
      <c r="F215" s="159" t="str">
        <f>IF(COUNTA(F136:F147)&gt;0,"6, ","")</f>
        <v/>
      </c>
      <c r="G215" s="137"/>
      <c r="H215" s="137"/>
      <c r="I215" s="159" t="str">
        <f>IF(COUNTA(I136:I147)&gt;0,"7, ","")</f>
        <v/>
      </c>
      <c r="J215" s="137"/>
      <c r="K215" s="137"/>
      <c r="L215" s="159" t="str">
        <f>IF(COUNTA(L136:L147)&gt;0,"8, ","")</f>
        <v/>
      </c>
      <c r="M215" s="137"/>
      <c r="N215" s="137"/>
      <c r="O215" s="159" t="str">
        <f>IF(COUNTA(O136:O147)&gt;0,"9, ","")</f>
        <v/>
      </c>
      <c r="P215" s="137"/>
      <c r="Q215" s="137"/>
      <c r="R215" s="159" t="str">
        <f>IF(COUNTA(R136:R147)&gt;0,"10, ","")</f>
        <v/>
      </c>
      <c r="S215" s="137"/>
      <c r="T215" s="137"/>
      <c r="U215" s="159" t="str">
        <f>IF(COUNTA(U136:U147)&gt;0,"11, ","")</f>
        <v/>
      </c>
      <c r="V215" s="1"/>
      <c r="W215" s="1"/>
      <c r="X215" s="1"/>
      <c r="Y215" s="1"/>
      <c r="Z215" s="1"/>
      <c r="AA215" s="1"/>
      <c r="AB215" s="1"/>
      <c r="AC215" s="1"/>
    </row>
    <row r="216" spans="1:29" ht="12.75" hidden="1" customHeight="1">
      <c r="A216" s="1"/>
      <c r="B216" s="16"/>
      <c r="C216" s="3"/>
      <c r="D216" s="3"/>
      <c r="E216" s="3"/>
      <c r="F216" s="3"/>
      <c r="G216" s="137"/>
      <c r="H216" s="137"/>
      <c r="I216" s="137"/>
      <c r="J216" s="137"/>
      <c r="K216" s="137"/>
      <c r="L216" s="154"/>
      <c r="M216" s="137"/>
      <c r="N216" s="137"/>
      <c r="O216" s="137"/>
      <c r="P216" s="137"/>
      <c r="Q216" s="137"/>
      <c r="R216" s="137"/>
      <c r="S216" s="137"/>
      <c r="T216" s="137"/>
      <c r="U216" s="137"/>
      <c r="V216" s="1"/>
      <c r="W216" s="1"/>
      <c r="X216" s="1"/>
      <c r="Y216" s="1"/>
      <c r="Z216" s="1"/>
      <c r="AA216" s="1"/>
      <c r="AB216" s="1"/>
      <c r="AC216" s="1"/>
    </row>
    <row r="217" spans="1:29">
      <c r="A217" s="1"/>
      <c r="B217" s="16"/>
      <c r="C217" s="3"/>
      <c r="D217" s="3"/>
      <c r="E217" s="3"/>
      <c r="F217" s="3"/>
      <c r="G217" s="137"/>
      <c r="H217" s="137"/>
      <c r="I217" s="137"/>
      <c r="J217" s="137"/>
      <c r="K217" s="137"/>
      <c r="L217" s="154"/>
      <c r="M217" s="137"/>
      <c r="N217" s="137"/>
      <c r="O217" s="137"/>
      <c r="P217" s="137"/>
      <c r="Q217" s="137"/>
      <c r="R217" s="137"/>
      <c r="S217" s="137"/>
      <c r="T217" s="137"/>
      <c r="U217" s="137"/>
      <c r="V217" s="1"/>
      <c r="W217" s="1"/>
      <c r="X217" s="1"/>
      <c r="Y217" s="1"/>
      <c r="Z217" s="1"/>
      <c r="AA217" s="1"/>
      <c r="AB217" s="1"/>
      <c r="AC217" s="1"/>
    </row>
    <row r="218" spans="1:29">
      <c r="A218" s="1"/>
      <c r="B218" s="16"/>
      <c r="C218" s="3"/>
      <c r="D218" s="3"/>
      <c r="E218" s="3"/>
      <c r="F218" s="3"/>
      <c r="G218" s="137"/>
      <c r="H218" s="137"/>
      <c r="I218" s="137"/>
      <c r="J218" s="137"/>
      <c r="K218" s="137"/>
      <c r="L218" s="154"/>
      <c r="M218" s="137"/>
      <c r="N218" s="137"/>
      <c r="O218" s="137"/>
      <c r="P218" s="137"/>
      <c r="Q218" s="137"/>
      <c r="R218" s="137"/>
      <c r="S218" s="137"/>
      <c r="T218" s="137"/>
      <c r="U218" s="137"/>
      <c r="V218" s="1"/>
      <c r="W218" s="1"/>
      <c r="X218" s="1"/>
      <c r="Y218" s="1"/>
      <c r="Z218" s="1"/>
      <c r="AA218" s="1"/>
      <c r="AB218" s="1"/>
      <c r="AC218" s="1"/>
    </row>
    <row r="219" spans="1:29">
      <c r="A219" s="1"/>
      <c r="B219" s="16"/>
      <c r="C219" s="3"/>
      <c r="D219" s="3"/>
      <c r="E219" s="3"/>
      <c r="F219" s="3"/>
      <c r="G219" s="137"/>
      <c r="H219" s="137"/>
      <c r="I219" s="137"/>
      <c r="J219" s="137"/>
      <c r="K219" s="137"/>
      <c r="L219" s="154"/>
      <c r="M219" s="137"/>
      <c r="N219" s="137"/>
      <c r="O219" s="137"/>
      <c r="P219" s="137"/>
      <c r="Q219" s="137"/>
      <c r="R219" s="137"/>
      <c r="S219" s="137"/>
      <c r="T219" s="137"/>
      <c r="U219" s="137"/>
      <c r="V219" s="1"/>
      <c r="W219" s="1"/>
      <c r="X219" s="1"/>
      <c r="Y219" s="1"/>
      <c r="Z219" s="1"/>
      <c r="AA219" s="1"/>
      <c r="AB219" s="1"/>
      <c r="AC219" s="1"/>
    </row>
    <row r="220" spans="1:29">
      <c r="A220" s="1"/>
      <c r="B220" s="16"/>
      <c r="C220" s="3"/>
      <c r="D220" s="3"/>
      <c r="E220" s="3"/>
      <c r="F220" s="3"/>
      <c r="G220" s="137"/>
      <c r="H220" s="137"/>
      <c r="I220" s="137"/>
      <c r="J220" s="137"/>
      <c r="K220" s="137"/>
      <c r="L220" s="154"/>
      <c r="M220" s="137"/>
      <c r="N220" s="137"/>
      <c r="O220" s="137"/>
      <c r="P220" s="137"/>
      <c r="Q220" s="137"/>
      <c r="R220" s="137"/>
      <c r="S220" s="137"/>
      <c r="T220" s="137"/>
      <c r="U220" s="137"/>
      <c r="V220" s="1"/>
      <c r="W220" s="1"/>
      <c r="X220" s="1"/>
      <c r="Y220" s="1"/>
      <c r="Z220" s="1"/>
      <c r="AA220" s="1"/>
      <c r="AB220" s="1"/>
      <c r="AC220" s="1"/>
    </row>
    <row r="221" spans="1:29">
      <c r="A221" s="1"/>
      <c r="B221" s="16"/>
      <c r="C221" s="3"/>
      <c r="D221" s="3"/>
      <c r="E221" s="3"/>
      <c r="F221" s="3"/>
      <c r="G221" s="137"/>
      <c r="H221" s="137"/>
      <c r="I221" s="137"/>
      <c r="J221" s="137"/>
      <c r="K221" s="137"/>
      <c r="L221" s="154"/>
      <c r="M221" s="137"/>
      <c r="N221" s="137"/>
      <c r="O221" s="137"/>
      <c r="P221" s="137"/>
      <c r="Q221" s="137"/>
      <c r="R221" s="137"/>
      <c r="S221" s="137"/>
      <c r="T221" s="137"/>
      <c r="U221" s="137"/>
      <c r="V221" s="1"/>
      <c r="W221" s="1"/>
      <c r="X221" s="1"/>
      <c r="Y221" s="1"/>
      <c r="Z221" s="1"/>
      <c r="AA221" s="1"/>
      <c r="AB221" s="1"/>
      <c r="AC221" s="1"/>
    </row>
    <row r="222" spans="1:29">
      <c r="A222" s="1"/>
      <c r="B222" s="16"/>
      <c r="C222" s="3"/>
      <c r="D222" s="3"/>
      <c r="E222" s="3"/>
      <c r="F222" s="3"/>
      <c r="G222" s="137"/>
      <c r="H222" s="137"/>
      <c r="I222" s="137"/>
      <c r="J222" s="137"/>
      <c r="K222" s="137"/>
      <c r="L222" s="154"/>
      <c r="M222" s="137"/>
      <c r="N222" s="137"/>
      <c r="O222" s="137"/>
      <c r="P222" s="137"/>
      <c r="Q222" s="137"/>
      <c r="R222" s="137"/>
      <c r="S222" s="137"/>
      <c r="T222" s="137"/>
      <c r="U222" s="137"/>
      <c r="V222" s="1"/>
      <c r="W222" s="1"/>
      <c r="X222" s="1"/>
      <c r="Y222" s="1"/>
      <c r="Z222" s="1"/>
      <c r="AA222" s="1"/>
      <c r="AB222" s="1"/>
      <c r="AC222" s="1"/>
    </row>
    <row r="223" spans="1:29">
      <c r="A223" s="1"/>
      <c r="B223" s="16"/>
      <c r="C223" s="3"/>
      <c r="D223" s="3"/>
      <c r="E223" s="3"/>
      <c r="F223" s="3"/>
      <c r="G223" s="137"/>
      <c r="H223" s="137"/>
      <c r="I223" s="137"/>
      <c r="J223" s="137"/>
      <c r="K223" s="137"/>
      <c r="L223" s="154"/>
      <c r="M223" s="137"/>
      <c r="N223" s="137"/>
      <c r="O223" s="137"/>
      <c r="P223" s="137"/>
      <c r="Q223" s="137"/>
      <c r="R223" s="137"/>
      <c r="S223" s="137"/>
      <c r="T223" s="137"/>
      <c r="U223" s="137"/>
      <c r="V223" s="1"/>
      <c r="W223" s="1"/>
      <c r="X223" s="1"/>
      <c r="Y223" s="1"/>
      <c r="Z223" s="1"/>
      <c r="AA223" s="1"/>
      <c r="AB223" s="1"/>
      <c r="AC223" s="1"/>
    </row>
    <row r="224" spans="1:29">
      <c r="A224" s="1"/>
      <c r="B224" s="16"/>
      <c r="C224" s="3"/>
      <c r="D224" s="3"/>
      <c r="E224" s="3"/>
      <c r="F224" s="3"/>
      <c r="G224" s="137"/>
      <c r="H224" s="137"/>
      <c r="I224" s="137"/>
      <c r="J224" s="137"/>
      <c r="K224" s="137"/>
      <c r="L224" s="154"/>
      <c r="M224" s="137"/>
      <c r="N224" s="137"/>
      <c r="O224" s="137"/>
      <c r="P224" s="137"/>
      <c r="Q224" s="137"/>
      <c r="R224" s="137"/>
      <c r="S224" s="137"/>
      <c r="T224" s="137"/>
      <c r="U224" s="137"/>
      <c r="V224" s="1"/>
      <c r="W224" s="1"/>
      <c r="X224" s="1"/>
      <c r="Y224" s="1"/>
      <c r="Z224" s="1"/>
      <c r="AA224" s="1"/>
      <c r="AB224" s="1"/>
      <c r="AC224" s="1"/>
    </row>
    <row r="225" spans="1:29">
      <c r="A225" s="1"/>
      <c r="B225" s="16"/>
      <c r="C225" s="3"/>
      <c r="D225" s="3"/>
      <c r="E225" s="3"/>
      <c r="F225" s="3"/>
      <c r="G225" s="137"/>
      <c r="H225" s="137"/>
      <c r="I225" s="137"/>
      <c r="J225" s="137"/>
      <c r="K225" s="137"/>
      <c r="L225" s="154"/>
      <c r="M225" s="137"/>
      <c r="N225" s="137"/>
      <c r="O225" s="137"/>
      <c r="P225" s="137"/>
      <c r="Q225" s="137"/>
      <c r="R225" s="137"/>
      <c r="S225" s="137"/>
      <c r="T225" s="137"/>
      <c r="U225" s="137"/>
      <c r="V225" s="1"/>
      <c r="W225" s="1"/>
      <c r="X225" s="1"/>
      <c r="Y225" s="1"/>
      <c r="Z225" s="1"/>
      <c r="AA225" s="1"/>
      <c r="AB225" s="1"/>
      <c r="AC225" s="1"/>
    </row>
    <row r="226" spans="1:29">
      <c r="A226" s="1"/>
      <c r="B226" s="16"/>
      <c r="C226" s="3"/>
      <c r="D226" s="3"/>
      <c r="E226" s="3"/>
      <c r="F226" s="3"/>
      <c r="G226" s="137"/>
      <c r="H226" s="137"/>
      <c r="I226" s="137"/>
      <c r="J226" s="137"/>
      <c r="K226" s="137"/>
      <c r="L226" s="154"/>
      <c r="M226" s="137"/>
      <c r="N226" s="137"/>
      <c r="O226" s="137"/>
      <c r="P226" s="137"/>
      <c r="Q226" s="137"/>
      <c r="R226" s="137"/>
      <c r="S226" s="137"/>
      <c r="T226" s="137"/>
      <c r="U226" s="137"/>
      <c r="V226" s="1"/>
      <c r="W226" s="1"/>
      <c r="X226" s="1"/>
      <c r="Y226" s="1"/>
      <c r="Z226" s="1"/>
      <c r="AA226" s="1"/>
      <c r="AB226" s="1"/>
      <c r="AC226" s="1"/>
    </row>
    <row r="227" spans="1:29">
      <c r="A227" s="1"/>
      <c r="B227" s="16"/>
      <c r="C227" s="3"/>
      <c r="D227" s="3"/>
      <c r="E227" s="3"/>
      <c r="F227" s="3"/>
      <c r="G227" s="137"/>
      <c r="H227" s="137"/>
      <c r="I227" s="137"/>
      <c r="J227" s="137"/>
      <c r="K227" s="137"/>
      <c r="L227" s="154"/>
      <c r="M227" s="137"/>
      <c r="N227" s="137"/>
      <c r="O227" s="137"/>
      <c r="P227" s="137"/>
      <c r="Q227" s="137"/>
      <c r="R227" s="137"/>
      <c r="S227" s="137"/>
      <c r="T227" s="137"/>
      <c r="U227" s="137"/>
      <c r="V227" s="1"/>
      <c r="W227" s="1"/>
      <c r="X227" s="1"/>
      <c r="Y227" s="1"/>
      <c r="Z227" s="1"/>
      <c r="AA227" s="1"/>
      <c r="AB227" s="1"/>
      <c r="AC227" s="1"/>
    </row>
    <row r="228" spans="1:29">
      <c r="A228" s="1"/>
      <c r="B228" s="16"/>
      <c r="C228" s="3"/>
      <c r="D228" s="3"/>
      <c r="E228" s="3"/>
      <c r="F228" s="3"/>
      <c r="G228" s="137"/>
      <c r="H228" s="137"/>
      <c r="I228" s="137"/>
      <c r="J228" s="137"/>
      <c r="K228" s="137"/>
      <c r="L228" s="154"/>
      <c r="M228" s="137"/>
      <c r="N228" s="137"/>
      <c r="O228" s="137"/>
      <c r="P228" s="137"/>
      <c r="Q228" s="137"/>
      <c r="R228" s="137"/>
      <c r="S228" s="137"/>
      <c r="T228" s="137"/>
      <c r="U228" s="137"/>
      <c r="V228" s="1"/>
      <c r="W228" s="1"/>
      <c r="X228" s="1"/>
      <c r="Y228" s="1"/>
      <c r="Z228" s="1"/>
      <c r="AA228" s="1"/>
      <c r="AB228" s="1"/>
      <c r="AC228" s="1"/>
    </row>
    <row r="229" spans="1:29">
      <c r="A229" s="1"/>
      <c r="B229" s="16"/>
      <c r="C229" s="3"/>
      <c r="D229" s="3"/>
      <c r="E229" s="3"/>
      <c r="F229" s="3"/>
      <c r="G229" s="137"/>
      <c r="H229" s="137"/>
      <c r="I229" s="137"/>
      <c r="J229" s="137"/>
      <c r="K229" s="137"/>
      <c r="L229" s="154"/>
      <c r="M229" s="137"/>
      <c r="N229" s="137"/>
      <c r="O229" s="137"/>
      <c r="P229" s="137"/>
      <c r="Q229" s="137"/>
      <c r="R229" s="137"/>
      <c r="S229" s="137"/>
      <c r="T229" s="137"/>
      <c r="U229" s="137"/>
      <c r="V229" s="1"/>
      <c r="W229" s="1"/>
      <c r="X229" s="1"/>
      <c r="Y229" s="1"/>
      <c r="Z229" s="1"/>
      <c r="AA229" s="1"/>
      <c r="AB229" s="1"/>
      <c r="AC229" s="1"/>
    </row>
    <row r="230" spans="1:29">
      <c r="A230" s="1"/>
      <c r="B230" s="16"/>
      <c r="C230" s="3"/>
      <c r="D230" s="137"/>
      <c r="E230" s="137"/>
      <c r="F230" s="137"/>
      <c r="G230" s="137"/>
      <c r="H230" s="137"/>
      <c r="I230" s="154"/>
      <c r="J230" s="137"/>
      <c r="K230" s="137"/>
      <c r="L230" s="137"/>
      <c r="M230" s="137"/>
      <c r="N230" s="137"/>
      <c r="O230" s="137"/>
      <c r="P230" s="137"/>
      <c r="Q230" s="137"/>
      <c r="R230" s="137"/>
      <c r="S230" s="1"/>
      <c r="T230" s="1"/>
      <c r="U230" s="1"/>
      <c r="V230" s="1"/>
      <c r="W230" s="1"/>
      <c r="X230" s="1"/>
      <c r="Y230" s="1"/>
      <c r="Z230" s="1"/>
      <c r="AA230" s="1"/>
      <c r="AB230" s="1"/>
      <c r="AC230" s="1"/>
    </row>
    <row r="231" spans="1:29">
      <c r="A231" s="1"/>
      <c r="B231" s="16"/>
      <c r="C231" s="3"/>
      <c r="D231" s="137"/>
      <c r="E231" s="137"/>
      <c r="F231" s="137"/>
      <c r="G231" s="137"/>
      <c r="H231" s="137"/>
      <c r="I231" s="154"/>
      <c r="J231" s="137"/>
      <c r="K231" s="137"/>
      <c r="L231" s="137"/>
      <c r="M231" s="137"/>
      <c r="N231" s="137"/>
      <c r="O231" s="137"/>
      <c r="P231" s="137"/>
      <c r="Q231" s="137"/>
      <c r="R231" s="137"/>
      <c r="S231" s="1"/>
      <c r="T231" s="1"/>
      <c r="U231" s="1"/>
      <c r="V231" s="1"/>
      <c r="W231" s="1"/>
      <c r="X231" s="1"/>
      <c r="Y231" s="1"/>
      <c r="Z231" s="1"/>
      <c r="AA231" s="1"/>
      <c r="AB231" s="1"/>
      <c r="AC231" s="1"/>
    </row>
    <row r="232" spans="1:29">
      <c r="A232" s="1"/>
      <c r="B232" s="16"/>
      <c r="C232" s="3"/>
      <c r="D232" s="137"/>
      <c r="E232" s="137"/>
      <c r="F232" s="137"/>
      <c r="G232" s="137"/>
      <c r="H232" s="137"/>
      <c r="I232" s="154"/>
      <c r="J232" s="137"/>
      <c r="K232" s="137"/>
      <c r="L232" s="137"/>
      <c r="M232" s="137"/>
      <c r="N232" s="137"/>
      <c r="O232" s="137"/>
      <c r="P232" s="137"/>
      <c r="Q232" s="137"/>
      <c r="R232" s="137"/>
      <c r="S232" s="1"/>
      <c r="T232" s="1"/>
      <c r="U232" s="1"/>
      <c r="V232" s="1"/>
      <c r="W232" s="1"/>
      <c r="X232" s="1"/>
      <c r="Y232" s="1"/>
      <c r="Z232" s="1"/>
      <c r="AA232" s="1"/>
      <c r="AB232" s="1"/>
      <c r="AC232" s="1"/>
    </row>
    <row r="233" spans="1:29">
      <c r="A233" s="1"/>
      <c r="B233" s="16"/>
      <c r="C233" s="3"/>
      <c r="D233" s="137"/>
      <c r="E233" s="137"/>
      <c r="F233" s="137"/>
      <c r="G233" s="137"/>
      <c r="H233" s="137"/>
      <c r="I233" s="154"/>
      <c r="J233" s="137"/>
      <c r="K233" s="137"/>
      <c r="L233" s="137"/>
      <c r="M233" s="137"/>
      <c r="N233" s="137"/>
      <c r="O233" s="137"/>
      <c r="P233" s="137"/>
      <c r="Q233" s="137"/>
      <c r="R233" s="137"/>
      <c r="S233" s="1"/>
      <c r="T233" s="1"/>
      <c r="U233" s="1"/>
      <c r="V233" s="1"/>
      <c r="W233" s="1"/>
      <c r="X233" s="1"/>
      <c r="Y233" s="1"/>
      <c r="Z233" s="1"/>
      <c r="AA233" s="1"/>
      <c r="AB233" s="1"/>
      <c r="AC233" s="1"/>
    </row>
    <row r="234" spans="1:29">
      <c r="A234" s="1"/>
      <c r="B234" s="16"/>
      <c r="C234" s="3"/>
      <c r="D234" s="137"/>
      <c r="E234" s="137"/>
      <c r="F234" s="137"/>
      <c r="G234" s="137"/>
      <c r="H234" s="137"/>
      <c r="I234" s="154"/>
      <c r="J234" s="137"/>
      <c r="K234" s="137"/>
      <c r="L234" s="137"/>
      <c r="M234" s="137"/>
      <c r="N234" s="137"/>
      <c r="O234" s="137"/>
      <c r="P234" s="137"/>
      <c r="Q234" s="137"/>
      <c r="R234" s="137"/>
      <c r="S234" s="1"/>
      <c r="T234" s="1"/>
      <c r="U234" s="1"/>
      <c r="V234" s="1"/>
      <c r="W234" s="1"/>
      <c r="X234" s="1"/>
      <c r="Y234" s="1"/>
      <c r="Z234" s="1"/>
      <c r="AA234" s="1"/>
      <c r="AB234" s="1"/>
      <c r="AC234" s="1"/>
    </row>
    <row r="235" spans="1:29">
      <c r="A235" s="1"/>
      <c r="B235" s="16"/>
      <c r="C235" s="3"/>
      <c r="D235" s="137"/>
      <c r="E235" s="137"/>
      <c r="F235" s="137"/>
      <c r="G235" s="137"/>
      <c r="H235" s="137"/>
      <c r="I235" s="154"/>
      <c r="J235" s="137"/>
      <c r="K235" s="137"/>
      <c r="L235" s="137"/>
      <c r="M235" s="137"/>
      <c r="N235" s="137"/>
      <c r="O235" s="137"/>
      <c r="P235" s="137"/>
      <c r="Q235" s="137"/>
      <c r="R235" s="137"/>
      <c r="S235" s="1"/>
      <c r="T235" s="1"/>
      <c r="U235" s="1"/>
      <c r="V235" s="1"/>
      <c r="W235" s="1"/>
      <c r="X235" s="1"/>
      <c r="Y235" s="1"/>
      <c r="Z235" s="1"/>
      <c r="AA235" s="1"/>
      <c r="AB235" s="1"/>
      <c r="AC235" s="1"/>
    </row>
    <row r="236" spans="1:29">
      <c r="A236" s="1"/>
      <c r="B236" s="16"/>
      <c r="C236" s="3"/>
      <c r="D236" s="137"/>
      <c r="E236" s="137"/>
      <c r="F236" s="137"/>
      <c r="G236" s="137"/>
      <c r="H236" s="137"/>
      <c r="I236" s="154"/>
      <c r="J236" s="137"/>
      <c r="K236" s="137"/>
      <c r="L236" s="137"/>
      <c r="M236" s="137"/>
      <c r="N236" s="137"/>
      <c r="O236" s="137"/>
      <c r="P236" s="137"/>
      <c r="Q236" s="137"/>
      <c r="R236" s="137"/>
      <c r="S236" s="1"/>
      <c r="T236" s="1"/>
      <c r="U236" s="1"/>
      <c r="V236" s="1"/>
      <c r="W236" s="1"/>
      <c r="X236" s="1"/>
      <c r="Y236" s="1"/>
      <c r="Z236" s="1"/>
      <c r="AA236" s="1"/>
      <c r="AB236" s="1"/>
      <c r="AC236" s="1"/>
    </row>
    <row r="237" spans="1:29">
      <c r="A237" s="1"/>
      <c r="B237" s="16"/>
      <c r="C237" s="3"/>
      <c r="D237" s="137"/>
      <c r="E237" s="137"/>
      <c r="F237" s="137"/>
      <c r="G237" s="137"/>
      <c r="H237" s="137"/>
      <c r="I237" s="154"/>
      <c r="J237" s="137"/>
      <c r="K237" s="137"/>
      <c r="L237" s="137"/>
      <c r="M237" s="137"/>
      <c r="N237" s="137"/>
      <c r="O237" s="137"/>
      <c r="P237" s="137"/>
      <c r="Q237" s="137"/>
      <c r="R237" s="137"/>
      <c r="S237" s="1"/>
      <c r="T237" s="1"/>
      <c r="U237" s="1"/>
      <c r="V237" s="1"/>
      <c r="W237" s="1"/>
      <c r="X237" s="1"/>
      <c r="Y237" s="1"/>
      <c r="Z237" s="1"/>
      <c r="AA237" s="1"/>
      <c r="AB237" s="1"/>
      <c r="AC237" s="1"/>
    </row>
    <row r="238" spans="1:29">
      <c r="A238" s="1"/>
      <c r="B238" s="16"/>
      <c r="C238" s="3"/>
      <c r="D238" s="137"/>
      <c r="E238" s="137"/>
      <c r="F238" s="137"/>
      <c r="G238" s="137"/>
      <c r="H238" s="137"/>
      <c r="I238" s="154"/>
      <c r="J238" s="137"/>
      <c r="K238" s="137"/>
      <c r="L238" s="137"/>
      <c r="M238" s="137"/>
      <c r="N238" s="137"/>
      <c r="O238" s="137"/>
      <c r="P238" s="137"/>
      <c r="Q238" s="137"/>
      <c r="R238" s="137"/>
      <c r="S238" s="1"/>
      <c r="T238" s="1"/>
      <c r="U238" s="1"/>
      <c r="V238" s="1"/>
      <c r="W238" s="1"/>
      <c r="X238" s="1"/>
      <c r="Y238" s="1"/>
      <c r="Z238" s="1"/>
      <c r="AA238" s="1"/>
      <c r="AB238" s="1"/>
      <c r="AC238" s="1"/>
    </row>
    <row r="239" spans="1:29">
      <c r="A239" s="1"/>
      <c r="B239" s="16"/>
      <c r="C239" s="3"/>
      <c r="D239" s="137"/>
      <c r="E239" s="137"/>
      <c r="F239" s="137"/>
      <c r="G239" s="137"/>
      <c r="H239" s="137"/>
      <c r="I239" s="154"/>
      <c r="J239" s="137"/>
      <c r="K239" s="137"/>
      <c r="L239" s="137"/>
      <c r="M239" s="137"/>
      <c r="N239" s="137"/>
      <c r="O239" s="137"/>
      <c r="P239" s="137"/>
      <c r="Q239" s="137"/>
      <c r="R239" s="137"/>
      <c r="S239" s="1"/>
      <c r="T239" s="1"/>
      <c r="U239" s="1"/>
      <c r="V239" s="1"/>
      <c r="W239" s="1"/>
      <c r="X239" s="1"/>
      <c r="Y239" s="1"/>
      <c r="Z239" s="1"/>
      <c r="AA239" s="1"/>
      <c r="AB239" s="1"/>
      <c r="AC239" s="1"/>
    </row>
    <row r="240" spans="1:29">
      <c r="A240" s="1"/>
      <c r="B240" s="16"/>
      <c r="C240" s="3"/>
      <c r="D240" s="137"/>
      <c r="E240" s="137"/>
      <c r="F240" s="137"/>
      <c r="G240" s="137"/>
      <c r="H240" s="137"/>
      <c r="I240" s="154"/>
      <c r="J240" s="137"/>
      <c r="K240" s="137"/>
      <c r="L240" s="137"/>
      <c r="M240" s="137"/>
      <c r="N240" s="137"/>
      <c r="O240" s="137"/>
      <c r="P240" s="137"/>
      <c r="Q240" s="137"/>
      <c r="R240" s="137"/>
      <c r="S240" s="1"/>
      <c r="T240" s="1"/>
      <c r="U240" s="1"/>
      <c r="V240" s="1"/>
      <c r="W240" s="1"/>
      <c r="X240" s="1"/>
      <c r="Y240" s="1"/>
      <c r="Z240" s="1"/>
      <c r="AA240" s="1"/>
      <c r="AB240" s="1"/>
      <c r="AC240" s="1"/>
    </row>
    <row r="241" spans="1:29">
      <c r="A241" s="1"/>
      <c r="B241" s="16"/>
      <c r="C241" s="3"/>
      <c r="D241" s="137"/>
      <c r="E241" s="137"/>
      <c r="F241" s="137"/>
      <c r="G241" s="137"/>
      <c r="H241" s="137"/>
      <c r="I241" s="154"/>
      <c r="J241" s="137"/>
      <c r="K241" s="137"/>
      <c r="L241" s="137"/>
      <c r="M241" s="137"/>
      <c r="N241" s="137"/>
      <c r="O241" s="137"/>
      <c r="P241" s="137"/>
      <c r="Q241" s="137"/>
      <c r="R241" s="137"/>
      <c r="S241" s="1"/>
      <c r="T241" s="1"/>
      <c r="U241" s="1"/>
      <c r="V241" s="1"/>
      <c r="W241" s="1"/>
      <c r="X241" s="1"/>
      <c r="Y241" s="1"/>
      <c r="Z241" s="1"/>
      <c r="AA241" s="1"/>
      <c r="AB241" s="1"/>
      <c r="AC241" s="1"/>
    </row>
    <row r="242" spans="1:29">
      <c r="A242" s="1"/>
      <c r="B242" s="16"/>
      <c r="C242" s="3"/>
      <c r="D242" s="137"/>
      <c r="E242" s="137"/>
      <c r="F242" s="137"/>
      <c r="G242" s="137"/>
      <c r="H242" s="137"/>
      <c r="I242" s="154"/>
      <c r="J242" s="137"/>
      <c r="K242" s="137"/>
      <c r="L242" s="137"/>
      <c r="M242" s="137"/>
      <c r="N242" s="137"/>
      <c r="O242" s="137"/>
      <c r="P242" s="137"/>
      <c r="Q242" s="137"/>
      <c r="R242" s="137"/>
      <c r="S242" s="1"/>
      <c r="T242" s="1"/>
      <c r="U242" s="1"/>
      <c r="V242" s="1"/>
      <c r="W242" s="1"/>
      <c r="X242" s="1"/>
      <c r="Y242" s="1"/>
      <c r="Z242" s="1"/>
      <c r="AA242" s="1"/>
      <c r="AB242" s="1"/>
      <c r="AC242" s="1"/>
    </row>
    <row r="243" spans="1:29">
      <c r="A243" s="1"/>
      <c r="B243" s="16"/>
      <c r="C243" s="3"/>
      <c r="D243" s="137"/>
      <c r="E243" s="137"/>
      <c r="F243" s="137"/>
      <c r="G243" s="137"/>
      <c r="H243" s="137"/>
      <c r="I243" s="154"/>
      <c r="J243" s="137"/>
      <c r="K243" s="137"/>
      <c r="L243" s="137"/>
      <c r="M243" s="137"/>
      <c r="N243" s="137"/>
      <c r="O243" s="137"/>
      <c r="P243" s="137"/>
      <c r="Q243" s="137"/>
      <c r="R243" s="137"/>
      <c r="S243" s="1"/>
      <c r="T243" s="1"/>
      <c r="U243" s="1"/>
      <c r="V243" s="1"/>
      <c r="W243" s="1"/>
      <c r="X243" s="1"/>
      <c r="Y243" s="1"/>
      <c r="Z243" s="1"/>
      <c r="AA243" s="1"/>
      <c r="AB243" s="1"/>
      <c r="AC243" s="1"/>
    </row>
    <row r="244" spans="1:29">
      <c r="A244" s="1"/>
      <c r="B244" s="16"/>
      <c r="C244" s="3"/>
      <c r="D244" s="137"/>
      <c r="E244" s="137"/>
      <c r="F244" s="137"/>
      <c r="G244" s="137"/>
      <c r="H244" s="137"/>
      <c r="I244" s="154"/>
      <c r="J244" s="137"/>
      <c r="K244" s="137"/>
      <c r="L244" s="137"/>
      <c r="M244" s="137"/>
      <c r="N244" s="137"/>
      <c r="O244" s="137"/>
      <c r="P244" s="137"/>
      <c r="Q244" s="137"/>
      <c r="R244" s="137"/>
      <c r="S244" s="1"/>
      <c r="T244" s="1"/>
      <c r="U244" s="1"/>
      <c r="V244" s="1"/>
      <c r="W244" s="1"/>
      <c r="X244" s="1"/>
      <c r="Y244" s="1"/>
      <c r="Z244" s="1"/>
      <c r="AA244" s="1"/>
      <c r="AB244" s="1"/>
      <c r="AC244" s="1"/>
    </row>
    <row r="245" spans="1:29">
      <c r="A245" s="1"/>
      <c r="B245" s="16"/>
      <c r="C245" s="3"/>
      <c r="D245" s="137"/>
      <c r="E245" s="137"/>
      <c r="F245" s="137"/>
      <c r="G245" s="137"/>
      <c r="H245" s="137"/>
      <c r="I245" s="154"/>
      <c r="J245" s="137"/>
      <c r="K245" s="137"/>
      <c r="L245" s="137"/>
      <c r="M245" s="137"/>
      <c r="N245" s="137"/>
      <c r="O245" s="137"/>
      <c r="P245" s="137"/>
      <c r="Q245" s="137"/>
      <c r="R245" s="137"/>
      <c r="S245" s="1"/>
      <c r="T245" s="1"/>
      <c r="U245" s="1"/>
      <c r="V245" s="1"/>
      <c r="W245" s="1"/>
      <c r="X245" s="1"/>
      <c r="Y245" s="1"/>
      <c r="Z245" s="1"/>
      <c r="AA245" s="1"/>
      <c r="AB245" s="1"/>
      <c r="AC245" s="1"/>
    </row>
    <row r="246" spans="1:29">
      <c r="A246" s="1"/>
      <c r="B246" s="16"/>
      <c r="C246" s="3"/>
      <c r="D246" s="137"/>
      <c r="E246" s="137"/>
      <c r="F246" s="137"/>
      <c r="G246" s="137"/>
      <c r="H246" s="137"/>
      <c r="I246" s="154"/>
      <c r="J246" s="137"/>
      <c r="K246" s="137"/>
      <c r="L246" s="137"/>
      <c r="M246" s="137"/>
      <c r="N246" s="137"/>
      <c r="O246" s="137"/>
      <c r="P246" s="137"/>
      <c r="Q246" s="137"/>
      <c r="R246" s="137"/>
      <c r="S246" s="1"/>
      <c r="T246" s="1"/>
      <c r="U246" s="1"/>
      <c r="V246" s="1"/>
      <c r="W246" s="1"/>
      <c r="X246" s="1"/>
      <c r="Y246" s="1"/>
      <c r="Z246" s="1"/>
      <c r="AA246" s="1"/>
      <c r="AB246" s="1"/>
      <c r="AC246" s="1"/>
    </row>
    <row r="247" spans="1:29">
      <c r="A247" s="1"/>
      <c r="B247" s="16"/>
      <c r="C247" s="3"/>
      <c r="D247" s="137"/>
      <c r="E247" s="137"/>
      <c r="F247" s="137"/>
      <c r="G247" s="137"/>
      <c r="H247" s="137"/>
      <c r="I247" s="154"/>
      <c r="J247" s="137"/>
      <c r="K247" s="137"/>
      <c r="L247" s="137"/>
      <c r="M247" s="137"/>
      <c r="N247" s="137"/>
      <c r="O247" s="137"/>
      <c r="P247" s="137"/>
      <c r="Q247" s="137"/>
      <c r="R247" s="137"/>
      <c r="S247" s="1"/>
      <c r="T247" s="1"/>
      <c r="U247" s="1"/>
      <c r="V247" s="1"/>
      <c r="W247" s="1"/>
      <c r="X247" s="1"/>
      <c r="Y247" s="1"/>
      <c r="Z247" s="1"/>
      <c r="AA247" s="1"/>
      <c r="AB247" s="1"/>
      <c r="AC247" s="1"/>
    </row>
    <row r="248" spans="1:29">
      <c r="A248" s="1"/>
      <c r="B248" s="16"/>
      <c r="C248" s="3"/>
      <c r="D248" s="137"/>
      <c r="E248" s="137"/>
      <c r="F248" s="137"/>
      <c r="G248" s="137"/>
      <c r="H248" s="137"/>
      <c r="I248" s="137"/>
      <c r="J248" s="137"/>
      <c r="K248" s="137"/>
      <c r="L248" s="137"/>
      <c r="M248" s="137"/>
      <c r="N248" s="137"/>
      <c r="O248" s="137"/>
      <c r="P248" s="137"/>
      <c r="Q248" s="137"/>
      <c r="R248" s="137"/>
      <c r="S248" s="1"/>
      <c r="T248" s="1"/>
      <c r="U248" s="1"/>
      <c r="V248" s="1"/>
      <c r="W248" s="1"/>
      <c r="X248" s="1"/>
      <c r="Y248" s="1"/>
      <c r="Z248" s="1"/>
      <c r="AA248" s="1"/>
      <c r="AB248" s="1"/>
      <c r="AC248" s="1"/>
    </row>
    <row r="249" spans="1:29">
      <c r="A249" s="1"/>
      <c r="B249" s="16"/>
      <c r="C249" s="3"/>
      <c r="D249" s="137"/>
      <c r="E249" s="137"/>
      <c r="F249" s="137"/>
      <c r="G249" s="137"/>
      <c r="H249" s="137"/>
      <c r="I249" s="137"/>
      <c r="J249" s="137"/>
      <c r="K249" s="137"/>
      <c r="L249" s="137"/>
      <c r="M249" s="137"/>
      <c r="N249" s="137"/>
      <c r="O249" s="137"/>
      <c r="P249" s="137"/>
      <c r="Q249" s="137"/>
      <c r="R249" s="137"/>
      <c r="S249" s="1"/>
      <c r="T249" s="1"/>
      <c r="U249" s="1"/>
      <c r="V249" s="1"/>
      <c r="W249" s="1"/>
      <c r="X249" s="1"/>
      <c r="Y249" s="1"/>
      <c r="Z249" s="1"/>
      <c r="AA249" s="1"/>
      <c r="AB249" s="1"/>
      <c r="AC249" s="1"/>
    </row>
    <row r="250" spans="1:29">
      <c r="A250" s="1"/>
      <c r="B250" s="16"/>
      <c r="C250" s="3"/>
      <c r="D250" s="137"/>
      <c r="E250" s="137"/>
      <c r="F250" s="137"/>
      <c r="G250" s="137"/>
      <c r="H250" s="137"/>
      <c r="I250" s="137"/>
      <c r="J250" s="137"/>
      <c r="K250" s="137"/>
      <c r="L250" s="137"/>
      <c r="M250" s="137"/>
      <c r="N250" s="137"/>
      <c r="O250" s="137"/>
      <c r="P250" s="137"/>
      <c r="Q250" s="137"/>
      <c r="R250" s="137"/>
      <c r="S250" s="1"/>
      <c r="T250" s="1"/>
      <c r="U250" s="1"/>
      <c r="V250" s="1"/>
      <c r="W250" s="1"/>
      <c r="X250" s="1"/>
      <c r="Y250" s="1"/>
      <c r="Z250" s="1"/>
      <c r="AA250" s="1"/>
      <c r="AB250" s="1"/>
      <c r="AC250" s="1"/>
    </row>
    <row r="251" spans="1:29">
      <c r="A251" s="1"/>
      <c r="B251" s="16"/>
      <c r="C251" s="3"/>
      <c r="D251" s="137"/>
      <c r="E251" s="137"/>
      <c r="F251" s="137"/>
      <c r="G251" s="137"/>
      <c r="H251" s="137"/>
      <c r="I251" s="137"/>
      <c r="J251" s="137"/>
      <c r="K251" s="137"/>
      <c r="L251" s="137"/>
      <c r="M251" s="137"/>
      <c r="N251" s="137"/>
      <c r="O251" s="137"/>
      <c r="P251" s="137"/>
      <c r="Q251" s="137"/>
      <c r="R251" s="137"/>
      <c r="S251" s="1"/>
      <c r="T251" s="1"/>
      <c r="U251" s="1"/>
      <c r="V251" s="1"/>
      <c r="W251" s="1"/>
      <c r="X251" s="1"/>
      <c r="Y251" s="1"/>
      <c r="Z251" s="1"/>
      <c r="AA251" s="1"/>
      <c r="AB251" s="1"/>
      <c r="AC251" s="1"/>
    </row>
    <row r="252" spans="1:29">
      <c r="A252" s="1"/>
      <c r="B252" s="16"/>
      <c r="C252" s="3"/>
      <c r="D252" s="137"/>
      <c r="E252" s="137"/>
      <c r="F252" s="137"/>
      <c r="G252" s="137"/>
      <c r="H252" s="137"/>
      <c r="I252" s="137"/>
      <c r="J252" s="137"/>
      <c r="K252" s="137"/>
      <c r="L252" s="137"/>
      <c r="M252" s="137"/>
      <c r="N252" s="137"/>
      <c r="O252" s="137"/>
      <c r="P252" s="137"/>
      <c r="Q252" s="137"/>
      <c r="R252" s="137"/>
      <c r="S252" s="1"/>
      <c r="T252" s="1"/>
      <c r="U252" s="1"/>
      <c r="V252" s="1"/>
      <c r="W252" s="1"/>
      <c r="X252" s="1"/>
      <c r="Y252" s="1"/>
      <c r="Z252" s="1"/>
      <c r="AA252" s="1"/>
      <c r="AB252" s="1"/>
      <c r="AC252" s="1"/>
    </row>
    <row r="253" spans="1:29">
      <c r="A253" s="1"/>
      <c r="B253" s="16"/>
      <c r="C253" s="3"/>
      <c r="D253" s="137"/>
      <c r="E253" s="137"/>
      <c r="F253" s="137"/>
      <c r="G253" s="137"/>
      <c r="H253" s="137"/>
      <c r="I253" s="137"/>
      <c r="J253" s="137"/>
      <c r="K253" s="137"/>
      <c r="L253" s="137"/>
      <c r="M253" s="137"/>
      <c r="N253" s="137"/>
      <c r="O253" s="137"/>
      <c r="P253" s="137"/>
      <c r="Q253" s="137"/>
      <c r="R253" s="137"/>
      <c r="S253" s="1"/>
      <c r="T253" s="1"/>
      <c r="U253" s="1"/>
      <c r="V253" s="1"/>
      <c r="W253" s="1"/>
      <c r="X253" s="1"/>
      <c r="Y253" s="1"/>
      <c r="Z253" s="1"/>
      <c r="AA253" s="1"/>
      <c r="AB253" s="1"/>
      <c r="AC253" s="1"/>
    </row>
    <row r="254" spans="1:29">
      <c r="A254" s="1"/>
      <c r="B254" s="16"/>
      <c r="C254" s="3"/>
      <c r="D254" s="137"/>
      <c r="E254" s="137"/>
      <c r="F254" s="137"/>
      <c r="G254" s="137"/>
      <c r="H254" s="137"/>
      <c r="I254" s="137"/>
      <c r="J254" s="137"/>
      <c r="K254" s="137"/>
      <c r="L254" s="137"/>
      <c r="M254" s="137"/>
      <c r="N254" s="137"/>
      <c r="O254" s="137"/>
      <c r="P254" s="137"/>
      <c r="Q254" s="137"/>
      <c r="R254" s="137"/>
      <c r="S254" s="1"/>
      <c r="T254" s="1"/>
      <c r="U254" s="1"/>
      <c r="V254" s="1"/>
      <c r="W254" s="1"/>
      <c r="X254" s="1"/>
      <c r="Y254" s="1"/>
      <c r="Z254" s="1"/>
      <c r="AA254" s="1"/>
      <c r="AB254" s="1"/>
      <c r="AC254" s="1"/>
    </row>
    <row r="255" spans="1:29">
      <c r="A255" s="1"/>
      <c r="B255" s="16"/>
      <c r="C255" s="3"/>
      <c r="D255" s="137"/>
      <c r="E255" s="137"/>
      <c r="F255" s="137"/>
      <c r="G255" s="137"/>
      <c r="H255" s="137"/>
      <c r="I255" s="137"/>
      <c r="J255" s="137"/>
      <c r="K255" s="137"/>
      <c r="L255" s="137"/>
      <c r="M255" s="137"/>
      <c r="N255" s="137"/>
      <c r="O255" s="137"/>
      <c r="P255" s="137"/>
      <c r="Q255" s="137"/>
      <c r="R255" s="137"/>
      <c r="S255" s="1"/>
      <c r="T255" s="1"/>
      <c r="U255" s="1"/>
      <c r="V255" s="1"/>
      <c r="W255" s="1"/>
      <c r="X255" s="1"/>
      <c r="Y255" s="1"/>
      <c r="Z255" s="1"/>
      <c r="AA255" s="1"/>
      <c r="AB255" s="1"/>
      <c r="AC255" s="1"/>
    </row>
    <row r="256" spans="1:29">
      <c r="A256" s="1"/>
      <c r="B256" s="16"/>
      <c r="C256" s="3"/>
      <c r="D256" s="137"/>
      <c r="E256" s="137"/>
      <c r="F256" s="137"/>
      <c r="G256" s="137"/>
      <c r="H256" s="137"/>
      <c r="I256" s="137"/>
      <c r="J256" s="137"/>
      <c r="K256" s="137"/>
      <c r="L256" s="137"/>
      <c r="M256" s="137"/>
      <c r="N256" s="137"/>
      <c r="O256" s="137"/>
      <c r="P256" s="137"/>
      <c r="Q256" s="137"/>
      <c r="R256" s="137"/>
      <c r="S256" s="1"/>
      <c r="T256" s="1"/>
      <c r="U256" s="1"/>
      <c r="V256" s="1"/>
      <c r="W256" s="1"/>
      <c r="X256" s="1"/>
      <c r="Y256" s="1"/>
      <c r="Z256" s="1"/>
      <c r="AA256" s="1"/>
      <c r="AB256" s="1"/>
      <c r="AC256" s="1"/>
    </row>
    <row r="257" spans="1:29">
      <c r="A257" s="1"/>
      <c r="B257" s="16"/>
      <c r="C257" s="3"/>
      <c r="D257" s="137"/>
      <c r="E257" s="137"/>
      <c r="F257" s="137"/>
      <c r="G257" s="137"/>
      <c r="H257" s="137"/>
      <c r="I257" s="137"/>
      <c r="J257" s="137"/>
      <c r="K257" s="137"/>
      <c r="L257" s="137"/>
      <c r="M257" s="137"/>
      <c r="N257" s="137"/>
      <c r="O257" s="137"/>
      <c r="P257" s="137"/>
      <c r="Q257" s="137"/>
      <c r="R257" s="137"/>
      <c r="S257" s="1"/>
      <c r="T257" s="1"/>
      <c r="U257" s="1"/>
      <c r="V257" s="1"/>
      <c r="W257" s="1"/>
      <c r="X257" s="1"/>
      <c r="Y257" s="1"/>
      <c r="Z257" s="1"/>
      <c r="AA257" s="1"/>
      <c r="AB257" s="1"/>
      <c r="AC257" s="1"/>
    </row>
    <row r="258" spans="1:29">
      <c r="A258" s="1"/>
      <c r="B258" s="16"/>
      <c r="C258" s="3"/>
      <c r="D258" s="137"/>
      <c r="E258" s="137"/>
      <c r="F258" s="137"/>
      <c r="G258" s="137"/>
      <c r="H258" s="137"/>
      <c r="I258" s="137"/>
      <c r="J258" s="137"/>
      <c r="K258" s="137"/>
      <c r="L258" s="137"/>
      <c r="M258" s="137"/>
      <c r="N258" s="137"/>
      <c r="O258" s="137"/>
      <c r="P258" s="137"/>
      <c r="Q258" s="137"/>
      <c r="R258" s="137"/>
      <c r="S258" s="1"/>
      <c r="T258" s="1"/>
      <c r="U258" s="1"/>
      <c r="V258" s="1"/>
      <c r="W258" s="1"/>
      <c r="X258" s="1"/>
      <c r="Y258" s="1"/>
      <c r="Z258" s="1"/>
      <c r="AA258" s="1"/>
      <c r="AB258" s="1"/>
      <c r="AC258" s="1"/>
    </row>
    <row r="259" spans="1:29">
      <c r="A259" s="1"/>
      <c r="B259" s="16"/>
      <c r="C259" s="3"/>
      <c r="D259" s="137"/>
      <c r="E259" s="137"/>
      <c r="F259" s="137"/>
      <c r="G259" s="137"/>
      <c r="H259" s="137"/>
      <c r="I259" s="137"/>
      <c r="J259" s="137"/>
      <c r="K259" s="137"/>
      <c r="L259" s="137"/>
      <c r="M259" s="137"/>
      <c r="N259" s="137"/>
      <c r="O259" s="137"/>
      <c r="P259" s="137"/>
      <c r="Q259" s="137"/>
      <c r="R259" s="137"/>
      <c r="S259" s="1"/>
      <c r="T259" s="1"/>
      <c r="U259" s="1"/>
      <c r="V259" s="1"/>
      <c r="W259" s="1"/>
      <c r="X259" s="1"/>
      <c r="Y259" s="1"/>
      <c r="Z259" s="1"/>
      <c r="AA259" s="1"/>
      <c r="AB259" s="1"/>
      <c r="AC259" s="1"/>
    </row>
    <row r="260" spans="1:29">
      <c r="A260" s="1"/>
      <c r="B260" s="16"/>
      <c r="C260" s="3"/>
      <c r="D260" s="137"/>
      <c r="E260" s="137"/>
      <c r="F260" s="137"/>
      <c r="G260" s="137"/>
      <c r="H260" s="137"/>
      <c r="I260" s="137"/>
      <c r="J260" s="137"/>
      <c r="K260" s="137"/>
      <c r="L260" s="137"/>
      <c r="M260" s="137"/>
      <c r="N260" s="137"/>
      <c r="O260" s="137"/>
      <c r="P260" s="137"/>
      <c r="Q260" s="137"/>
      <c r="R260" s="137"/>
      <c r="S260" s="1"/>
      <c r="T260" s="1"/>
      <c r="U260" s="1"/>
      <c r="V260" s="1"/>
      <c r="W260" s="1"/>
      <c r="X260" s="1"/>
      <c r="Y260" s="1"/>
      <c r="Z260" s="1"/>
      <c r="AA260" s="1"/>
      <c r="AB260" s="1"/>
      <c r="AC260" s="1"/>
    </row>
    <row r="261" spans="1:29">
      <c r="A261" s="1"/>
      <c r="B261" s="16"/>
      <c r="C261" s="3"/>
      <c r="D261" s="137"/>
      <c r="E261" s="137"/>
      <c r="F261" s="137"/>
      <c r="G261" s="137"/>
      <c r="H261" s="137"/>
      <c r="I261" s="137"/>
      <c r="J261" s="137"/>
      <c r="K261" s="137"/>
      <c r="L261" s="137"/>
      <c r="M261" s="137"/>
      <c r="N261" s="137"/>
      <c r="O261" s="137"/>
      <c r="P261" s="137"/>
      <c r="Q261" s="137"/>
      <c r="R261" s="137"/>
      <c r="S261" s="1"/>
      <c r="T261" s="1"/>
      <c r="U261" s="1"/>
      <c r="V261" s="1"/>
      <c r="W261" s="1"/>
      <c r="X261" s="1"/>
      <c r="Y261" s="1"/>
      <c r="Z261" s="1"/>
      <c r="AA261" s="1"/>
      <c r="AB261" s="1"/>
      <c r="AC261" s="1"/>
    </row>
    <row r="262" spans="1:29">
      <c r="A262" s="1"/>
      <c r="B262" s="16"/>
      <c r="C262" s="3"/>
      <c r="D262" s="137"/>
      <c r="E262" s="137"/>
      <c r="F262" s="137"/>
      <c r="G262" s="137"/>
      <c r="H262" s="137"/>
      <c r="I262" s="137"/>
      <c r="J262" s="137"/>
      <c r="K262" s="137"/>
      <c r="L262" s="137"/>
      <c r="M262" s="137"/>
      <c r="N262" s="137"/>
      <c r="O262" s="137"/>
      <c r="P262" s="137"/>
      <c r="Q262" s="137"/>
      <c r="R262" s="137"/>
      <c r="S262" s="1"/>
      <c r="T262" s="1"/>
      <c r="U262" s="1"/>
      <c r="V262" s="1"/>
      <c r="W262" s="1"/>
      <c r="X262" s="1"/>
      <c r="Y262" s="1"/>
      <c r="Z262" s="1"/>
      <c r="AA262" s="1"/>
      <c r="AB262" s="1"/>
      <c r="AC262" s="1"/>
    </row>
    <row r="263" spans="1:29">
      <c r="A263" s="1"/>
      <c r="B263" s="16"/>
      <c r="C263" s="3"/>
      <c r="D263" s="137"/>
      <c r="E263" s="137"/>
      <c r="F263" s="137"/>
      <c r="G263" s="137"/>
      <c r="H263" s="137"/>
      <c r="I263" s="137"/>
      <c r="J263" s="137"/>
      <c r="K263" s="137"/>
      <c r="L263" s="137"/>
      <c r="M263" s="137"/>
      <c r="N263" s="137"/>
      <c r="O263" s="137"/>
      <c r="P263" s="137"/>
      <c r="Q263" s="137"/>
      <c r="R263" s="137"/>
      <c r="S263" s="1"/>
      <c r="T263" s="1"/>
      <c r="U263" s="1"/>
      <c r="V263" s="1"/>
      <c r="W263" s="1"/>
      <c r="X263" s="1"/>
      <c r="Y263" s="1"/>
      <c r="Z263" s="1"/>
      <c r="AA263" s="1"/>
      <c r="AB263" s="1"/>
      <c r="AC263" s="1"/>
    </row>
    <row r="264" spans="1:29">
      <c r="A264" s="1"/>
      <c r="B264" s="16"/>
      <c r="C264" s="3"/>
      <c r="D264" s="137"/>
      <c r="E264" s="137"/>
      <c r="F264" s="137"/>
      <c r="G264" s="137"/>
      <c r="H264" s="137"/>
      <c r="I264" s="137"/>
      <c r="J264" s="137"/>
      <c r="K264" s="137"/>
      <c r="L264" s="137"/>
      <c r="M264" s="137"/>
      <c r="N264" s="137"/>
      <c r="O264" s="137"/>
      <c r="P264" s="137"/>
      <c r="Q264" s="137"/>
      <c r="R264" s="137"/>
      <c r="S264" s="1"/>
      <c r="T264" s="1"/>
      <c r="U264" s="1"/>
      <c r="V264" s="1"/>
      <c r="W264" s="1"/>
      <c r="X264" s="1"/>
      <c r="Y264" s="1"/>
      <c r="Z264" s="1"/>
      <c r="AA264" s="1"/>
      <c r="AB264" s="1"/>
      <c r="AC264" s="1"/>
    </row>
    <row r="265" spans="1:29">
      <c r="A265" s="1"/>
      <c r="B265" s="16"/>
      <c r="C265" s="3"/>
      <c r="D265" s="137"/>
      <c r="E265" s="137"/>
      <c r="F265" s="137"/>
      <c r="G265" s="137"/>
      <c r="H265" s="137"/>
      <c r="I265" s="137"/>
      <c r="J265" s="137"/>
      <c r="K265" s="137"/>
      <c r="L265" s="137"/>
      <c r="M265" s="137"/>
      <c r="N265" s="137"/>
      <c r="O265" s="137"/>
      <c r="P265" s="137"/>
      <c r="Q265" s="137"/>
      <c r="R265" s="137"/>
      <c r="S265" s="1"/>
      <c r="T265" s="1"/>
      <c r="U265" s="1"/>
      <c r="V265" s="1"/>
      <c r="W265" s="1"/>
      <c r="X265" s="1"/>
      <c r="Y265" s="1"/>
      <c r="Z265" s="1"/>
      <c r="AA265" s="1"/>
      <c r="AB265" s="1"/>
      <c r="AC265" s="1"/>
    </row>
    <row r="266" spans="1:29">
      <c r="A266" s="1"/>
      <c r="B266" s="16"/>
      <c r="C266" s="3"/>
      <c r="D266" s="137"/>
      <c r="E266" s="137"/>
      <c r="F266" s="137"/>
      <c r="G266" s="137"/>
      <c r="H266" s="137"/>
      <c r="I266" s="137"/>
      <c r="J266" s="137"/>
      <c r="K266" s="137"/>
      <c r="L266" s="137"/>
      <c r="M266" s="137"/>
      <c r="N266" s="137"/>
      <c r="O266" s="137"/>
      <c r="P266" s="137"/>
      <c r="Q266" s="137"/>
      <c r="R266" s="137"/>
      <c r="S266" s="1"/>
      <c r="T266" s="1"/>
      <c r="U266" s="1"/>
      <c r="V266" s="1"/>
      <c r="W266" s="1"/>
      <c r="X266" s="1"/>
      <c r="Y266" s="1"/>
      <c r="Z266" s="1"/>
      <c r="AA266" s="1"/>
      <c r="AB266" s="1"/>
      <c r="AC266" s="1"/>
    </row>
    <row r="267" spans="1:29">
      <c r="A267" s="1"/>
      <c r="B267" s="16"/>
      <c r="C267" s="3"/>
      <c r="D267" s="137"/>
      <c r="E267" s="137"/>
      <c r="F267" s="137"/>
      <c r="G267" s="137"/>
      <c r="H267" s="137"/>
      <c r="I267" s="137"/>
      <c r="J267" s="137"/>
      <c r="K267" s="137"/>
      <c r="L267" s="137"/>
      <c r="M267" s="137"/>
      <c r="N267" s="137"/>
      <c r="O267" s="137"/>
      <c r="P267" s="137"/>
      <c r="Q267" s="137"/>
      <c r="R267" s="137"/>
      <c r="S267" s="1"/>
      <c r="T267" s="1"/>
      <c r="U267" s="1"/>
      <c r="V267" s="1"/>
      <c r="W267" s="1"/>
      <c r="X267" s="1"/>
      <c r="Y267" s="1"/>
      <c r="Z267" s="1"/>
      <c r="AA267" s="1"/>
      <c r="AB267" s="1"/>
      <c r="AC267" s="1"/>
    </row>
    <row r="268" spans="1:29">
      <c r="A268" s="1"/>
      <c r="B268" s="16"/>
      <c r="C268" s="3"/>
      <c r="D268" s="137"/>
      <c r="E268" s="137"/>
      <c r="F268" s="137"/>
      <c r="G268" s="137"/>
      <c r="H268" s="137"/>
      <c r="I268" s="137"/>
      <c r="J268" s="137"/>
      <c r="K268" s="137"/>
      <c r="L268" s="137"/>
      <c r="M268" s="137"/>
      <c r="N268" s="137"/>
      <c r="O268" s="137"/>
      <c r="P268" s="137"/>
      <c r="Q268" s="137"/>
      <c r="R268" s="137"/>
      <c r="S268" s="1"/>
      <c r="T268" s="1"/>
      <c r="U268" s="1"/>
      <c r="V268" s="1"/>
      <c r="W268" s="1"/>
      <c r="X268" s="1"/>
      <c r="Y268" s="1"/>
      <c r="Z268" s="1"/>
      <c r="AA268" s="1"/>
      <c r="AB268" s="1"/>
      <c r="AC268" s="1"/>
    </row>
    <row r="269" spans="1:29">
      <c r="A269" s="1"/>
      <c r="B269" s="16"/>
      <c r="C269" s="3"/>
      <c r="D269" s="137"/>
      <c r="E269" s="137"/>
      <c r="F269" s="137"/>
      <c r="G269" s="137"/>
      <c r="H269" s="137"/>
      <c r="I269" s="137"/>
      <c r="J269" s="137"/>
      <c r="K269" s="137"/>
      <c r="L269" s="137"/>
      <c r="M269" s="137"/>
      <c r="N269" s="137"/>
      <c r="O269" s="137"/>
      <c r="P269" s="137"/>
      <c r="Q269" s="137"/>
      <c r="R269" s="137"/>
      <c r="S269" s="1"/>
      <c r="T269" s="1"/>
      <c r="U269" s="1"/>
      <c r="V269" s="1"/>
      <c r="W269" s="1"/>
      <c r="X269" s="1"/>
      <c r="Y269" s="1"/>
      <c r="Z269" s="1"/>
      <c r="AA269" s="1"/>
      <c r="AB269" s="1"/>
      <c r="AC269" s="1"/>
    </row>
    <row r="270" spans="1:29">
      <c r="A270" s="1"/>
      <c r="B270" s="16"/>
      <c r="C270" s="3"/>
      <c r="D270" s="137"/>
      <c r="E270" s="137"/>
      <c r="F270" s="137"/>
      <c r="G270" s="137"/>
      <c r="H270" s="137"/>
      <c r="I270" s="137"/>
      <c r="J270" s="137"/>
      <c r="K270" s="137"/>
      <c r="L270" s="137"/>
      <c r="M270" s="137"/>
      <c r="N270" s="137"/>
      <c r="O270" s="137"/>
      <c r="P270" s="137"/>
      <c r="Q270" s="137"/>
      <c r="R270" s="137"/>
      <c r="S270" s="1"/>
      <c r="T270" s="1"/>
      <c r="U270" s="1"/>
      <c r="V270" s="1"/>
      <c r="W270" s="1"/>
      <c r="X270" s="1"/>
      <c r="Y270" s="1"/>
      <c r="Z270" s="1"/>
      <c r="AA270" s="1"/>
      <c r="AB270" s="1"/>
      <c r="AC270" s="1"/>
    </row>
    <row r="271" spans="1:29">
      <c r="A271" s="1"/>
      <c r="B271" s="16"/>
      <c r="C271" s="3"/>
      <c r="D271" s="137"/>
      <c r="E271" s="137"/>
      <c r="F271" s="137"/>
      <c r="G271" s="137"/>
      <c r="H271" s="137"/>
      <c r="I271" s="137"/>
      <c r="J271" s="137"/>
      <c r="K271" s="137"/>
      <c r="L271" s="137"/>
      <c r="M271" s="137"/>
      <c r="N271" s="137"/>
      <c r="O271" s="137"/>
      <c r="P271" s="137"/>
      <c r="Q271" s="137"/>
      <c r="R271" s="137"/>
      <c r="S271" s="1"/>
      <c r="T271" s="1"/>
      <c r="U271" s="1"/>
      <c r="V271" s="1"/>
      <c r="W271" s="1"/>
      <c r="X271" s="1"/>
      <c r="Y271" s="1"/>
      <c r="Z271" s="1"/>
      <c r="AA271" s="1"/>
      <c r="AB271" s="1"/>
      <c r="AC271" s="1"/>
    </row>
    <row r="272" spans="1:29">
      <c r="A272" s="1"/>
      <c r="B272" s="16"/>
      <c r="C272" s="3"/>
      <c r="D272" s="137"/>
      <c r="E272" s="137"/>
      <c r="F272" s="137"/>
      <c r="G272" s="137"/>
      <c r="H272" s="137"/>
      <c r="I272" s="137"/>
      <c r="J272" s="137"/>
      <c r="K272" s="137"/>
      <c r="L272" s="137"/>
      <c r="M272" s="137"/>
      <c r="N272" s="137"/>
      <c r="O272" s="137"/>
      <c r="P272" s="137"/>
      <c r="Q272" s="137"/>
      <c r="R272" s="137"/>
      <c r="S272" s="1"/>
      <c r="T272" s="1"/>
      <c r="U272" s="1"/>
      <c r="V272" s="1"/>
      <c r="W272" s="1"/>
      <c r="X272" s="1"/>
      <c r="Y272" s="1"/>
      <c r="Z272" s="1"/>
      <c r="AA272" s="1"/>
      <c r="AB272" s="1"/>
      <c r="AC272" s="1"/>
    </row>
    <row r="273" spans="1:29">
      <c r="A273" s="1"/>
      <c r="B273" s="16"/>
      <c r="C273" s="3"/>
      <c r="D273" s="137"/>
      <c r="E273" s="137"/>
      <c r="F273" s="137"/>
      <c r="G273" s="137"/>
      <c r="H273" s="137"/>
      <c r="I273" s="137"/>
      <c r="J273" s="137"/>
      <c r="K273" s="137"/>
      <c r="L273" s="137"/>
      <c r="M273" s="137"/>
      <c r="N273" s="137"/>
      <c r="O273" s="137"/>
      <c r="P273" s="137"/>
      <c r="Q273" s="137"/>
      <c r="R273" s="137"/>
      <c r="S273" s="1"/>
      <c r="T273" s="1"/>
      <c r="U273" s="1"/>
      <c r="V273" s="1"/>
      <c r="W273" s="1"/>
      <c r="X273" s="1"/>
      <c r="Y273" s="1"/>
      <c r="Z273" s="1"/>
      <c r="AA273" s="1"/>
      <c r="AB273" s="1"/>
      <c r="AC273" s="1"/>
    </row>
    <row r="274" spans="1:29">
      <c r="A274" s="1"/>
      <c r="B274" s="16"/>
      <c r="C274" s="3"/>
      <c r="D274" s="137"/>
      <c r="E274" s="137"/>
      <c r="F274" s="137"/>
      <c r="G274" s="137"/>
      <c r="H274" s="137"/>
      <c r="I274" s="137"/>
      <c r="J274" s="137"/>
      <c r="K274" s="137"/>
      <c r="L274" s="137"/>
      <c r="M274" s="137"/>
      <c r="N274" s="137"/>
      <c r="O274" s="137"/>
      <c r="P274" s="137"/>
      <c r="Q274" s="137"/>
      <c r="R274" s="137"/>
      <c r="S274" s="1"/>
      <c r="T274" s="1"/>
      <c r="U274" s="1"/>
      <c r="V274" s="1"/>
      <c r="W274" s="1"/>
      <c r="X274" s="1"/>
      <c r="Y274" s="1"/>
      <c r="Z274" s="1"/>
      <c r="AA274" s="1"/>
      <c r="AB274" s="1"/>
      <c r="AC274" s="1"/>
    </row>
    <row r="275" spans="1:29">
      <c r="A275" s="1"/>
      <c r="B275" s="16"/>
      <c r="C275" s="3"/>
      <c r="D275" s="137"/>
      <c r="E275" s="137"/>
      <c r="F275" s="137"/>
      <c r="G275" s="137"/>
      <c r="H275" s="137"/>
      <c r="I275" s="137"/>
      <c r="J275" s="137"/>
      <c r="K275" s="137"/>
      <c r="L275" s="137"/>
      <c r="M275" s="137"/>
      <c r="N275" s="137"/>
      <c r="O275" s="137"/>
      <c r="P275" s="137"/>
      <c r="Q275" s="137"/>
      <c r="R275" s="137"/>
      <c r="S275" s="1"/>
      <c r="T275" s="1"/>
      <c r="U275" s="1"/>
      <c r="V275" s="1"/>
      <c r="W275" s="1"/>
      <c r="X275" s="1"/>
      <c r="Y275" s="1"/>
      <c r="Z275" s="1"/>
      <c r="AA275" s="1"/>
      <c r="AB275" s="1"/>
      <c r="AC275" s="1"/>
    </row>
    <row r="276" spans="1:29">
      <c r="A276" s="1"/>
      <c r="B276" s="16"/>
      <c r="C276" s="3"/>
      <c r="D276" s="137"/>
      <c r="E276" s="137"/>
      <c r="F276" s="137"/>
      <c r="G276" s="137"/>
      <c r="H276" s="137"/>
      <c r="I276" s="137"/>
      <c r="J276" s="137"/>
      <c r="K276" s="137"/>
      <c r="L276" s="137"/>
      <c r="M276" s="137"/>
      <c r="N276" s="137"/>
      <c r="O276" s="137"/>
      <c r="P276" s="137"/>
      <c r="Q276" s="137"/>
      <c r="R276" s="137"/>
      <c r="S276" s="1"/>
      <c r="T276" s="1"/>
      <c r="U276" s="1"/>
      <c r="V276" s="1"/>
      <c r="W276" s="1"/>
      <c r="X276" s="1"/>
      <c r="Y276" s="1"/>
      <c r="Z276" s="1"/>
      <c r="AA276" s="1"/>
      <c r="AB276" s="1"/>
      <c r="AC276" s="1"/>
    </row>
    <row r="277" spans="1:29">
      <c r="A277" s="1"/>
      <c r="B277" s="16"/>
      <c r="C277" s="3"/>
      <c r="D277" s="137"/>
      <c r="E277" s="137"/>
      <c r="F277" s="137"/>
      <c r="G277" s="137"/>
      <c r="H277" s="137"/>
      <c r="I277" s="137"/>
      <c r="J277" s="137"/>
      <c r="K277" s="137"/>
      <c r="L277" s="137"/>
      <c r="M277" s="137"/>
      <c r="N277" s="137"/>
      <c r="O277" s="137"/>
      <c r="P277" s="137"/>
      <c r="Q277" s="137"/>
      <c r="R277" s="137"/>
      <c r="S277" s="1"/>
      <c r="T277" s="1"/>
      <c r="U277" s="1"/>
      <c r="V277" s="1"/>
      <c r="W277" s="1"/>
      <c r="X277" s="1"/>
      <c r="Y277" s="1"/>
      <c r="Z277" s="1"/>
      <c r="AA277" s="1"/>
      <c r="AB277" s="1"/>
      <c r="AC277" s="1"/>
    </row>
    <row r="278" spans="1:29">
      <c r="A278" s="1"/>
      <c r="B278" s="16"/>
      <c r="C278" s="3"/>
      <c r="D278" s="137"/>
      <c r="E278" s="137"/>
      <c r="F278" s="137"/>
      <c r="G278" s="137"/>
      <c r="H278" s="137"/>
      <c r="I278" s="137"/>
      <c r="J278" s="137"/>
      <c r="K278" s="137"/>
      <c r="L278" s="137"/>
      <c r="M278" s="137"/>
      <c r="N278" s="137"/>
      <c r="O278" s="137"/>
      <c r="P278" s="137"/>
      <c r="Q278" s="137"/>
      <c r="R278" s="137"/>
      <c r="S278" s="1"/>
      <c r="T278" s="1"/>
      <c r="U278" s="1"/>
      <c r="V278" s="1"/>
      <c r="W278" s="1"/>
      <c r="X278" s="1"/>
      <c r="Y278" s="1"/>
      <c r="Z278" s="1"/>
      <c r="AA278" s="1"/>
      <c r="AB278" s="1"/>
      <c r="AC278" s="1"/>
    </row>
    <row r="279" spans="1:29">
      <c r="A279" s="1"/>
      <c r="B279" s="16"/>
      <c r="C279" s="3"/>
      <c r="D279" s="137"/>
      <c r="E279" s="137"/>
      <c r="F279" s="137"/>
      <c r="G279" s="137"/>
      <c r="H279" s="137"/>
      <c r="I279" s="137"/>
      <c r="J279" s="137"/>
      <c r="K279" s="137"/>
      <c r="L279" s="137"/>
      <c r="M279" s="137"/>
      <c r="N279" s="137"/>
      <c r="O279" s="137"/>
      <c r="P279" s="137"/>
      <c r="Q279" s="137"/>
      <c r="R279" s="137"/>
      <c r="S279" s="1"/>
      <c r="T279" s="1"/>
      <c r="U279" s="1"/>
      <c r="V279" s="1"/>
      <c r="W279" s="1"/>
      <c r="X279" s="1"/>
      <c r="Y279" s="1"/>
      <c r="Z279" s="1"/>
      <c r="AA279" s="1"/>
      <c r="AB279" s="1"/>
      <c r="AC279" s="1"/>
    </row>
    <row r="280" spans="1:29">
      <c r="A280" s="1"/>
      <c r="B280" s="16"/>
      <c r="C280" s="3"/>
      <c r="D280" s="137"/>
      <c r="E280" s="137"/>
      <c r="F280" s="137"/>
      <c r="G280" s="137"/>
      <c r="H280" s="137"/>
      <c r="I280" s="137"/>
      <c r="J280" s="137"/>
      <c r="K280" s="137"/>
      <c r="L280" s="137"/>
      <c r="M280" s="137"/>
      <c r="N280" s="137"/>
      <c r="O280" s="137"/>
      <c r="P280" s="137"/>
      <c r="Q280" s="137"/>
      <c r="R280" s="137"/>
      <c r="S280" s="1"/>
      <c r="T280" s="1"/>
      <c r="U280" s="1"/>
      <c r="V280" s="1"/>
      <c r="W280" s="1"/>
      <c r="X280" s="1"/>
      <c r="Y280" s="1"/>
      <c r="Z280" s="1"/>
      <c r="AA280" s="1"/>
      <c r="AB280" s="1"/>
      <c r="AC280" s="1"/>
    </row>
    <row r="281" spans="1:29">
      <c r="A281" s="1"/>
      <c r="B281" s="16"/>
      <c r="C281" s="3"/>
      <c r="D281" s="137"/>
      <c r="E281" s="137"/>
      <c r="F281" s="137"/>
      <c r="G281" s="137"/>
      <c r="H281" s="137"/>
      <c r="I281" s="137"/>
      <c r="J281" s="137"/>
      <c r="K281" s="137"/>
      <c r="L281" s="137"/>
      <c r="M281" s="137"/>
      <c r="N281" s="137"/>
      <c r="O281" s="137"/>
      <c r="P281" s="137"/>
      <c r="Q281" s="137"/>
      <c r="R281" s="137"/>
      <c r="S281" s="1"/>
      <c r="T281" s="1"/>
      <c r="U281" s="1"/>
      <c r="V281" s="1"/>
      <c r="W281" s="1"/>
      <c r="X281" s="1"/>
      <c r="Y281" s="1"/>
      <c r="Z281" s="1"/>
      <c r="AA281" s="1"/>
      <c r="AB281" s="1"/>
      <c r="AC281" s="1"/>
    </row>
    <row r="282" spans="1:29">
      <c r="A282" s="1"/>
      <c r="B282" s="16"/>
      <c r="C282" s="3"/>
      <c r="D282" s="137"/>
      <c r="E282" s="137"/>
      <c r="F282" s="137"/>
      <c r="G282" s="137"/>
      <c r="H282" s="137"/>
      <c r="I282" s="137"/>
      <c r="J282" s="137"/>
      <c r="K282" s="137"/>
      <c r="L282" s="137"/>
      <c r="M282" s="137"/>
      <c r="N282" s="137"/>
      <c r="O282" s="137"/>
      <c r="P282" s="137"/>
      <c r="Q282" s="137"/>
      <c r="R282" s="137"/>
      <c r="S282" s="1"/>
      <c r="T282" s="1"/>
      <c r="U282" s="1"/>
      <c r="V282" s="1"/>
      <c r="W282" s="1"/>
      <c r="X282" s="1"/>
      <c r="Y282" s="1"/>
      <c r="Z282" s="1"/>
      <c r="AA282" s="1"/>
      <c r="AB282" s="1"/>
      <c r="AC282" s="1"/>
    </row>
    <row r="283" spans="1:29">
      <c r="A283" s="1"/>
      <c r="B283" s="16"/>
      <c r="C283" s="3"/>
      <c r="D283" s="137"/>
      <c r="E283" s="137"/>
      <c r="F283" s="137"/>
      <c r="G283" s="137"/>
      <c r="H283" s="137"/>
      <c r="I283" s="137"/>
      <c r="J283" s="137"/>
      <c r="K283" s="137"/>
      <c r="L283" s="137"/>
      <c r="M283" s="137"/>
      <c r="N283" s="137"/>
      <c r="O283" s="137"/>
      <c r="P283" s="137"/>
      <c r="Q283" s="137"/>
      <c r="R283" s="137"/>
      <c r="S283" s="1"/>
      <c r="T283" s="1"/>
      <c r="U283" s="1"/>
      <c r="V283" s="1"/>
      <c r="W283" s="1"/>
      <c r="X283" s="1"/>
      <c r="Y283" s="1"/>
      <c r="Z283" s="1"/>
      <c r="AA283" s="1"/>
      <c r="AB283" s="1"/>
      <c r="AC283" s="1"/>
    </row>
    <row r="284" spans="1:29">
      <c r="A284" s="1"/>
      <c r="B284" s="16"/>
      <c r="C284" s="3"/>
      <c r="D284" s="137"/>
      <c r="E284" s="137"/>
      <c r="F284" s="137"/>
      <c r="G284" s="137"/>
      <c r="H284" s="137"/>
      <c r="I284" s="137"/>
      <c r="J284" s="137"/>
      <c r="K284" s="137"/>
      <c r="L284" s="137"/>
      <c r="M284" s="137"/>
      <c r="N284" s="137"/>
      <c r="O284" s="137"/>
      <c r="P284" s="137"/>
      <c r="Q284" s="137"/>
      <c r="R284" s="137"/>
      <c r="S284" s="1"/>
      <c r="T284" s="1"/>
      <c r="U284" s="1"/>
      <c r="V284" s="1"/>
      <c r="W284" s="1"/>
      <c r="X284" s="1"/>
      <c r="Y284" s="1"/>
      <c r="Z284" s="1"/>
      <c r="AA284" s="1"/>
      <c r="AB284" s="1"/>
      <c r="AC284" s="1"/>
    </row>
    <row r="285" spans="1:29">
      <c r="A285" s="1"/>
      <c r="B285" s="16"/>
      <c r="C285" s="3"/>
      <c r="D285" s="137"/>
      <c r="E285" s="137"/>
      <c r="F285" s="137"/>
      <c r="G285" s="137"/>
      <c r="H285" s="137"/>
      <c r="I285" s="137"/>
      <c r="J285" s="137"/>
      <c r="K285" s="137"/>
      <c r="L285" s="137"/>
      <c r="M285" s="137"/>
      <c r="N285" s="137"/>
      <c r="O285" s="137"/>
      <c r="P285" s="137"/>
      <c r="Q285" s="137"/>
      <c r="R285" s="137"/>
      <c r="S285" s="1"/>
      <c r="T285" s="1"/>
      <c r="U285" s="1"/>
      <c r="V285" s="1"/>
      <c r="W285" s="1"/>
      <c r="X285" s="1"/>
      <c r="Y285" s="1"/>
      <c r="Z285" s="1"/>
      <c r="AA285" s="1"/>
      <c r="AB285" s="1"/>
      <c r="AC285" s="1"/>
    </row>
    <row r="286" spans="1:29">
      <c r="A286" s="1"/>
      <c r="B286" s="16"/>
      <c r="C286" s="3"/>
      <c r="D286" s="137"/>
      <c r="E286" s="137"/>
      <c r="F286" s="137"/>
      <c r="G286" s="137"/>
      <c r="H286" s="137"/>
      <c r="I286" s="137"/>
      <c r="J286" s="137"/>
      <c r="K286" s="137"/>
      <c r="L286" s="137"/>
      <c r="M286" s="137"/>
      <c r="N286" s="137"/>
      <c r="O286" s="137"/>
      <c r="P286" s="137"/>
      <c r="Q286" s="137"/>
      <c r="R286" s="137"/>
      <c r="S286" s="1"/>
      <c r="T286" s="1"/>
      <c r="U286" s="1"/>
      <c r="V286" s="1"/>
      <c r="W286" s="1"/>
      <c r="X286" s="1"/>
      <c r="Y286" s="1"/>
      <c r="Z286" s="1"/>
      <c r="AA286" s="1"/>
      <c r="AB286" s="1"/>
      <c r="AC286" s="1"/>
    </row>
    <row r="287" spans="1:29">
      <c r="A287" s="1"/>
      <c r="B287" s="16"/>
      <c r="C287" s="3"/>
      <c r="D287" s="137"/>
      <c r="E287" s="137"/>
      <c r="F287" s="137"/>
      <c r="G287" s="137"/>
      <c r="H287" s="137"/>
      <c r="I287" s="137"/>
      <c r="J287" s="137"/>
      <c r="K287" s="137"/>
      <c r="L287" s="137"/>
      <c r="M287" s="137"/>
      <c r="N287" s="137"/>
      <c r="O287" s="137"/>
      <c r="P287" s="137"/>
      <c r="Q287" s="137"/>
      <c r="R287" s="137"/>
      <c r="S287" s="1"/>
      <c r="T287" s="1"/>
      <c r="U287" s="1"/>
      <c r="V287" s="1"/>
      <c r="W287" s="1"/>
      <c r="X287" s="1"/>
      <c r="Y287" s="1"/>
      <c r="Z287" s="1"/>
      <c r="AA287" s="1"/>
      <c r="AB287" s="1"/>
      <c r="AC287" s="1"/>
    </row>
    <row r="288" spans="1:29">
      <c r="A288" s="1"/>
      <c r="B288" s="16"/>
      <c r="C288" s="3"/>
      <c r="D288" s="137"/>
      <c r="E288" s="137"/>
      <c r="F288" s="137"/>
      <c r="G288" s="137"/>
      <c r="H288" s="137"/>
      <c r="I288" s="137"/>
      <c r="J288" s="137"/>
      <c r="K288" s="137"/>
      <c r="L288" s="137"/>
      <c r="M288" s="137"/>
      <c r="N288" s="137"/>
      <c r="O288" s="137"/>
      <c r="P288" s="137"/>
      <c r="Q288" s="137"/>
      <c r="R288" s="137"/>
      <c r="S288" s="1"/>
      <c r="T288" s="1"/>
      <c r="U288" s="1"/>
      <c r="V288" s="1"/>
      <c r="W288" s="1"/>
      <c r="X288" s="1"/>
      <c r="Y288" s="1"/>
      <c r="Z288" s="1"/>
      <c r="AA288" s="1"/>
      <c r="AB288" s="1"/>
      <c r="AC288" s="1"/>
    </row>
    <row r="289" spans="1:29">
      <c r="A289" s="1"/>
      <c r="B289" s="16"/>
      <c r="C289" s="3"/>
      <c r="D289" s="137"/>
      <c r="E289" s="137"/>
      <c r="F289" s="137"/>
      <c r="G289" s="137"/>
      <c r="H289" s="137"/>
      <c r="I289" s="137"/>
      <c r="J289" s="137"/>
      <c r="K289" s="137"/>
      <c r="L289" s="137"/>
      <c r="M289" s="137"/>
      <c r="N289" s="137"/>
      <c r="O289" s="137"/>
      <c r="P289" s="137"/>
      <c r="Q289" s="137"/>
      <c r="R289" s="137"/>
      <c r="S289" s="1"/>
      <c r="T289" s="1"/>
      <c r="U289" s="1"/>
      <c r="V289" s="1"/>
      <c r="W289" s="1"/>
      <c r="X289" s="1"/>
      <c r="Y289" s="1"/>
      <c r="Z289" s="1"/>
      <c r="AA289" s="1"/>
      <c r="AB289" s="1"/>
      <c r="AC289" s="1"/>
    </row>
    <row r="290" spans="1:29">
      <c r="A290" s="1"/>
      <c r="B290" s="16"/>
      <c r="C290" s="3"/>
      <c r="D290" s="137"/>
      <c r="E290" s="137"/>
      <c r="F290" s="137"/>
      <c r="G290" s="137"/>
      <c r="H290" s="137"/>
      <c r="I290" s="137"/>
      <c r="J290" s="137"/>
      <c r="K290" s="137"/>
      <c r="L290" s="137"/>
      <c r="M290" s="137"/>
      <c r="N290" s="137"/>
      <c r="O290" s="137"/>
      <c r="P290" s="137"/>
      <c r="Q290" s="137"/>
      <c r="R290" s="137"/>
      <c r="S290" s="1"/>
      <c r="T290" s="1"/>
      <c r="U290" s="1"/>
      <c r="V290" s="1"/>
      <c r="W290" s="1"/>
      <c r="X290" s="1"/>
      <c r="Y290" s="1"/>
      <c r="Z290" s="1"/>
      <c r="AA290" s="1"/>
      <c r="AB290" s="1"/>
      <c r="AC290" s="1"/>
    </row>
    <row r="291" spans="1:29">
      <c r="A291" s="1"/>
      <c r="B291" s="16"/>
      <c r="C291" s="3"/>
      <c r="D291" s="137"/>
      <c r="E291" s="137"/>
      <c r="F291" s="137"/>
      <c r="G291" s="137"/>
      <c r="H291" s="137"/>
      <c r="I291" s="137"/>
      <c r="J291" s="137"/>
      <c r="K291" s="137"/>
      <c r="L291" s="137"/>
      <c r="M291" s="137"/>
      <c r="N291" s="137"/>
      <c r="O291" s="137"/>
      <c r="P291" s="137"/>
      <c r="Q291" s="137"/>
      <c r="R291" s="137"/>
      <c r="S291" s="1"/>
      <c r="T291" s="1"/>
      <c r="U291" s="1"/>
      <c r="V291" s="1"/>
      <c r="W291" s="1"/>
      <c r="X291" s="1"/>
      <c r="Y291" s="1"/>
      <c r="Z291" s="1"/>
      <c r="AA291" s="1"/>
      <c r="AB291" s="1"/>
      <c r="AC291" s="1"/>
    </row>
    <row r="292" spans="1:29">
      <c r="A292" s="1"/>
      <c r="B292" s="16"/>
      <c r="C292" s="3"/>
      <c r="D292" s="137"/>
      <c r="E292" s="137"/>
      <c r="F292" s="137"/>
      <c r="G292" s="137"/>
      <c r="H292" s="137"/>
      <c r="I292" s="137"/>
      <c r="J292" s="137"/>
      <c r="K292" s="137"/>
      <c r="L292" s="137"/>
      <c r="M292" s="137"/>
      <c r="N292" s="137"/>
      <c r="O292" s="137"/>
      <c r="P292" s="137"/>
      <c r="Q292" s="137"/>
      <c r="R292" s="137"/>
      <c r="S292" s="1"/>
      <c r="T292" s="1"/>
      <c r="U292" s="1"/>
      <c r="V292" s="1"/>
      <c r="W292" s="1"/>
      <c r="X292" s="1"/>
      <c r="Y292" s="1"/>
      <c r="Z292" s="1"/>
      <c r="AA292" s="1"/>
      <c r="AB292" s="1"/>
      <c r="AC292" s="1"/>
    </row>
    <row r="293" spans="1:29">
      <c r="A293" s="1"/>
      <c r="B293" s="16"/>
      <c r="C293" s="3"/>
      <c r="D293" s="137"/>
      <c r="E293" s="137"/>
      <c r="F293" s="137"/>
      <c r="G293" s="137"/>
      <c r="H293" s="137"/>
      <c r="I293" s="137"/>
      <c r="J293" s="137"/>
      <c r="K293" s="137"/>
      <c r="L293" s="137"/>
      <c r="M293" s="137"/>
      <c r="N293" s="137"/>
      <c r="O293" s="137"/>
      <c r="P293" s="137"/>
      <c r="Q293" s="137"/>
      <c r="R293" s="137"/>
      <c r="S293" s="1"/>
      <c r="T293" s="1"/>
      <c r="U293" s="1"/>
      <c r="V293" s="1"/>
      <c r="W293" s="1"/>
      <c r="X293" s="1"/>
      <c r="Y293" s="1"/>
      <c r="Z293" s="1"/>
      <c r="AA293" s="1"/>
      <c r="AB293" s="1"/>
      <c r="AC293" s="1"/>
    </row>
    <row r="294" spans="1:29">
      <c r="A294" s="1"/>
      <c r="B294" s="16"/>
      <c r="C294" s="3"/>
      <c r="D294" s="137"/>
      <c r="E294" s="137"/>
      <c r="F294" s="137"/>
      <c r="G294" s="137"/>
      <c r="H294" s="137"/>
      <c r="I294" s="137"/>
      <c r="J294" s="137"/>
      <c r="K294" s="137"/>
      <c r="L294" s="137"/>
      <c r="M294" s="137"/>
      <c r="N294" s="137"/>
      <c r="O294" s="137"/>
      <c r="P294" s="137"/>
      <c r="Q294" s="137"/>
      <c r="R294" s="137"/>
      <c r="S294" s="1"/>
      <c r="T294" s="1"/>
      <c r="U294" s="1"/>
      <c r="V294" s="1"/>
      <c r="W294" s="1"/>
      <c r="X294" s="1"/>
      <c r="Y294" s="1"/>
      <c r="Z294" s="1"/>
      <c r="AA294" s="1"/>
      <c r="AB294" s="1"/>
      <c r="AC294" s="1"/>
    </row>
    <row r="295" spans="1:29">
      <c r="A295" s="1"/>
      <c r="B295" s="16"/>
      <c r="C295" s="3"/>
      <c r="D295" s="137"/>
      <c r="E295" s="137"/>
      <c r="F295" s="137"/>
      <c r="G295" s="137"/>
      <c r="H295" s="137"/>
      <c r="I295" s="137"/>
      <c r="J295" s="137"/>
      <c r="K295" s="137"/>
      <c r="L295" s="137"/>
      <c r="M295" s="137"/>
      <c r="N295" s="137"/>
      <c r="O295" s="137"/>
      <c r="P295" s="137"/>
      <c r="Q295" s="137"/>
      <c r="R295" s="137"/>
      <c r="S295" s="1"/>
      <c r="T295" s="1"/>
      <c r="U295" s="1"/>
      <c r="V295" s="1"/>
      <c r="W295" s="1"/>
      <c r="X295" s="1"/>
      <c r="Y295" s="1"/>
      <c r="Z295" s="1"/>
      <c r="AA295" s="1"/>
      <c r="AB295" s="1"/>
      <c r="AC295" s="1"/>
    </row>
    <row r="296" spans="1:29">
      <c r="A296" s="1"/>
      <c r="B296" s="16"/>
      <c r="C296" s="3"/>
      <c r="D296" s="137"/>
      <c r="E296" s="137"/>
      <c r="F296" s="137"/>
      <c r="G296" s="137"/>
      <c r="H296" s="137"/>
      <c r="I296" s="137"/>
      <c r="J296" s="137"/>
      <c r="K296" s="137"/>
      <c r="L296" s="137"/>
      <c r="M296" s="137"/>
      <c r="N296" s="137"/>
      <c r="O296" s="137"/>
      <c r="P296" s="137"/>
      <c r="Q296" s="137"/>
      <c r="R296" s="137"/>
      <c r="S296" s="1"/>
      <c r="T296" s="1"/>
      <c r="U296" s="1"/>
      <c r="V296" s="1"/>
      <c r="W296" s="1"/>
      <c r="X296" s="1"/>
      <c r="Y296" s="1"/>
      <c r="Z296" s="1"/>
      <c r="AA296" s="1"/>
      <c r="AB296" s="1"/>
      <c r="AC296" s="1"/>
    </row>
    <row r="297" spans="1:29">
      <c r="A297" s="1"/>
      <c r="B297" s="16"/>
      <c r="C297" s="3"/>
      <c r="D297" s="137"/>
      <c r="E297" s="137"/>
      <c r="F297" s="137"/>
      <c r="G297" s="137"/>
      <c r="H297" s="137"/>
      <c r="I297" s="137"/>
      <c r="J297" s="137"/>
      <c r="K297" s="137"/>
      <c r="L297" s="137"/>
      <c r="M297" s="137"/>
      <c r="N297" s="137"/>
      <c r="O297" s="137"/>
      <c r="P297" s="137"/>
      <c r="Q297" s="137"/>
      <c r="R297" s="137"/>
      <c r="S297" s="1"/>
      <c r="T297" s="1"/>
      <c r="U297" s="1"/>
      <c r="V297" s="1"/>
      <c r="W297" s="1"/>
      <c r="X297" s="1"/>
      <c r="Y297" s="1"/>
      <c r="Z297" s="1"/>
      <c r="AA297" s="1"/>
      <c r="AB297" s="1"/>
      <c r="AC297" s="1"/>
    </row>
    <row r="298" spans="1:29">
      <c r="A298" s="1"/>
      <c r="B298" s="16"/>
      <c r="C298" s="3"/>
      <c r="D298" s="137"/>
      <c r="E298" s="137"/>
      <c r="F298" s="137"/>
      <c r="G298" s="137"/>
      <c r="H298" s="137"/>
      <c r="I298" s="137"/>
      <c r="J298" s="137"/>
      <c r="K298" s="137"/>
      <c r="L298" s="137"/>
      <c r="M298" s="137"/>
      <c r="N298" s="137"/>
      <c r="O298" s="137"/>
      <c r="P298" s="137"/>
      <c r="Q298" s="137"/>
      <c r="R298" s="137"/>
      <c r="S298" s="1"/>
      <c r="T298" s="1"/>
      <c r="U298" s="1"/>
      <c r="V298" s="1"/>
      <c r="W298" s="1"/>
      <c r="X298" s="1"/>
      <c r="Y298" s="1"/>
      <c r="Z298" s="1"/>
      <c r="AA298" s="1"/>
      <c r="AB298" s="1"/>
      <c r="AC298" s="1"/>
    </row>
    <row r="299" spans="1:29">
      <c r="A299" s="1"/>
      <c r="B299" s="16"/>
      <c r="C299" s="3"/>
      <c r="D299" s="137"/>
      <c r="E299" s="137"/>
      <c r="F299" s="137"/>
      <c r="G299" s="137"/>
      <c r="H299" s="137"/>
      <c r="I299" s="137"/>
      <c r="J299" s="137"/>
      <c r="K299" s="137"/>
      <c r="L299" s="137"/>
      <c r="M299" s="137"/>
      <c r="N299" s="137"/>
      <c r="O299" s="137"/>
      <c r="P299" s="137"/>
      <c r="Q299" s="137"/>
      <c r="R299" s="137"/>
      <c r="S299" s="1"/>
      <c r="T299" s="1"/>
      <c r="U299" s="1"/>
      <c r="V299" s="1"/>
      <c r="W299" s="1"/>
      <c r="X299" s="1"/>
      <c r="Y299" s="1"/>
      <c r="Z299" s="1"/>
      <c r="AA299" s="1"/>
      <c r="AB299" s="1"/>
      <c r="AC299" s="1"/>
    </row>
    <row r="300" spans="1:29">
      <c r="A300" s="1"/>
      <c r="B300" s="16"/>
      <c r="C300" s="3"/>
      <c r="D300" s="137"/>
      <c r="E300" s="137"/>
      <c r="F300" s="137"/>
      <c r="G300" s="137"/>
      <c r="H300" s="137"/>
      <c r="I300" s="137"/>
      <c r="J300" s="137"/>
      <c r="K300" s="137"/>
      <c r="L300" s="137"/>
      <c r="M300" s="137"/>
      <c r="N300" s="137"/>
      <c r="O300" s="137"/>
      <c r="P300" s="137"/>
      <c r="Q300" s="137"/>
      <c r="R300" s="137"/>
      <c r="S300" s="1"/>
      <c r="T300" s="1"/>
      <c r="U300" s="1"/>
      <c r="V300" s="1"/>
      <c r="W300" s="1"/>
      <c r="X300" s="1"/>
      <c r="Y300" s="1"/>
      <c r="Z300" s="1"/>
      <c r="AA300" s="1"/>
      <c r="AB300" s="1"/>
      <c r="AC300" s="1"/>
    </row>
    <row r="301" spans="1:29">
      <c r="A301" s="1"/>
      <c r="B301" s="16"/>
      <c r="C301" s="3"/>
      <c r="D301" s="137"/>
      <c r="E301" s="137"/>
      <c r="F301" s="137"/>
      <c r="G301" s="137"/>
      <c r="H301" s="137"/>
      <c r="I301" s="137"/>
      <c r="J301" s="137"/>
      <c r="K301" s="137"/>
      <c r="L301" s="137"/>
      <c r="M301" s="137"/>
      <c r="N301" s="137"/>
      <c r="O301" s="137"/>
      <c r="P301" s="137"/>
      <c r="Q301" s="137"/>
      <c r="R301" s="137"/>
      <c r="S301" s="1"/>
      <c r="T301" s="1"/>
      <c r="U301" s="1"/>
      <c r="V301" s="1"/>
      <c r="W301" s="1"/>
      <c r="X301" s="1"/>
      <c r="Y301" s="1"/>
      <c r="Z301" s="1"/>
      <c r="AA301" s="1"/>
      <c r="AB301" s="1"/>
      <c r="AC301" s="1"/>
    </row>
    <row r="302" spans="1:29">
      <c r="A302" s="1"/>
      <c r="B302" s="16"/>
      <c r="C302" s="3"/>
      <c r="D302" s="137"/>
      <c r="E302" s="137"/>
      <c r="F302" s="137"/>
      <c r="G302" s="137"/>
      <c r="H302" s="137"/>
      <c r="I302" s="137"/>
      <c r="J302" s="137"/>
      <c r="K302" s="137"/>
      <c r="L302" s="137"/>
      <c r="M302" s="137"/>
      <c r="N302" s="137"/>
      <c r="O302" s="137"/>
      <c r="P302" s="137"/>
      <c r="Q302" s="137"/>
      <c r="R302" s="137"/>
      <c r="S302" s="1"/>
      <c r="T302" s="1"/>
      <c r="U302" s="1"/>
      <c r="V302" s="1"/>
      <c r="W302" s="1"/>
      <c r="X302" s="1"/>
      <c r="Y302" s="1"/>
      <c r="Z302" s="1"/>
      <c r="AA302" s="1"/>
      <c r="AB302" s="1"/>
      <c r="AC302" s="1"/>
    </row>
    <row r="303" spans="1:29">
      <c r="A303" s="1"/>
      <c r="B303" s="16"/>
      <c r="C303" s="3"/>
      <c r="D303" s="137"/>
      <c r="E303" s="137"/>
      <c r="F303" s="137"/>
      <c r="G303" s="137"/>
      <c r="H303" s="137"/>
      <c r="I303" s="137"/>
      <c r="J303" s="137"/>
      <c r="K303" s="137"/>
      <c r="L303" s="137"/>
      <c r="M303" s="137"/>
      <c r="N303" s="137"/>
      <c r="O303" s="137"/>
      <c r="P303" s="137"/>
      <c r="Q303" s="137"/>
      <c r="R303" s="137"/>
      <c r="S303" s="1"/>
      <c r="T303" s="1"/>
      <c r="U303" s="1"/>
      <c r="V303" s="1"/>
      <c r="W303" s="1"/>
      <c r="X303" s="1"/>
      <c r="Y303" s="1"/>
      <c r="Z303" s="1"/>
      <c r="AA303" s="1"/>
      <c r="AB303" s="1"/>
      <c r="AC303" s="1"/>
    </row>
    <row r="304" spans="1:29">
      <c r="A304" s="1"/>
      <c r="B304" s="16"/>
      <c r="C304" s="3"/>
      <c r="D304" s="137"/>
      <c r="E304" s="137"/>
      <c r="F304" s="137"/>
      <c r="G304" s="137"/>
      <c r="H304" s="137"/>
      <c r="I304" s="137"/>
      <c r="J304" s="137"/>
      <c r="K304" s="137"/>
      <c r="L304" s="137"/>
      <c r="M304" s="137"/>
      <c r="N304" s="137"/>
      <c r="O304" s="137"/>
      <c r="P304" s="137"/>
      <c r="Q304" s="137"/>
      <c r="R304" s="137"/>
      <c r="S304" s="1"/>
      <c r="T304" s="1"/>
      <c r="U304" s="1"/>
      <c r="V304" s="1"/>
      <c r="W304" s="1"/>
      <c r="X304" s="1"/>
      <c r="Y304" s="1"/>
      <c r="Z304" s="1"/>
      <c r="AA304" s="1"/>
      <c r="AB304" s="1"/>
      <c r="AC304" s="1"/>
    </row>
    <row r="305" spans="1:29">
      <c r="A305" s="1"/>
      <c r="B305" s="16"/>
      <c r="C305" s="3"/>
      <c r="D305" s="137"/>
      <c r="E305" s="137"/>
      <c r="F305" s="137"/>
      <c r="G305" s="137"/>
      <c r="H305" s="137"/>
      <c r="I305" s="137"/>
      <c r="J305" s="137"/>
      <c r="K305" s="137"/>
      <c r="L305" s="137"/>
      <c r="M305" s="137"/>
      <c r="N305" s="137"/>
      <c r="O305" s="137"/>
      <c r="P305" s="137"/>
      <c r="Q305" s="137"/>
      <c r="R305" s="137"/>
      <c r="S305" s="1"/>
      <c r="T305" s="1"/>
      <c r="U305" s="1"/>
      <c r="V305" s="1"/>
      <c r="W305" s="1"/>
      <c r="X305" s="1"/>
      <c r="Y305" s="1"/>
      <c r="Z305" s="1"/>
      <c r="AA305" s="1"/>
      <c r="AB305" s="1"/>
      <c r="AC305" s="1"/>
    </row>
    <row r="306" spans="1:29">
      <c r="A306" s="1"/>
      <c r="B306" s="16"/>
      <c r="C306" s="3"/>
      <c r="D306" s="137"/>
      <c r="E306" s="137"/>
      <c r="F306" s="137"/>
      <c r="G306" s="137"/>
      <c r="H306" s="137"/>
      <c r="I306" s="137"/>
      <c r="J306" s="137"/>
      <c r="K306" s="137"/>
      <c r="L306" s="137"/>
      <c r="M306" s="137"/>
      <c r="N306" s="137"/>
      <c r="O306" s="137"/>
      <c r="P306" s="137"/>
      <c r="Q306" s="137"/>
      <c r="R306" s="137"/>
      <c r="S306" s="1"/>
      <c r="T306" s="1"/>
      <c r="U306" s="1"/>
      <c r="V306" s="1"/>
      <c r="W306" s="1"/>
      <c r="X306" s="1"/>
      <c r="Y306" s="1"/>
      <c r="Z306" s="1"/>
      <c r="AA306" s="1"/>
      <c r="AB306" s="1"/>
      <c r="AC306" s="1"/>
    </row>
    <row r="307" spans="1:29">
      <c r="A307" s="1"/>
      <c r="B307" s="16"/>
      <c r="C307" s="3"/>
      <c r="D307" s="137"/>
      <c r="E307" s="137"/>
      <c r="F307" s="137"/>
      <c r="G307" s="137"/>
      <c r="H307" s="137"/>
      <c r="I307" s="137"/>
      <c r="J307" s="137"/>
      <c r="K307" s="137"/>
      <c r="L307" s="137"/>
      <c r="M307" s="137"/>
      <c r="N307" s="137"/>
      <c r="O307" s="137"/>
      <c r="P307" s="137"/>
      <c r="Q307" s="137"/>
      <c r="R307" s="137"/>
      <c r="S307" s="1"/>
      <c r="T307" s="1"/>
      <c r="U307" s="1"/>
      <c r="V307" s="1"/>
      <c r="W307" s="1"/>
      <c r="X307" s="1"/>
      <c r="Y307" s="1"/>
      <c r="Z307" s="1"/>
      <c r="AA307" s="1"/>
      <c r="AB307" s="1"/>
      <c r="AC307" s="1"/>
    </row>
    <row r="308" spans="1:29">
      <c r="A308" s="1"/>
      <c r="B308" s="16"/>
      <c r="C308" s="3"/>
      <c r="D308" s="137"/>
      <c r="E308" s="137"/>
      <c r="F308" s="137"/>
      <c r="G308" s="137"/>
      <c r="H308" s="137"/>
      <c r="I308" s="137"/>
      <c r="J308" s="137"/>
      <c r="K308" s="137"/>
      <c r="L308" s="137"/>
      <c r="M308" s="137"/>
      <c r="N308" s="137"/>
      <c r="O308" s="137"/>
      <c r="P308" s="137"/>
      <c r="Q308" s="137"/>
      <c r="R308" s="137"/>
      <c r="S308" s="1"/>
      <c r="T308" s="1"/>
      <c r="U308" s="1"/>
      <c r="V308" s="1"/>
      <c r="W308" s="1"/>
      <c r="X308" s="1"/>
      <c r="Y308" s="1"/>
      <c r="Z308" s="1"/>
      <c r="AA308" s="1"/>
      <c r="AB308" s="1"/>
      <c r="AC308" s="1"/>
    </row>
    <row r="309" spans="1:29">
      <c r="A309" s="1"/>
      <c r="B309" s="16"/>
      <c r="C309" s="3"/>
      <c r="D309" s="137"/>
      <c r="E309" s="137"/>
      <c r="F309" s="137"/>
      <c r="G309" s="137"/>
      <c r="H309" s="137"/>
      <c r="I309" s="137"/>
      <c r="J309" s="137"/>
      <c r="K309" s="137"/>
      <c r="L309" s="137"/>
      <c r="M309" s="137"/>
      <c r="N309" s="137"/>
      <c r="O309" s="137"/>
      <c r="P309" s="137"/>
      <c r="Q309" s="137"/>
      <c r="R309" s="137"/>
      <c r="S309" s="1"/>
      <c r="T309" s="1"/>
      <c r="U309" s="1"/>
      <c r="V309" s="1"/>
      <c r="W309" s="1"/>
      <c r="X309" s="1"/>
      <c r="Y309" s="1"/>
      <c r="Z309" s="1"/>
      <c r="AA309" s="1"/>
      <c r="AB309" s="1"/>
      <c r="AC309" s="1"/>
    </row>
    <row r="310" spans="1:29">
      <c r="A310" s="1"/>
      <c r="B310" s="16"/>
      <c r="C310" s="3"/>
      <c r="D310" s="137"/>
      <c r="E310" s="137"/>
      <c r="F310" s="137"/>
      <c r="G310" s="137"/>
      <c r="H310" s="137"/>
      <c r="I310" s="137"/>
      <c r="J310" s="137"/>
      <c r="K310" s="137"/>
      <c r="L310" s="137"/>
      <c r="M310" s="137"/>
      <c r="N310" s="137"/>
      <c r="O310" s="137"/>
      <c r="P310" s="137"/>
      <c r="Q310" s="137"/>
      <c r="R310" s="137"/>
      <c r="S310" s="1"/>
      <c r="T310" s="1"/>
      <c r="U310" s="1"/>
      <c r="V310" s="1"/>
      <c r="W310" s="1"/>
      <c r="X310" s="1"/>
      <c r="Y310" s="1"/>
      <c r="Z310" s="1"/>
      <c r="AA310" s="1"/>
      <c r="AB310" s="1"/>
      <c r="AC310" s="1"/>
    </row>
    <row r="311" spans="1:29">
      <c r="A311" s="1"/>
      <c r="B311" s="16"/>
      <c r="C311" s="3"/>
      <c r="D311" s="137"/>
      <c r="E311" s="137"/>
      <c r="F311" s="137"/>
      <c r="G311" s="137"/>
      <c r="H311" s="137"/>
      <c r="I311" s="137"/>
      <c r="J311" s="137"/>
      <c r="K311" s="137"/>
      <c r="L311" s="137"/>
      <c r="M311" s="137"/>
      <c r="N311" s="137"/>
      <c r="O311" s="137"/>
      <c r="P311" s="137"/>
      <c r="Q311" s="137"/>
      <c r="R311" s="137"/>
      <c r="S311" s="1"/>
      <c r="T311" s="1"/>
      <c r="U311" s="1"/>
      <c r="V311" s="1"/>
      <c r="W311" s="1"/>
      <c r="X311" s="1"/>
      <c r="Y311" s="1"/>
      <c r="Z311" s="1"/>
      <c r="AA311" s="1"/>
      <c r="AB311" s="1"/>
      <c r="AC311" s="1"/>
    </row>
    <row r="312" spans="1:29">
      <c r="A312" s="1"/>
      <c r="B312" s="16"/>
      <c r="C312" s="3"/>
      <c r="D312" s="137"/>
      <c r="E312" s="137"/>
      <c r="F312" s="137"/>
      <c r="G312" s="137"/>
      <c r="H312" s="137"/>
      <c r="I312" s="137"/>
      <c r="J312" s="137"/>
      <c r="K312" s="137"/>
      <c r="L312" s="137"/>
      <c r="M312" s="137"/>
      <c r="N312" s="137"/>
      <c r="O312" s="137"/>
      <c r="P312" s="137"/>
      <c r="Q312" s="137"/>
      <c r="R312" s="137"/>
      <c r="S312" s="1"/>
      <c r="T312" s="1"/>
      <c r="U312" s="1"/>
      <c r="V312" s="1"/>
      <c r="W312" s="1"/>
      <c r="X312" s="1"/>
      <c r="Y312" s="1"/>
      <c r="Z312" s="1"/>
      <c r="AA312" s="1"/>
      <c r="AB312" s="1"/>
      <c r="AC312" s="1"/>
    </row>
    <row r="313" spans="1:29">
      <c r="A313" s="1"/>
      <c r="B313" s="16"/>
      <c r="C313" s="3"/>
      <c r="D313" s="137"/>
      <c r="E313" s="137"/>
      <c r="F313" s="137"/>
      <c r="G313" s="137"/>
      <c r="H313" s="137"/>
      <c r="I313" s="137"/>
      <c r="J313" s="137"/>
      <c r="K313" s="137"/>
      <c r="L313" s="137"/>
      <c r="M313" s="137"/>
      <c r="N313" s="137"/>
      <c r="O313" s="137"/>
      <c r="P313" s="137"/>
      <c r="Q313" s="137"/>
      <c r="R313" s="137"/>
      <c r="S313" s="1"/>
      <c r="T313" s="1"/>
      <c r="U313" s="1"/>
      <c r="V313" s="1"/>
      <c r="W313" s="1"/>
      <c r="X313" s="1"/>
      <c r="Y313" s="1"/>
      <c r="Z313" s="1"/>
      <c r="AA313" s="1"/>
      <c r="AB313" s="1"/>
      <c r="AC313" s="1"/>
    </row>
    <row r="314" spans="1:29">
      <c r="A314" s="1"/>
      <c r="B314" s="16"/>
      <c r="C314" s="3"/>
      <c r="D314" s="137"/>
      <c r="E314" s="137"/>
      <c r="F314" s="137"/>
      <c r="G314" s="137"/>
      <c r="H314" s="137"/>
      <c r="I314" s="137"/>
      <c r="J314" s="137"/>
      <c r="K314" s="137"/>
      <c r="L314" s="137"/>
      <c r="M314" s="137"/>
      <c r="N314" s="137"/>
      <c r="O314" s="137"/>
      <c r="P314" s="137"/>
      <c r="Q314" s="137"/>
      <c r="R314" s="137"/>
      <c r="S314" s="1"/>
      <c r="T314" s="1"/>
      <c r="U314" s="1"/>
      <c r="V314" s="1"/>
      <c r="W314" s="1"/>
      <c r="X314" s="1"/>
      <c r="Y314" s="1"/>
      <c r="Z314" s="1"/>
      <c r="AA314" s="1"/>
      <c r="AB314" s="1"/>
      <c r="AC314" s="1"/>
    </row>
    <row r="315" spans="1:29">
      <c r="A315" s="1"/>
      <c r="B315" s="16"/>
      <c r="C315" s="3"/>
      <c r="D315" s="137"/>
      <c r="E315" s="137"/>
      <c r="F315" s="137"/>
      <c r="G315" s="137"/>
      <c r="H315" s="137"/>
      <c r="I315" s="137"/>
      <c r="J315" s="137"/>
      <c r="K315" s="137"/>
      <c r="L315" s="137"/>
      <c r="M315" s="137"/>
      <c r="N315" s="137"/>
      <c r="O315" s="137"/>
      <c r="P315" s="137"/>
      <c r="Q315" s="137"/>
      <c r="R315" s="137"/>
      <c r="S315" s="1"/>
      <c r="T315" s="1"/>
      <c r="U315" s="1"/>
      <c r="V315" s="1"/>
      <c r="W315" s="1"/>
      <c r="X315" s="1"/>
      <c r="Y315" s="1"/>
      <c r="Z315" s="1"/>
      <c r="AA315" s="1"/>
      <c r="AB315" s="1"/>
      <c r="AC315" s="1"/>
    </row>
    <row r="316" spans="1:29">
      <c r="A316" s="1"/>
      <c r="B316" s="16"/>
      <c r="C316" s="3"/>
      <c r="D316" s="137"/>
      <c r="E316" s="137"/>
      <c r="F316" s="137"/>
      <c r="G316" s="137"/>
      <c r="H316" s="137"/>
      <c r="I316" s="137"/>
      <c r="J316" s="137"/>
      <c r="K316" s="137"/>
      <c r="L316" s="137"/>
      <c r="M316" s="137"/>
      <c r="N316" s="137"/>
      <c r="O316" s="137"/>
      <c r="P316" s="137"/>
      <c r="Q316" s="137"/>
      <c r="R316" s="137"/>
      <c r="S316" s="1"/>
      <c r="T316" s="1"/>
      <c r="U316" s="1"/>
      <c r="V316" s="1"/>
      <c r="W316" s="1"/>
      <c r="X316" s="1"/>
      <c r="Y316" s="1"/>
      <c r="Z316" s="1"/>
      <c r="AA316" s="1"/>
      <c r="AB316" s="1"/>
      <c r="AC316" s="1"/>
    </row>
    <row r="317" spans="1:29">
      <c r="A317" s="1"/>
      <c r="B317" s="16"/>
      <c r="C317" s="3"/>
      <c r="D317" s="137"/>
      <c r="E317" s="137"/>
      <c r="F317" s="137"/>
      <c r="G317" s="137"/>
      <c r="H317" s="137"/>
      <c r="I317" s="137"/>
      <c r="J317" s="137"/>
      <c r="K317" s="137"/>
      <c r="L317" s="137"/>
      <c r="M317" s="137"/>
      <c r="N317" s="137"/>
      <c r="O317" s="137"/>
      <c r="P317" s="137"/>
      <c r="Q317" s="137"/>
      <c r="R317" s="137"/>
      <c r="S317" s="1"/>
      <c r="T317" s="1"/>
      <c r="U317" s="1"/>
      <c r="V317" s="1"/>
      <c r="W317" s="1"/>
      <c r="X317" s="1"/>
      <c r="Y317" s="1"/>
      <c r="Z317" s="1"/>
      <c r="AA317" s="1"/>
      <c r="AB317" s="1"/>
      <c r="AC317" s="1"/>
    </row>
    <row r="318" spans="1:29">
      <c r="A318" s="1"/>
      <c r="B318" s="16"/>
      <c r="C318" s="3"/>
      <c r="D318" s="137"/>
      <c r="E318" s="137"/>
      <c r="F318" s="137"/>
      <c r="G318" s="137"/>
      <c r="H318" s="137"/>
      <c r="I318" s="137"/>
      <c r="J318" s="137"/>
      <c r="K318" s="137"/>
      <c r="L318" s="137"/>
      <c r="M318" s="137"/>
      <c r="N318" s="137"/>
      <c r="O318" s="137"/>
      <c r="P318" s="137"/>
      <c r="Q318" s="137"/>
      <c r="R318" s="137"/>
      <c r="S318" s="1"/>
      <c r="T318" s="1"/>
      <c r="U318" s="1"/>
      <c r="V318" s="1"/>
      <c r="W318" s="1"/>
      <c r="X318" s="1"/>
      <c r="Y318" s="1"/>
      <c r="Z318" s="1"/>
      <c r="AA318" s="1"/>
      <c r="AB318" s="1"/>
      <c r="AC318" s="1"/>
    </row>
    <row r="319" spans="1:29">
      <c r="A319" s="1"/>
      <c r="B319" s="16"/>
      <c r="C319" s="3"/>
      <c r="D319" s="137"/>
      <c r="E319" s="137"/>
      <c r="F319" s="137"/>
      <c r="G319" s="137"/>
      <c r="H319" s="137"/>
      <c r="I319" s="137"/>
      <c r="J319" s="137"/>
      <c r="K319" s="137"/>
      <c r="L319" s="137"/>
      <c r="M319" s="137"/>
      <c r="N319" s="137"/>
      <c r="O319" s="137"/>
      <c r="P319" s="137"/>
      <c r="Q319" s="137"/>
      <c r="R319" s="137"/>
      <c r="S319" s="1"/>
      <c r="T319" s="1"/>
      <c r="U319" s="1"/>
      <c r="V319" s="1"/>
      <c r="W319" s="1"/>
      <c r="X319" s="1"/>
      <c r="Y319" s="1"/>
      <c r="Z319" s="1"/>
      <c r="AA319" s="1"/>
      <c r="AB319" s="1"/>
      <c r="AC319" s="1"/>
    </row>
    <row r="320" spans="1:29">
      <c r="A320" s="1"/>
      <c r="B320" s="16"/>
      <c r="C320" s="3"/>
      <c r="D320" s="137"/>
      <c r="E320" s="137"/>
      <c r="F320" s="137"/>
      <c r="G320" s="137"/>
      <c r="H320" s="137"/>
      <c r="I320" s="137"/>
      <c r="J320" s="137"/>
      <c r="K320" s="137"/>
      <c r="L320" s="137"/>
      <c r="M320" s="137"/>
      <c r="N320" s="137"/>
      <c r="O320" s="137"/>
      <c r="P320" s="137"/>
      <c r="Q320" s="137"/>
      <c r="R320" s="137"/>
      <c r="S320" s="1"/>
      <c r="T320" s="1"/>
      <c r="U320" s="1"/>
      <c r="V320" s="1"/>
      <c r="W320" s="1"/>
      <c r="X320" s="1"/>
      <c r="Y320" s="1"/>
      <c r="Z320" s="1"/>
      <c r="AA320" s="1"/>
      <c r="AB320" s="1"/>
      <c r="AC320" s="1"/>
    </row>
    <row r="321" spans="1:29">
      <c r="A321" s="1"/>
      <c r="B321" s="16"/>
      <c r="C321" s="3"/>
      <c r="D321" s="137"/>
      <c r="E321" s="137"/>
      <c r="F321" s="137"/>
      <c r="G321" s="137"/>
      <c r="H321" s="137"/>
      <c r="I321" s="137"/>
      <c r="J321" s="137"/>
      <c r="K321" s="137"/>
      <c r="L321" s="137"/>
      <c r="M321" s="137"/>
      <c r="N321" s="137"/>
      <c r="O321" s="137"/>
      <c r="P321" s="137"/>
      <c r="Q321" s="137"/>
      <c r="R321" s="137"/>
      <c r="S321" s="1"/>
      <c r="T321" s="1"/>
      <c r="U321" s="1"/>
      <c r="V321" s="1"/>
      <c r="W321" s="1"/>
      <c r="X321" s="1"/>
      <c r="Y321" s="1"/>
      <c r="Z321" s="1"/>
      <c r="AA321" s="1"/>
      <c r="AB321" s="1"/>
      <c r="AC321" s="1"/>
    </row>
    <row r="322" spans="1:29">
      <c r="A322" s="1"/>
      <c r="B322" s="16"/>
      <c r="C322" s="3"/>
      <c r="D322" s="137"/>
      <c r="E322" s="137"/>
      <c r="F322" s="137"/>
      <c r="G322" s="137"/>
      <c r="H322" s="137"/>
      <c r="I322" s="137"/>
      <c r="J322" s="137"/>
      <c r="K322" s="137"/>
      <c r="L322" s="137"/>
      <c r="M322" s="137"/>
      <c r="N322" s="137"/>
      <c r="O322" s="137"/>
      <c r="P322" s="137"/>
      <c r="Q322" s="137"/>
      <c r="R322" s="137"/>
      <c r="S322" s="1"/>
      <c r="T322" s="1"/>
      <c r="U322" s="1"/>
      <c r="V322" s="1"/>
      <c r="W322" s="1"/>
      <c r="X322" s="1"/>
      <c r="Y322" s="1"/>
      <c r="Z322" s="1"/>
      <c r="AA322" s="1"/>
      <c r="AB322" s="1"/>
      <c r="AC322" s="1"/>
    </row>
    <row r="323" spans="1:29">
      <c r="A323" s="1"/>
      <c r="B323" s="16"/>
      <c r="C323" s="3"/>
      <c r="D323" s="137"/>
      <c r="E323" s="137"/>
      <c r="F323" s="137"/>
      <c r="G323" s="137"/>
      <c r="H323" s="137"/>
      <c r="I323" s="137"/>
      <c r="J323" s="137"/>
      <c r="K323" s="137"/>
      <c r="L323" s="137"/>
      <c r="M323" s="137"/>
      <c r="N323" s="137"/>
      <c r="O323" s="137"/>
      <c r="P323" s="137"/>
      <c r="Q323" s="137"/>
      <c r="R323" s="137"/>
      <c r="S323" s="1"/>
      <c r="T323" s="1"/>
      <c r="U323" s="1"/>
      <c r="V323" s="1"/>
      <c r="W323" s="1"/>
      <c r="X323" s="1"/>
      <c r="Y323" s="1"/>
      <c r="Z323" s="1"/>
      <c r="AA323" s="1"/>
      <c r="AB323" s="1"/>
      <c r="AC323" s="1"/>
    </row>
    <row r="324" spans="1:29">
      <c r="A324" s="1"/>
      <c r="B324" s="16"/>
      <c r="C324" s="3"/>
      <c r="D324" s="137"/>
      <c r="E324" s="137"/>
      <c r="F324" s="137"/>
      <c r="G324" s="137"/>
      <c r="H324" s="137"/>
      <c r="I324" s="137"/>
      <c r="J324" s="137"/>
      <c r="K324" s="137"/>
      <c r="L324" s="137"/>
      <c r="M324" s="137"/>
      <c r="N324" s="137"/>
      <c r="O324" s="137"/>
      <c r="P324" s="137"/>
      <c r="Q324" s="137"/>
      <c r="R324" s="137"/>
      <c r="S324" s="1"/>
      <c r="T324" s="1"/>
      <c r="U324" s="1"/>
      <c r="V324" s="1"/>
      <c r="W324" s="1"/>
      <c r="X324" s="1"/>
      <c r="Y324" s="1"/>
      <c r="Z324" s="1"/>
      <c r="AA324" s="1"/>
      <c r="AB324" s="1"/>
      <c r="AC324" s="1"/>
    </row>
    <row r="325" spans="1:29">
      <c r="A325" s="1"/>
      <c r="B325" s="16"/>
      <c r="C325" s="3"/>
      <c r="D325" s="137"/>
      <c r="E325" s="137"/>
      <c r="F325" s="137"/>
      <c r="G325" s="137"/>
      <c r="H325" s="137"/>
      <c r="I325" s="137"/>
      <c r="J325" s="137"/>
      <c r="K325" s="137"/>
      <c r="L325" s="137"/>
      <c r="M325" s="137"/>
      <c r="N325" s="137"/>
      <c r="O325" s="137"/>
      <c r="P325" s="137"/>
      <c r="Q325" s="137"/>
      <c r="R325" s="137"/>
      <c r="S325" s="1"/>
      <c r="T325" s="1"/>
      <c r="U325" s="1"/>
      <c r="V325" s="1"/>
      <c r="W325" s="1"/>
      <c r="X325" s="1"/>
      <c r="Y325" s="1"/>
      <c r="Z325" s="1"/>
      <c r="AA325" s="1"/>
      <c r="AB325" s="1"/>
      <c r="AC325" s="1"/>
    </row>
    <row r="326" spans="1:29">
      <c r="A326" s="1"/>
      <c r="B326" s="16"/>
      <c r="C326" s="3"/>
      <c r="D326" s="137"/>
      <c r="E326" s="137"/>
      <c r="F326" s="137"/>
      <c r="G326" s="137"/>
      <c r="H326" s="137"/>
      <c r="I326" s="137"/>
      <c r="J326" s="137"/>
      <c r="K326" s="137"/>
      <c r="L326" s="137"/>
      <c r="M326" s="137"/>
      <c r="N326" s="137"/>
      <c r="O326" s="137"/>
      <c r="P326" s="137"/>
      <c r="Q326" s="137"/>
      <c r="R326" s="137"/>
      <c r="S326" s="1"/>
      <c r="T326" s="1"/>
      <c r="U326" s="1"/>
      <c r="V326" s="1"/>
      <c r="W326" s="1"/>
      <c r="X326" s="1"/>
      <c r="Y326" s="1"/>
      <c r="Z326" s="1"/>
      <c r="AA326" s="1"/>
      <c r="AB326" s="1"/>
      <c r="AC326" s="1"/>
    </row>
    <row r="327" spans="1:29">
      <c r="A327" s="1"/>
      <c r="B327" s="16"/>
      <c r="C327" s="3"/>
      <c r="D327" s="137"/>
      <c r="E327" s="137"/>
      <c r="F327" s="137"/>
      <c r="G327" s="137"/>
      <c r="H327" s="137"/>
      <c r="I327" s="137"/>
      <c r="J327" s="137"/>
      <c r="K327" s="137"/>
      <c r="L327" s="137"/>
      <c r="M327" s="137"/>
      <c r="N327" s="137"/>
      <c r="O327" s="137"/>
      <c r="P327" s="137"/>
      <c r="Q327" s="137"/>
      <c r="R327" s="137"/>
      <c r="S327" s="1"/>
      <c r="T327" s="1"/>
      <c r="U327" s="1"/>
      <c r="V327" s="1"/>
      <c r="W327" s="1"/>
      <c r="X327" s="1"/>
      <c r="Y327" s="1"/>
      <c r="Z327" s="1"/>
      <c r="AA327" s="1"/>
      <c r="AB327" s="1"/>
      <c r="AC327" s="1"/>
    </row>
    <row r="328" spans="1:29">
      <c r="A328" s="1"/>
      <c r="B328" s="16"/>
      <c r="C328" s="3"/>
      <c r="D328" s="137"/>
      <c r="E328" s="137"/>
      <c r="F328" s="137"/>
      <c r="G328" s="137"/>
      <c r="H328" s="137"/>
      <c r="I328" s="137"/>
      <c r="J328" s="137"/>
      <c r="K328" s="137"/>
      <c r="L328" s="137"/>
      <c r="M328" s="137"/>
      <c r="N328" s="137"/>
      <c r="O328" s="137"/>
      <c r="P328" s="137"/>
      <c r="Q328" s="137"/>
      <c r="R328" s="137"/>
      <c r="S328" s="1"/>
      <c r="T328" s="1"/>
      <c r="U328" s="1"/>
      <c r="V328" s="1"/>
      <c r="W328" s="1"/>
      <c r="X328" s="1"/>
      <c r="Y328" s="1"/>
      <c r="Z328" s="1"/>
      <c r="AA328" s="1"/>
      <c r="AB328" s="1"/>
      <c r="AC328" s="1"/>
    </row>
    <row r="329" spans="1:29">
      <c r="A329" s="1"/>
      <c r="B329" s="16"/>
      <c r="C329" s="3"/>
      <c r="D329" s="137"/>
      <c r="E329" s="137"/>
      <c r="F329" s="137"/>
      <c r="G329" s="137"/>
      <c r="H329" s="137"/>
      <c r="I329" s="137"/>
      <c r="J329" s="137"/>
      <c r="K329" s="137"/>
      <c r="L329" s="137"/>
      <c r="M329" s="137"/>
      <c r="N329" s="137"/>
      <c r="O329" s="137"/>
      <c r="P329" s="137"/>
      <c r="Q329" s="137"/>
      <c r="R329" s="137"/>
      <c r="S329" s="1"/>
      <c r="T329" s="1"/>
      <c r="U329" s="1"/>
      <c r="V329" s="1"/>
      <c r="W329" s="1"/>
      <c r="X329" s="1"/>
      <c r="Y329" s="1"/>
      <c r="Z329" s="1"/>
      <c r="AA329" s="1"/>
      <c r="AB329" s="1"/>
      <c r="AC329" s="1"/>
    </row>
    <row r="330" spans="1:29">
      <c r="A330" s="1"/>
      <c r="B330" s="16"/>
      <c r="C330" s="3"/>
      <c r="D330" s="137"/>
      <c r="E330" s="137"/>
      <c r="F330" s="137"/>
      <c r="G330" s="137"/>
      <c r="H330" s="137"/>
      <c r="I330" s="137"/>
      <c r="J330" s="137"/>
      <c r="K330" s="137"/>
      <c r="L330" s="137"/>
      <c r="M330" s="137"/>
      <c r="N330" s="137"/>
      <c r="O330" s="137"/>
      <c r="P330" s="137"/>
      <c r="Q330" s="137"/>
      <c r="R330" s="137"/>
      <c r="S330" s="1"/>
      <c r="T330" s="1"/>
      <c r="U330" s="1"/>
      <c r="V330" s="1"/>
      <c r="W330" s="1"/>
      <c r="X330" s="1"/>
      <c r="Y330" s="1"/>
      <c r="Z330" s="1"/>
      <c r="AA330" s="1"/>
      <c r="AB330" s="1"/>
      <c r="AC330" s="1"/>
    </row>
    <row r="331" spans="1:29">
      <c r="A331" s="1"/>
      <c r="B331" s="16"/>
      <c r="C331" s="3"/>
      <c r="D331" s="137"/>
      <c r="E331" s="137"/>
      <c r="F331" s="137"/>
      <c r="G331" s="137"/>
      <c r="H331" s="137"/>
      <c r="I331" s="137"/>
      <c r="J331" s="137"/>
      <c r="K331" s="137"/>
      <c r="L331" s="137"/>
      <c r="M331" s="137"/>
      <c r="N331" s="137"/>
      <c r="O331" s="137"/>
      <c r="P331" s="137"/>
      <c r="Q331" s="137"/>
      <c r="R331" s="137"/>
      <c r="S331" s="1"/>
      <c r="T331" s="1"/>
      <c r="U331" s="1"/>
      <c r="V331" s="1"/>
      <c r="W331" s="1"/>
      <c r="X331" s="1"/>
      <c r="Y331" s="1"/>
      <c r="Z331" s="1"/>
      <c r="AA331" s="1"/>
      <c r="AB331" s="1"/>
      <c r="AC331" s="1"/>
    </row>
    <row r="332" spans="1:29">
      <c r="A332" s="1"/>
      <c r="B332" s="16"/>
      <c r="C332" s="3"/>
      <c r="D332" s="137"/>
      <c r="E332" s="137"/>
      <c r="F332" s="137"/>
      <c r="G332" s="137"/>
      <c r="H332" s="137"/>
      <c r="I332" s="137"/>
      <c r="J332" s="137"/>
      <c r="K332" s="137"/>
      <c r="L332" s="137"/>
      <c r="M332" s="137"/>
      <c r="N332" s="137"/>
      <c r="O332" s="137"/>
      <c r="P332" s="137"/>
      <c r="Q332" s="137"/>
      <c r="R332" s="137"/>
      <c r="S332" s="1"/>
      <c r="T332" s="1"/>
      <c r="U332" s="1"/>
      <c r="V332" s="1"/>
      <c r="W332" s="1"/>
      <c r="X332" s="1"/>
      <c r="Y332" s="1"/>
      <c r="Z332" s="1"/>
      <c r="AA332" s="1"/>
      <c r="AB332" s="1"/>
      <c r="AC332" s="1"/>
    </row>
    <row r="333" spans="1:29">
      <c r="A333" s="1"/>
      <c r="B333" s="16"/>
      <c r="C333" s="3"/>
      <c r="D333" s="137"/>
      <c r="E333" s="137"/>
      <c r="F333" s="137"/>
      <c r="G333" s="137"/>
      <c r="H333" s="137"/>
      <c r="I333" s="137"/>
      <c r="J333" s="137"/>
      <c r="K333" s="137"/>
      <c r="L333" s="137"/>
      <c r="M333" s="137"/>
      <c r="N333" s="137"/>
      <c r="O333" s="137"/>
      <c r="P333" s="137"/>
      <c r="Q333" s="137"/>
      <c r="R333" s="137"/>
      <c r="S333" s="1"/>
      <c r="T333" s="1"/>
      <c r="U333" s="1"/>
      <c r="V333" s="1"/>
      <c r="W333" s="1"/>
      <c r="X333" s="1"/>
      <c r="Y333" s="1"/>
      <c r="Z333" s="1"/>
      <c r="AA333" s="1"/>
      <c r="AB333" s="1"/>
      <c r="AC333" s="1"/>
    </row>
    <row r="334" spans="1:29">
      <c r="A334" s="1"/>
      <c r="B334" s="16"/>
      <c r="C334" s="3"/>
      <c r="D334" s="137"/>
      <c r="E334" s="137"/>
      <c r="F334" s="137"/>
      <c r="G334" s="137"/>
      <c r="H334" s="137"/>
      <c r="I334" s="137"/>
      <c r="J334" s="137"/>
      <c r="K334" s="137"/>
      <c r="L334" s="137"/>
      <c r="M334" s="137"/>
      <c r="N334" s="137"/>
      <c r="O334" s="137"/>
      <c r="P334" s="137"/>
      <c r="Q334" s="137"/>
      <c r="R334" s="137"/>
      <c r="S334" s="1"/>
      <c r="T334" s="1"/>
      <c r="U334" s="1"/>
      <c r="V334" s="1"/>
      <c r="W334" s="1"/>
      <c r="X334" s="1"/>
      <c r="Y334" s="1"/>
      <c r="Z334" s="1"/>
      <c r="AA334" s="1"/>
      <c r="AB334" s="1"/>
      <c r="AC334" s="1"/>
    </row>
    <row r="335" spans="1:29">
      <c r="A335" s="1"/>
      <c r="B335" s="16"/>
      <c r="C335" s="3"/>
      <c r="D335" s="137"/>
      <c r="E335" s="137"/>
      <c r="F335" s="137"/>
      <c r="G335" s="137"/>
      <c r="H335" s="137"/>
      <c r="I335" s="137"/>
      <c r="J335" s="137"/>
      <c r="K335" s="137"/>
      <c r="L335" s="137"/>
      <c r="M335" s="137"/>
      <c r="N335" s="137"/>
      <c r="O335" s="137"/>
      <c r="P335" s="137"/>
      <c r="Q335" s="137"/>
      <c r="R335" s="137"/>
      <c r="S335" s="1"/>
      <c r="T335" s="1"/>
      <c r="U335" s="1"/>
      <c r="V335" s="1"/>
      <c r="W335" s="1"/>
      <c r="X335" s="1"/>
      <c r="Y335" s="1"/>
      <c r="Z335" s="1"/>
      <c r="AA335" s="1"/>
      <c r="AB335" s="1"/>
      <c r="AC335" s="1"/>
    </row>
    <row r="336" spans="1:29">
      <c r="A336" s="1"/>
      <c r="B336" s="16"/>
      <c r="C336" s="3"/>
      <c r="D336" s="137"/>
      <c r="E336" s="137"/>
      <c r="F336" s="137"/>
      <c r="G336" s="137"/>
      <c r="H336" s="137"/>
      <c r="I336" s="137"/>
      <c r="J336" s="137"/>
      <c r="K336" s="137"/>
      <c r="L336" s="137"/>
      <c r="M336" s="137"/>
      <c r="N336" s="137"/>
      <c r="O336" s="137"/>
      <c r="P336" s="137"/>
      <c r="Q336" s="137"/>
      <c r="R336" s="137"/>
      <c r="S336" s="1"/>
      <c r="T336" s="1"/>
      <c r="U336" s="1"/>
      <c r="V336" s="1"/>
      <c r="W336" s="1"/>
      <c r="X336" s="1"/>
      <c r="Y336" s="1"/>
      <c r="Z336" s="1"/>
      <c r="AA336" s="1"/>
      <c r="AB336" s="1"/>
      <c r="AC336" s="1"/>
    </row>
    <row r="337" spans="1:29">
      <c r="A337" s="1"/>
      <c r="B337" s="16"/>
      <c r="C337" s="3"/>
      <c r="D337" s="137"/>
      <c r="E337" s="137"/>
      <c r="F337" s="137"/>
      <c r="G337" s="137"/>
      <c r="H337" s="137"/>
      <c r="I337" s="137"/>
      <c r="J337" s="137"/>
      <c r="K337" s="137"/>
      <c r="L337" s="137"/>
      <c r="M337" s="137"/>
      <c r="N337" s="137"/>
      <c r="O337" s="137"/>
      <c r="P337" s="137"/>
      <c r="Q337" s="137"/>
      <c r="R337" s="137"/>
      <c r="S337" s="1"/>
      <c r="T337" s="1"/>
      <c r="U337" s="1"/>
      <c r="V337" s="1"/>
      <c r="W337" s="1"/>
      <c r="X337" s="1"/>
      <c r="Y337" s="1"/>
      <c r="Z337" s="1"/>
      <c r="AA337" s="1"/>
      <c r="AB337" s="1"/>
      <c r="AC337" s="1"/>
    </row>
    <row r="338" spans="1:29">
      <c r="A338" s="1"/>
      <c r="B338" s="16"/>
      <c r="C338" s="3"/>
      <c r="D338" s="137"/>
      <c r="E338" s="137"/>
      <c r="F338" s="137"/>
      <c r="G338" s="137"/>
      <c r="H338" s="137"/>
      <c r="I338" s="137"/>
      <c r="J338" s="137"/>
      <c r="K338" s="137"/>
      <c r="L338" s="137"/>
      <c r="M338" s="137"/>
      <c r="N338" s="137"/>
      <c r="O338" s="137"/>
      <c r="P338" s="137"/>
      <c r="Q338" s="137"/>
      <c r="R338" s="137"/>
      <c r="S338" s="1"/>
      <c r="T338" s="1"/>
      <c r="U338" s="1"/>
      <c r="V338" s="1"/>
      <c r="W338" s="1"/>
      <c r="X338" s="1"/>
      <c r="Y338" s="1"/>
      <c r="Z338" s="1"/>
      <c r="AA338" s="1"/>
      <c r="AB338" s="1"/>
      <c r="AC338" s="1"/>
    </row>
    <row r="339" spans="1:29">
      <c r="A339" s="1"/>
      <c r="B339" s="16"/>
      <c r="C339" s="3"/>
      <c r="D339" s="137"/>
      <c r="E339" s="137"/>
      <c r="F339" s="137"/>
      <c r="G339" s="137"/>
      <c r="H339" s="137"/>
      <c r="I339" s="137"/>
      <c r="J339" s="137"/>
      <c r="K339" s="137"/>
      <c r="L339" s="137"/>
      <c r="M339" s="137"/>
      <c r="N339" s="137"/>
      <c r="O339" s="137"/>
      <c r="P339" s="137"/>
      <c r="Q339" s="137"/>
      <c r="R339" s="137"/>
      <c r="S339" s="1"/>
      <c r="T339" s="1"/>
      <c r="U339" s="1"/>
      <c r="V339" s="1"/>
      <c r="W339" s="1"/>
      <c r="X339" s="1"/>
      <c r="Y339" s="1"/>
      <c r="Z339" s="1"/>
      <c r="AA339" s="1"/>
      <c r="AB339" s="1"/>
      <c r="AC339" s="1"/>
    </row>
    <row r="340" spans="1:29">
      <c r="A340" s="1"/>
      <c r="B340" s="16"/>
      <c r="C340" s="3"/>
      <c r="D340" s="137"/>
      <c r="E340" s="137"/>
      <c r="F340" s="137"/>
      <c r="G340" s="137"/>
      <c r="H340" s="137"/>
      <c r="I340" s="137"/>
      <c r="J340" s="137"/>
      <c r="K340" s="137"/>
      <c r="L340" s="137"/>
      <c r="M340" s="137"/>
      <c r="N340" s="137"/>
      <c r="O340" s="137"/>
      <c r="P340" s="137"/>
      <c r="Q340" s="137"/>
      <c r="R340" s="137"/>
      <c r="S340" s="1"/>
      <c r="T340" s="1"/>
      <c r="U340" s="1"/>
      <c r="V340" s="1"/>
      <c r="W340" s="1"/>
      <c r="X340" s="1"/>
      <c r="Y340" s="1"/>
      <c r="Z340" s="1"/>
      <c r="AA340" s="1"/>
      <c r="AB340" s="1"/>
      <c r="AC340" s="1"/>
    </row>
    <row r="341" spans="1:29">
      <c r="A341" s="1"/>
      <c r="B341" s="16"/>
      <c r="C341" s="3"/>
      <c r="D341" s="137"/>
      <c r="E341" s="137"/>
      <c r="F341" s="137"/>
      <c r="G341" s="137"/>
      <c r="H341" s="137"/>
      <c r="I341" s="137"/>
      <c r="J341" s="137"/>
      <c r="K341" s="137"/>
      <c r="L341" s="137"/>
      <c r="M341" s="137"/>
      <c r="N341" s="137"/>
      <c r="O341" s="137"/>
      <c r="P341" s="137"/>
      <c r="Q341" s="137"/>
      <c r="R341" s="137"/>
      <c r="S341" s="1"/>
      <c r="T341" s="1"/>
      <c r="U341" s="1"/>
      <c r="V341" s="1"/>
      <c r="W341" s="1"/>
      <c r="X341" s="1"/>
      <c r="Y341" s="1"/>
      <c r="Z341" s="1"/>
      <c r="AA341" s="1"/>
      <c r="AB341" s="1"/>
      <c r="AC341" s="1"/>
    </row>
    <row r="342" spans="1:29">
      <c r="A342" s="1"/>
      <c r="B342" s="16"/>
      <c r="C342" s="3"/>
      <c r="D342" s="137"/>
      <c r="E342" s="137"/>
      <c r="F342" s="137"/>
      <c r="G342" s="137"/>
      <c r="H342" s="137"/>
      <c r="I342" s="137"/>
      <c r="J342" s="137"/>
      <c r="K342" s="137"/>
      <c r="L342" s="137"/>
      <c r="M342" s="137"/>
      <c r="N342" s="137"/>
      <c r="O342" s="137"/>
      <c r="P342" s="137"/>
      <c r="Q342" s="137"/>
      <c r="R342" s="137"/>
      <c r="S342" s="1"/>
      <c r="T342" s="1"/>
      <c r="U342" s="1"/>
      <c r="V342" s="1"/>
      <c r="W342" s="1"/>
      <c r="X342" s="1"/>
      <c r="Y342" s="1"/>
      <c r="Z342" s="1"/>
      <c r="AA342" s="1"/>
      <c r="AB342" s="1"/>
      <c r="AC342" s="1"/>
    </row>
  </sheetData>
  <mergeCells count="557">
    <mergeCell ref="S136:S147"/>
    <mergeCell ref="T136:T139"/>
    <mergeCell ref="U136:U139"/>
    <mergeCell ref="V136:V139"/>
    <mergeCell ref="T140:T143"/>
    <mergeCell ref="U140:U143"/>
    <mergeCell ref="V140:V143"/>
    <mergeCell ref="T144:T147"/>
    <mergeCell ref="U144:U147"/>
    <mergeCell ref="V144:V147"/>
    <mergeCell ref="S124:S135"/>
    <mergeCell ref="T124:T127"/>
    <mergeCell ref="U124:U127"/>
    <mergeCell ref="V124:V127"/>
    <mergeCell ref="T128:T131"/>
    <mergeCell ref="U128:U131"/>
    <mergeCell ref="V128:V131"/>
    <mergeCell ref="T132:T135"/>
    <mergeCell ref="U132:U135"/>
    <mergeCell ref="V132:V135"/>
    <mergeCell ref="S112:S123"/>
    <mergeCell ref="T112:T115"/>
    <mergeCell ref="U112:U115"/>
    <mergeCell ref="V112:V115"/>
    <mergeCell ref="T116:T119"/>
    <mergeCell ref="U116:U119"/>
    <mergeCell ref="V116:V119"/>
    <mergeCell ref="T120:T123"/>
    <mergeCell ref="U120:U123"/>
    <mergeCell ref="V120:V123"/>
    <mergeCell ref="S100:S111"/>
    <mergeCell ref="T100:T103"/>
    <mergeCell ref="U100:U103"/>
    <mergeCell ref="V100:V103"/>
    <mergeCell ref="T104:T107"/>
    <mergeCell ref="U104:U107"/>
    <mergeCell ref="V104:V107"/>
    <mergeCell ref="T108:T111"/>
    <mergeCell ref="U108:U111"/>
    <mergeCell ref="V108:V111"/>
    <mergeCell ref="S88:S99"/>
    <mergeCell ref="T88:T91"/>
    <mergeCell ref="U88:U91"/>
    <mergeCell ref="V88:V91"/>
    <mergeCell ref="T92:T95"/>
    <mergeCell ref="U92:U95"/>
    <mergeCell ref="V92:V95"/>
    <mergeCell ref="T96:T99"/>
    <mergeCell ref="U96:U99"/>
    <mergeCell ref="V96:V99"/>
    <mergeCell ref="S76:S87"/>
    <mergeCell ref="T76:T79"/>
    <mergeCell ref="U76:U79"/>
    <mergeCell ref="V76:V79"/>
    <mergeCell ref="T80:T83"/>
    <mergeCell ref="U80:U83"/>
    <mergeCell ref="V80:V83"/>
    <mergeCell ref="T84:T87"/>
    <mergeCell ref="U84:U87"/>
    <mergeCell ref="V84:V87"/>
    <mergeCell ref="S64:S75"/>
    <mergeCell ref="T64:T67"/>
    <mergeCell ref="U64:U67"/>
    <mergeCell ref="V64:V67"/>
    <mergeCell ref="T68:T71"/>
    <mergeCell ref="U68:U71"/>
    <mergeCell ref="V68:V71"/>
    <mergeCell ref="T72:T75"/>
    <mergeCell ref="U72:U75"/>
    <mergeCell ref="V72:V75"/>
    <mergeCell ref="S52:S63"/>
    <mergeCell ref="T52:T55"/>
    <mergeCell ref="U52:U55"/>
    <mergeCell ref="V52:V55"/>
    <mergeCell ref="T56:T59"/>
    <mergeCell ref="U56:U59"/>
    <mergeCell ref="V56:V59"/>
    <mergeCell ref="T60:T63"/>
    <mergeCell ref="U60:U63"/>
    <mergeCell ref="V60:V63"/>
    <mergeCell ref="S40:S51"/>
    <mergeCell ref="T40:T43"/>
    <mergeCell ref="U40:U43"/>
    <mergeCell ref="V40:V43"/>
    <mergeCell ref="T44:T47"/>
    <mergeCell ref="U44:U47"/>
    <mergeCell ref="V44:V47"/>
    <mergeCell ref="T48:T51"/>
    <mergeCell ref="U48:U51"/>
    <mergeCell ref="V48:V51"/>
    <mergeCell ref="S28:S39"/>
    <mergeCell ref="T28:T31"/>
    <mergeCell ref="U28:U31"/>
    <mergeCell ref="V28:V31"/>
    <mergeCell ref="T32:T35"/>
    <mergeCell ref="U32:U35"/>
    <mergeCell ref="V32:V35"/>
    <mergeCell ref="T36:T39"/>
    <mergeCell ref="U36:U39"/>
    <mergeCell ref="V36:V39"/>
    <mergeCell ref="S16:S27"/>
    <mergeCell ref="T16:T19"/>
    <mergeCell ref="U16:U19"/>
    <mergeCell ref="V16:V19"/>
    <mergeCell ref="T20:T23"/>
    <mergeCell ref="U20:U23"/>
    <mergeCell ref="V20:V23"/>
    <mergeCell ref="T24:T27"/>
    <mergeCell ref="U24:U27"/>
    <mergeCell ref="V24:V27"/>
    <mergeCell ref="S4:S15"/>
    <mergeCell ref="T4:T7"/>
    <mergeCell ref="U4:U7"/>
    <mergeCell ref="V4:V7"/>
    <mergeCell ref="T8:T11"/>
    <mergeCell ref="U8:U11"/>
    <mergeCell ref="V8:V11"/>
    <mergeCell ref="T12:T15"/>
    <mergeCell ref="U12:U15"/>
    <mergeCell ref="V12:V15"/>
    <mergeCell ref="B4:B51"/>
    <mergeCell ref="C4:C15"/>
    <mergeCell ref="D4:D15"/>
    <mergeCell ref="E4:E7"/>
    <mergeCell ref="F4:F7"/>
    <mergeCell ref="G4:G15"/>
    <mergeCell ref="H4:H7"/>
    <mergeCell ref="I4:I7"/>
    <mergeCell ref="E20:E23"/>
    <mergeCell ref="F20:F23"/>
    <mergeCell ref="E24:E27"/>
    <mergeCell ref="F24:F27"/>
    <mergeCell ref="E32:E35"/>
    <mergeCell ref="F32:F35"/>
    <mergeCell ref="H32:H35"/>
    <mergeCell ref="E28:E31"/>
    <mergeCell ref="F28:F31"/>
    <mergeCell ref="G28:G39"/>
    <mergeCell ref="H28:H31"/>
    <mergeCell ref="C40:C51"/>
    <mergeCell ref="D40:D51"/>
    <mergeCell ref="E40:E43"/>
    <mergeCell ref="F40:F43"/>
    <mergeCell ref="E36:E39"/>
    <mergeCell ref="J4:J15"/>
    <mergeCell ref="K4:K7"/>
    <mergeCell ref="L4:L7"/>
    <mergeCell ref="M4:M15"/>
    <mergeCell ref="N4:N7"/>
    <mergeCell ref="O4:O7"/>
    <mergeCell ref="N8:N11"/>
    <mergeCell ref="O8:O11"/>
    <mergeCell ref="N12:N15"/>
    <mergeCell ref="O12:O15"/>
    <mergeCell ref="Q12:Q15"/>
    <mergeCell ref="R12:R15"/>
    <mergeCell ref="C16:C27"/>
    <mergeCell ref="D16:D27"/>
    <mergeCell ref="E16:E19"/>
    <mergeCell ref="F16:F19"/>
    <mergeCell ref="G16:G27"/>
    <mergeCell ref="R8:R11"/>
    <mergeCell ref="E12:E15"/>
    <mergeCell ref="F12:F15"/>
    <mergeCell ref="H12:H15"/>
    <mergeCell ref="I12:I15"/>
    <mergeCell ref="K12:K15"/>
    <mergeCell ref="L12:L15"/>
    <mergeCell ref="E8:E11"/>
    <mergeCell ref="F8:F11"/>
    <mergeCell ref="H8:H11"/>
    <mergeCell ref="I8:I11"/>
    <mergeCell ref="K8:K11"/>
    <mergeCell ref="L8:L11"/>
    <mergeCell ref="P4:P15"/>
    <mergeCell ref="Q4:Q7"/>
    <mergeCell ref="R4:R7"/>
    <mergeCell ref="Q8:Q11"/>
    <mergeCell ref="R16:R19"/>
    <mergeCell ref="N20:N23"/>
    <mergeCell ref="O20:O23"/>
    <mergeCell ref="Q20:Q23"/>
    <mergeCell ref="R20:R23"/>
    <mergeCell ref="H16:H19"/>
    <mergeCell ref="I16:I19"/>
    <mergeCell ref="J16:J27"/>
    <mergeCell ref="K16:K19"/>
    <mergeCell ref="L16:L19"/>
    <mergeCell ref="M16:M27"/>
    <mergeCell ref="L20:L23"/>
    <mergeCell ref="H20:H23"/>
    <mergeCell ref="I20:I23"/>
    <mergeCell ref="K20:K23"/>
    <mergeCell ref="N16:N19"/>
    <mergeCell ref="O16:O19"/>
    <mergeCell ref="P16:P27"/>
    <mergeCell ref="Q16:Q19"/>
    <mergeCell ref="O24:O27"/>
    <mergeCell ref="Q24:Q27"/>
    <mergeCell ref="R24:R27"/>
    <mergeCell ref="H24:H27"/>
    <mergeCell ref="I24:I27"/>
    <mergeCell ref="R28:R31"/>
    <mergeCell ref="O32:O35"/>
    <mergeCell ref="Q32:Q35"/>
    <mergeCell ref="R32:R35"/>
    <mergeCell ref="I28:I31"/>
    <mergeCell ref="J28:J39"/>
    <mergeCell ref="K28:K31"/>
    <mergeCell ref="L28:L31"/>
    <mergeCell ref="M28:M39"/>
    <mergeCell ref="N28:N31"/>
    <mergeCell ref="N32:N35"/>
    <mergeCell ref="I32:I35"/>
    <mergeCell ref="K32:K35"/>
    <mergeCell ref="L32:L35"/>
    <mergeCell ref="O28:O31"/>
    <mergeCell ref="P28:P39"/>
    <mergeCell ref="Q28:Q31"/>
    <mergeCell ref="Q36:Q39"/>
    <mergeCell ref="R36:R39"/>
    <mergeCell ref="F36:F39"/>
    <mergeCell ref="H36:H39"/>
    <mergeCell ref="I36:I39"/>
    <mergeCell ref="K36:K39"/>
    <mergeCell ref="L36:L39"/>
    <mergeCell ref="N36:N39"/>
    <mergeCell ref="O36:O39"/>
    <mergeCell ref="K24:K27"/>
    <mergeCell ref="L24:L27"/>
    <mergeCell ref="N24:N27"/>
    <mergeCell ref="C28:C39"/>
    <mergeCell ref="D28:D39"/>
    <mergeCell ref="R40:R43"/>
    <mergeCell ref="N44:N47"/>
    <mergeCell ref="O44:O47"/>
    <mergeCell ref="Q44:Q47"/>
    <mergeCell ref="R44:R47"/>
    <mergeCell ref="H40:H43"/>
    <mergeCell ref="I40:I43"/>
    <mergeCell ref="J40:J51"/>
    <mergeCell ref="K40:K43"/>
    <mergeCell ref="L40:L43"/>
    <mergeCell ref="M40:M51"/>
    <mergeCell ref="L44:L47"/>
    <mergeCell ref="E44:E47"/>
    <mergeCell ref="F44:F47"/>
    <mergeCell ref="H44:H47"/>
    <mergeCell ref="I44:I47"/>
    <mergeCell ref="K44:K47"/>
    <mergeCell ref="N40:N43"/>
    <mergeCell ref="O40:O43"/>
    <mergeCell ref="P40:P51"/>
    <mergeCell ref="Q40:Q43"/>
    <mergeCell ref="O48:O51"/>
    <mergeCell ref="Q48:Q51"/>
    <mergeCell ref="R48:R51"/>
    <mergeCell ref="E48:E51"/>
    <mergeCell ref="F48:F51"/>
    <mergeCell ref="H48:H51"/>
    <mergeCell ref="I48:I51"/>
    <mergeCell ref="K48:K51"/>
    <mergeCell ref="L48:L51"/>
    <mergeCell ref="N48:N51"/>
    <mergeCell ref="G40:G51"/>
    <mergeCell ref="R52:R55"/>
    <mergeCell ref="N56:N59"/>
    <mergeCell ref="O56:O59"/>
    <mergeCell ref="Q56:Q59"/>
    <mergeCell ref="R56:R59"/>
    <mergeCell ref="H52:H55"/>
    <mergeCell ref="I52:I55"/>
    <mergeCell ref="J52:J63"/>
    <mergeCell ref="K52:K55"/>
    <mergeCell ref="L52:L55"/>
    <mergeCell ref="M52:M63"/>
    <mergeCell ref="L56:L59"/>
    <mergeCell ref="R60:R63"/>
    <mergeCell ref="K56:K59"/>
    <mergeCell ref="N52:N55"/>
    <mergeCell ref="O52:O55"/>
    <mergeCell ref="P52:P63"/>
    <mergeCell ref="Q52:Q55"/>
    <mergeCell ref="G52:G63"/>
    <mergeCell ref="O60:O63"/>
    <mergeCell ref="Q60:Q63"/>
    <mergeCell ref="E60:E63"/>
    <mergeCell ref="F60:F63"/>
    <mergeCell ref="H60:H63"/>
    <mergeCell ref="I60:I63"/>
    <mergeCell ref="K60:K63"/>
    <mergeCell ref="L60:L63"/>
    <mergeCell ref="N60:N63"/>
    <mergeCell ref="H56:H59"/>
    <mergeCell ref="I56:I59"/>
    <mergeCell ref="O68:O71"/>
    <mergeCell ref="G64:G75"/>
    <mergeCell ref="H64:H67"/>
    <mergeCell ref="I64:I67"/>
    <mergeCell ref="J64:J75"/>
    <mergeCell ref="K64:K67"/>
    <mergeCell ref="L64:L67"/>
    <mergeCell ref="E64:E67"/>
    <mergeCell ref="F64:F67"/>
    <mergeCell ref="O72:O75"/>
    <mergeCell ref="Q72:Q75"/>
    <mergeCell ref="R72:R75"/>
    <mergeCell ref="E72:E75"/>
    <mergeCell ref="F72:F75"/>
    <mergeCell ref="H72:H75"/>
    <mergeCell ref="I72:I75"/>
    <mergeCell ref="K72:K75"/>
    <mergeCell ref="L72:L75"/>
    <mergeCell ref="N72:N75"/>
    <mergeCell ref="P64:P75"/>
    <mergeCell ref="Q64:Q67"/>
    <mergeCell ref="R64:R67"/>
    <mergeCell ref="Q68:Q71"/>
    <mergeCell ref="R68:R71"/>
    <mergeCell ref="E68:E71"/>
    <mergeCell ref="F68:F71"/>
    <mergeCell ref="H68:H71"/>
    <mergeCell ref="I68:I71"/>
    <mergeCell ref="K68:K71"/>
    <mergeCell ref="L68:L71"/>
    <mergeCell ref="M64:M75"/>
    <mergeCell ref="N64:N67"/>
    <mergeCell ref="O64:O67"/>
    <mergeCell ref="N68:N71"/>
    <mergeCell ref="E108:E111"/>
    <mergeCell ref="F108:F111"/>
    <mergeCell ref="G88:G99"/>
    <mergeCell ref="H88:H91"/>
    <mergeCell ref="H108:H111"/>
    <mergeCell ref="I108:I111"/>
    <mergeCell ref="K108:K111"/>
    <mergeCell ref="L108:L111"/>
    <mergeCell ref="R76:R79"/>
    <mergeCell ref="O80:O83"/>
    <mergeCell ref="Q80:Q83"/>
    <mergeCell ref="R80:R83"/>
    <mergeCell ref="I76:I79"/>
    <mergeCell ref="J76:J87"/>
    <mergeCell ref="K76:K79"/>
    <mergeCell ref="L76:L79"/>
    <mergeCell ref="M76:M87"/>
    <mergeCell ref="N76:N79"/>
    <mergeCell ref="N80:N83"/>
    <mergeCell ref="R84:R87"/>
    <mergeCell ref="K80:K83"/>
    <mergeCell ref="L80:L83"/>
    <mergeCell ref="O76:O79"/>
    <mergeCell ref="P76:P87"/>
    <mergeCell ref="G76:G87"/>
    <mergeCell ref="H76:H79"/>
    <mergeCell ref="Q84:Q87"/>
    <mergeCell ref="K84:K87"/>
    <mergeCell ref="L84:L87"/>
    <mergeCell ref="N84:N87"/>
    <mergeCell ref="O84:O87"/>
    <mergeCell ref="E84:E87"/>
    <mergeCell ref="F84:F87"/>
    <mergeCell ref="H84:H87"/>
    <mergeCell ref="I84:I87"/>
    <mergeCell ref="H80:H83"/>
    <mergeCell ref="I80:I83"/>
    <mergeCell ref="Q76:Q79"/>
    <mergeCell ref="C76:C87"/>
    <mergeCell ref="D76:D87"/>
    <mergeCell ref="B52:B87"/>
    <mergeCell ref="C52:C63"/>
    <mergeCell ref="D52:D63"/>
    <mergeCell ref="C64:C75"/>
    <mergeCell ref="D64:D75"/>
    <mergeCell ref="E80:E83"/>
    <mergeCell ref="F80:F83"/>
    <mergeCell ref="E56:E59"/>
    <mergeCell ref="F56:F59"/>
    <mergeCell ref="E76:E79"/>
    <mergeCell ref="F76:F79"/>
    <mergeCell ref="E52:E55"/>
    <mergeCell ref="F52:F55"/>
    <mergeCell ref="C100:C111"/>
    <mergeCell ref="D100:D111"/>
    <mergeCell ref="I88:I91"/>
    <mergeCell ref="J88:J99"/>
    <mergeCell ref="K88:K91"/>
    <mergeCell ref="L88:L91"/>
    <mergeCell ref="O96:O99"/>
    <mergeCell ref="B88:B123"/>
    <mergeCell ref="C88:C99"/>
    <mergeCell ref="D88:D99"/>
    <mergeCell ref="E88:E91"/>
    <mergeCell ref="F88:F91"/>
    <mergeCell ref="E92:E95"/>
    <mergeCell ref="F92:F95"/>
    <mergeCell ref="H92:H95"/>
    <mergeCell ref="I92:I95"/>
    <mergeCell ref="E104:E107"/>
    <mergeCell ref="F104:F107"/>
    <mergeCell ref="H104:H107"/>
    <mergeCell ref="E100:E103"/>
    <mergeCell ref="F100:F103"/>
    <mergeCell ref="G100:G111"/>
    <mergeCell ref="H100:H103"/>
    <mergeCell ref="C112:C123"/>
    <mergeCell ref="Q96:Q99"/>
    <mergeCell ref="R96:R99"/>
    <mergeCell ref="E96:E99"/>
    <mergeCell ref="F96:F99"/>
    <mergeCell ref="H96:H99"/>
    <mergeCell ref="I96:I99"/>
    <mergeCell ref="K96:K99"/>
    <mergeCell ref="L96:L99"/>
    <mergeCell ref="N96:N99"/>
    <mergeCell ref="P88:P99"/>
    <mergeCell ref="Q88:Q91"/>
    <mergeCell ref="R88:R91"/>
    <mergeCell ref="Q92:Q95"/>
    <mergeCell ref="R92:R95"/>
    <mergeCell ref="K92:K95"/>
    <mergeCell ref="L92:L95"/>
    <mergeCell ref="M88:M99"/>
    <mergeCell ref="N88:N91"/>
    <mergeCell ref="O88:O91"/>
    <mergeCell ref="N92:N95"/>
    <mergeCell ref="O92:O95"/>
    <mergeCell ref="N108:N111"/>
    <mergeCell ref="O108:O111"/>
    <mergeCell ref="R100:R103"/>
    <mergeCell ref="O104:O107"/>
    <mergeCell ref="Q104:Q107"/>
    <mergeCell ref="R104:R107"/>
    <mergeCell ref="I100:I103"/>
    <mergeCell ref="J100:J111"/>
    <mergeCell ref="K100:K103"/>
    <mergeCell ref="L100:L103"/>
    <mergeCell ref="M100:M111"/>
    <mergeCell ref="N100:N103"/>
    <mergeCell ref="N104:N107"/>
    <mergeCell ref="I104:I107"/>
    <mergeCell ref="K104:K107"/>
    <mergeCell ref="L104:L107"/>
    <mergeCell ref="O100:O103"/>
    <mergeCell ref="P100:P111"/>
    <mergeCell ref="Q100:Q103"/>
    <mergeCell ref="Q108:Q111"/>
    <mergeCell ref="R108:R111"/>
    <mergeCell ref="R112:R115"/>
    <mergeCell ref="N116:N119"/>
    <mergeCell ref="O116:O119"/>
    <mergeCell ref="Q116:Q119"/>
    <mergeCell ref="R116:R119"/>
    <mergeCell ref="H112:H115"/>
    <mergeCell ref="I112:I115"/>
    <mergeCell ref="J112:J123"/>
    <mergeCell ref="K112:K115"/>
    <mergeCell ref="L112:L115"/>
    <mergeCell ref="M112:M123"/>
    <mergeCell ref="L116:L119"/>
    <mergeCell ref="H116:H119"/>
    <mergeCell ref="I116:I119"/>
    <mergeCell ref="K116:K119"/>
    <mergeCell ref="N112:N115"/>
    <mergeCell ref="O112:O115"/>
    <mergeCell ref="P112:P123"/>
    <mergeCell ref="Q112:Q115"/>
    <mergeCell ref="O120:O123"/>
    <mergeCell ref="Q120:Q123"/>
    <mergeCell ref="R120:R123"/>
    <mergeCell ref="N120:N123"/>
    <mergeCell ref="B124:B147"/>
    <mergeCell ref="C124:C135"/>
    <mergeCell ref="D124:D135"/>
    <mergeCell ref="E124:E127"/>
    <mergeCell ref="F124:F127"/>
    <mergeCell ref="G124:G135"/>
    <mergeCell ref="C136:C147"/>
    <mergeCell ref="D136:D147"/>
    <mergeCell ref="E136:E139"/>
    <mergeCell ref="F136:F139"/>
    <mergeCell ref="E128:E131"/>
    <mergeCell ref="F128:F131"/>
    <mergeCell ref="E132:E135"/>
    <mergeCell ref="F132:F135"/>
    <mergeCell ref="G136:G147"/>
    <mergeCell ref="D112:D123"/>
    <mergeCell ref="E112:E115"/>
    <mergeCell ref="E116:E119"/>
    <mergeCell ref="F116:F119"/>
    <mergeCell ref="F112:F115"/>
    <mergeCell ref="L132:L135"/>
    <mergeCell ref="N132:N135"/>
    <mergeCell ref="E140:E143"/>
    <mergeCell ref="F140:F143"/>
    <mergeCell ref="H140:H143"/>
    <mergeCell ref="I140:I143"/>
    <mergeCell ref="H124:H127"/>
    <mergeCell ref="I124:I127"/>
    <mergeCell ref="J124:J135"/>
    <mergeCell ref="K124:K127"/>
    <mergeCell ref="L124:L127"/>
    <mergeCell ref="M124:M135"/>
    <mergeCell ref="L128:L131"/>
    <mergeCell ref="H128:H131"/>
    <mergeCell ref="I128:I131"/>
    <mergeCell ref="K128:K131"/>
    <mergeCell ref="H132:H135"/>
    <mergeCell ref="I132:I135"/>
    <mergeCell ref="G112:G123"/>
    <mergeCell ref="E144:E147"/>
    <mergeCell ref="F144:F147"/>
    <mergeCell ref="H144:H147"/>
    <mergeCell ref="R124:R127"/>
    <mergeCell ref="N128:N131"/>
    <mergeCell ref="O128:O131"/>
    <mergeCell ref="Q128:Q131"/>
    <mergeCell ref="R128:R131"/>
    <mergeCell ref="N124:N127"/>
    <mergeCell ref="O124:O127"/>
    <mergeCell ref="P124:P135"/>
    <mergeCell ref="Q124:Q127"/>
    <mergeCell ref="O132:O135"/>
    <mergeCell ref="Q132:Q135"/>
    <mergeCell ref="R132:R135"/>
    <mergeCell ref="I144:I147"/>
    <mergeCell ref="K144:K147"/>
    <mergeCell ref="L144:L147"/>
    <mergeCell ref="N144:N147"/>
    <mergeCell ref="P136:P147"/>
    <mergeCell ref="Q136:Q139"/>
    <mergeCell ref="K132:K135"/>
    <mergeCell ref="H136:H139"/>
    <mergeCell ref="I136:I139"/>
    <mergeCell ref="O144:O147"/>
    <mergeCell ref="Q144:Q147"/>
    <mergeCell ref="R144:R147"/>
    <mergeCell ref="B2:C2"/>
    <mergeCell ref="E120:E123"/>
    <mergeCell ref="F120:F123"/>
    <mergeCell ref="H120:H123"/>
    <mergeCell ref="I120:I123"/>
    <mergeCell ref="K120:K123"/>
    <mergeCell ref="L120:L123"/>
    <mergeCell ref="R136:R139"/>
    <mergeCell ref="Q140:Q143"/>
    <mergeCell ref="R140:R143"/>
    <mergeCell ref="K140:K143"/>
    <mergeCell ref="L140:L143"/>
    <mergeCell ref="M136:M147"/>
    <mergeCell ref="N136:N139"/>
    <mergeCell ref="O136:O139"/>
    <mergeCell ref="N140:N143"/>
    <mergeCell ref="O140:O143"/>
    <mergeCell ref="J136:J147"/>
    <mergeCell ref="K136:K139"/>
    <mergeCell ref="L136:L139"/>
  </mergeCells>
  <dataValidations count="2">
    <dataValidation type="custom" allowBlank="1" showInputMessage="1" showErrorMessage="1" sqref="G4:G147 J4:J147 M4:M147 P4:P147 S4:S147">
      <formula1>""</formula1>
    </dataValidation>
    <dataValidation type="custom" allowBlank="1" showInputMessage="1" showErrorMessage="1" sqref="D4:D147">
      <formula1>" "</formula1>
    </dataValidation>
  </dataValidations>
  <hyperlinks>
    <hyperlink ref="V4" r:id="rId1" display="www.google.com"/>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C342"/>
  <sheetViews>
    <sheetView workbookViewId="0">
      <pane xSplit="3" ySplit="2" topLeftCell="O3" activePane="bottomRight" state="frozen"/>
      <selection pane="topRight" activeCell="D1" sqref="D1"/>
      <selection pane="bottomLeft" activeCell="A3" sqref="A3"/>
      <selection pane="bottomRight" activeCell="S4" sqref="S4:S15"/>
    </sheetView>
  </sheetViews>
  <sheetFormatPr defaultColWidth="14.42578125" defaultRowHeight="12.75"/>
  <cols>
    <col min="1" max="1" width="1.7109375" style="136" customWidth="1"/>
    <col min="2" max="2" width="11.7109375" style="136" customWidth="1"/>
    <col min="3" max="3" width="16.42578125" style="136" customWidth="1"/>
    <col min="4" max="4" width="33.85546875" style="136" customWidth="1"/>
    <col min="5" max="5" width="6.85546875" style="136" customWidth="1"/>
    <col min="6" max="7" width="33.85546875" style="136" customWidth="1"/>
    <col min="8" max="8" width="5.85546875" style="136" customWidth="1"/>
    <col min="9" max="10" width="33.85546875" style="136" customWidth="1"/>
    <col min="11" max="11" width="6.140625" style="136" customWidth="1"/>
    <col min="12" max="13" width="33.85546875" style="136" customWidth="1"/>
    <col min="14" max="14" width="6" style="136" customWidth="1"/>
    <col min="15" max="16" width="33.85546875" style="136" customWidth="1"/>
    <col min="17" max="17" width="6.5703125" style="136" customWidth="1"/>
    <col min="18" max="18" width="33.85546875" style="136" customWidth="1"/>
    <col min="19" max="19" width="44.140625" style="136" customWidth="1"/>
    <col min="20" max="20" width="14.42578125" style="136"/>
    <col min="21" max="21" width="39.140625" style="136" customWidth="1"/>
    <col min="22" max="16384" width="14.42578125" style="136"/>
  </cols>
  <sheetData>
    <row r="1" spans="1:29" ht="6" customHeight="1">
      <c r="A1" s="1"/>
      <c r="B1" s="16"/>
      <c r="C1" s="3"/>
      <c r="D1" s="137"/>
      <c r="E1" s="137"/>
      <c r="F1" s="137"/>
      <c r="G1" s="137"/>
      <c r="H1" s="137"/>
      <c r="I1" s="137"/>
      <c r="J1" s="137"/>
      <c r="K1" s="137"/>
      <c r="L1" s="137"/>
      <c r="M1" s="137"/>
      <c r="N1" s="137"/>
      <c r="O1" s="137"/>
      <c r="P1" s="137"/>
      <c r="Q1" s="137"/>
      <c r="R1" s="137"/>
      <c r="S1" s="1"/>
      <c r="T1" s="1"/>
      <c r="U1" s="1"/>
      <c r="V1" s="1"/>
      <c r="W1" s="1"/>
      <c r="X1" s="1"/>
      <c r="Y1" s="1"/>
      <c r="Z1" s="1"/>
      <c r="AA1" s="1"/>
      <c r="AB1" s="1"/>
      <c r="AC1" s="1"/>
    </row>
    <row r="2" spans="1:29" ht="18">
      <c r="A2" s="5"/>
      <c r="B2" s="296" t="str">
        <f>Refs!A16</f>
        <v>ICT</v>
      </c>
      <c r="C2" s="293"/>
      <c r="D2" s="178"/>
      <c r="E2" s="139"/>
      <c r="F2" s="139"/>
      <c r="G2" s="139"/>
      <c r="H2" s="139"/>
      <c r="I2" s="139"/>
      <c r="J2" s="139"/>
      <c r="K2" s="139"/>
      <c r="L2" s="139"/>
      <c r="M2" s="139"/>
      <c r="N2" s="139"/>
      <c r="O2" s="139"/>
      <c r="P2" s="139"/>
      <c r="Q2" s="139"/>
      <c r="R2" s="139"/>
      <c r="S2" s="1"/>
      <c r="T2" s="1"/>
      <c r="U2" s="1"/>
      <c r="V2" s="1"/>
      <c r="W2" s="1"/>
      <c r="X2" s="1"/>
      <c r="Y2" s="1"/>
      <c r="Z2" s="1"/>
      <c r="AA2" s="1"/>
      <c r="AB2" s="1"/>
      <c r="AC2" s="1"/>
    </row>
    <row r="3" spans="1:29" ht="14.25" customHeight="1">
      <c r="A3" s="1"/>
      <c r="B3" s="16"/>
      <c r="C3" s="3"/>
      <c r="D3" s="160" t="str">
        <f>IF(Refs!$B$29=1,"Datganiadau Blwyddyn 6", "Year 6 Descriptors")</f>
        <v>Year 6 Descriptors</v>
      </c>
      <c r="E3" s="160" t="str">
        <f>IF(Refs!$B$29=1,"Tymor", "Term")</f>
        <v>Term</v>
      </c>
      <c r="F3" s="176"/>
      <c r="G3" s="160" t="str">
        <f>IF(Refs!$B$29=1,"Blwyddyn 7", "Year 7")</f>
        <v>Year 7</v>
      </c>
      <c r="H3" s="160" t="str">
        <f>IF(Refs!$B$29=1,"Tymor", "Term")</f>
        <v>Term</v>
      </c>
      <c r="I3" s="176"/>
      <c r="J3" s="160" t="str">
        <f>IF(Refs!$B$29=1,"Blwyddyn 8", "Year 8")</f>
        <v>Year 8</v>
      </c>
      <c r="K3" s="160" t="str">
        <f>IF(Refs!$B$29=1,"Tymor", "Term")</f>
        <v>Term</v>
      </c>
      <c r="L3" s="176"/>
      <c r="M3" s="160" t="str">
        <f>IF(Refs!$B$29=1,"Blwyddyn 9", "Year 9")</f>
        <v>Year 9</v>
      </c>
      <c r="N3" s="160" t="str">
        <f>IF(Refs!$B$29=1,"Tymor", "Term")</f>
        <v>Term</v>
      </c>
      <c r="O3" s="176"/>
      <c r="P3" s="160" t="str">
        <f>IF(Refs!$B$29=1,"Blwyddyn 10", "Year 10")</f>
        <v>Year 10</v>
      </c>
      <c r="Q3" s="160" t="str">
        <f>IF(Refs!$B$29=1,"Tymor", "Term")</f>
        <v>Term</v>
      </c>
      <c r="R3" s="176"/>
      <c r="S3" s="160" t="str">
        <f>IF(Refs!$B$29=1,"Blwyddyn 11", "Year 11")</f>
        <v>Year 11</v>
      </c>
      <c r="T3" s="160" t="str">
        <f>IF(Refs!$B$29=1,"Tymor", "Term")</f>
        <v>Term</v>
      </c>
      <c r="U3" s="176"/>
      <c r="V3" s="177" t="s">
        <v>708</v>
      </c>
      <c r="W3" s="1"/>
      <c r="X3" s="1"/>
      <c r="Y3" s="1"/>
      <c r="Z3" s="1"/>
      <c r="AA3" s="1"/>
      <c r="AB3" s="1"/>
      <c r="AC3" s="1"/>
    </row>
    <row r="4" spans="1:29" ht="15" customHeight="1">
      <c r="A4" s="8"/>
      <c r="B4" s="288" t="str">
        <f ca="1">OFFSET(INDIRECT($B200),3,0)</f>
        <v>1. Citizenship</v>
      </c>
      <c r="C4" s="278" t="str">
        <f ca="1">OFFSET(INDIRECT($B200),4,2)</f>
        <v>Identity, image and reputation</v>
      </c>
      <c r="D4" s="289" t="str">
        <f ca="1">OFFSET(INDIRECT($B200),4,14)</f>
        <v xml:space="preserve">explain what metadata of a photograph can include, e.g. date, time and location
identify benefits and risks of mobile devices broadcasting the location of the user/device, e.g. apps accessing location 
identify secure sites by looking for privacy seals of approval, e.g. https, padlock icon
identify the benefits and risks of giving personal information and device access to different software
understand how and why people use their information and online presence to create a virtual image of themselves as a user.    
</v>
      </c>
      <c r="E4" s="241">
        <v>1</v>
      </c>
      <c r="F4" s="237"/>
      <c r="G4" s="268" t="str">
        <f ca="1">OFFSET(INDIRECT($B200),4,15)</f>
        <v>explain how their digital usage is tracked, e.g. know basic data protection laws and how organisations are responsible for the security of collected data
use strategies for guarding against identity theft and scams that try to access their private information online, e.g. safely manage browser history and cookies.</v>
      </c>
      <c r="H4" s="241">
        <v>1</v>
      </c>
      <c r="I4" s="237"/>
      <c r="J4" s="268" t="str">
        <f ca="1">OFFSET(INDIRECT($B200),4,16)</f>
        <v xml:space="preserve">discuss the benefits and risks of presenting themselves in different ways online, e.g. professionally and personally. 
</v>
      </c>
      <c r="K4" s="241">
        <v>1</v>
      </c>
      <c r="L4" s="237"/>
      <c r="M4" s="270" t="str">
        <f ca="1">OFFSET(INDIRECT($B200),4,17)</f>
        <v xml:space="preserve">understand that they have a digital footprint and that this information can be searched, copied and passed on, e.g. know how to check the security configurations of their devices and/or the software they use. 
</v>
      </c>
      <c r="N4" s="241">
        <v>1</v>
      </c>
      <c r="O4" s="267"/>
      <c r="P4" s="273" t="str">
        <f ca="1">OFFSET(INDIRECT($B200),4,18)</f>
        <v xml:space="preserve">build a positive reputation in the context of their employment prospects, e.g. use social media responsibly
understand the ways websites and companies collect data online and utilise it to personalise content for their users, e.g. personal data being shared
recognise the risks and the uses of data/services on personal devices within the terms and conditions of a range of software and web services.
</v>
      </c>
      <c r="Q4" s="241">
        <v>1</v>
      </c>
      <c r="R4" s="267"/>
      <c r="S4" s="270" t="str">
        <f ca="1">OFFSET(INDIRECT($B200),4,19)</f>
        <v xml:space="preserve">explain the ethical issues of corporate encryption, e.g building in a bypass system
identify and describe the data protection policies of a variety of organisations located in different countries, and how this affects the way that they work
identify how organisations become data compliant when using multi-national products.
</v>
      </c>
      <c r="T4" s="241">
        <v>1</v>
      </c>
      <c r="U4" s="267"/>
      <c r="V4" s="237"/>
      <c r="W4" s="1"/>
      <c r="X4" s="1"/>
      <c r="Y4" s="1"/>
      <c r="Z4" s="1"/>
      <c r="AA4" s="1"/>
      <c r="AB4" s="1"/>
      <c r="AC4" s="1"/>
    </row>
    <row r="5" spans="1:29" ht="15" customHeight="1">
      <c r="A5" s="8"/>
      <c r="B5" s="282"/>
      <c r="C5" s="222"/>
      <c r="D5" s="290"/>
      <c r="E5" s="242"/>
      <c r="F5" s="247"/>
      <c r="G5" s="269"/>
      <c r="H5" s="242"/>
      <c r="I5" s="247"/>
      <c r="J5" s="269"/>
      <c r="K5" s="242"/>
      <c r="L5" s="247"/>
      <c r="M5" s="271"/>
      <c r="N5" s="242"/>
      <c r="O5" s="240"/>
      <c r="P5" s="274"/>
      <c r="Q5" s="242"/>
      <c r="R5" s="240"/>
      <c r="S5" s="302"/>
      <c r="T5" s="242"/>
      <c r="U5" s="240"/>
      <c r="V5" s="238"/>
      <c r="W5" s="1"/>
      <c r="X5" s="1"/>
      <c r="Y5" s="1"/>
      <c r="Z5" s="1"/>
      <c r="AA5" s="1"/>
      <c r="AB5" s="1"/>
      <c r="AC5" s="1"/>
    </row>
    <row r="6" spans="1:29" ht="15" customHeight="1">
      <c r="A6" s="8"/>
      <c r="B6" s="282"/>
      <c r="C6" s="222"/>
      <c r="D6" s="290"/>
      <c r="E6" s="242"/>
      <c r="F6" s="247"/>
      <c r="G6" s="269"/>
      <c r="H6" s="242"/>
      <c r="I6" s="247"/>
      <c r="J6" s="269"/>
      <c r="K6" s="242"/>
      <c r="L6" s="247"/>
      <c r="M6" s="271"/>
      <c r="N6" s="242"/>
      <c r="O6" s="240"/>
      <c r="P6" s="274"/>
      <c r="Q6" s="242"/>
      <c r="R6" s="240"/>
      <c r="S6" s="302"/>
      <c r="T6" s="242"/>
      <c r="U6" s="240"/>
      <c r="V6" s="238"/>
      <c r="W6" s="1"/>
      <c r="X6" s="1"/>
      <c r="Y6" s="1"/>
      <c r="Z6" s="1"/>
      <c r="AA6" s="1"/>
      <c r="AB6" s="1"/>
      <c r="AC6" s="1"/>
    </row>
    <row r="7" spans="1:29" ht="15" customHeight="1">
      <c r="A7" s="8"/>
      <c r="B7" s="282"/>
      <c r="C7" s="222"/>
      <c r="D7" s="290"/>
      <c r="E7" s="243"/>
      <c r="F7" s="247"/>
      <c r="G7" s="269"/>
      <c r="H7" s="243"/>
      <c r="I7" s="247"/>
      <c r="J7" s="269"/>
      <c r="K7" s="243"/>
      <c r="L7" s="247"/>
      <c r="M7" s="271"/>
      <c r="N7" s="243"/>
      <c r="O7" s="240"/>
      <c r="P7" s="274"/>
      <c r="Q7" s="243"/>
      <c r="R7" s="240"/>
      <c r="S7" s="302"/>
      <c r="T7" s="243"/>
      <c r="U7" s="240"/>
      <c r="V7" s="238"/>
      <c r="W7" s="1"/>
      <c r="X7" s="1"/>
      <c r="Y7" s="1"/>
      <c r="Z7" s="1"/>
      <c r="AA7" s="1"/>
      <c r="AB7" s="1"/>
      <c r="AC7" s="1"/>
    </row>
    <row r="8" spans="1:29" ht="15" customHeight="1">
      <c r="A8" s="8"/>
      <c r="B8" s="282"/>
      <c r="C8" s="222"/>
      <c r="D8" s="290"/>
      <c r="E8" s="241">
        <v>2</v>
      </c>
      <c r="F8" s="266"/>
      <c r="G8" s="269"/>
      <c r="H8" s="241">
        <v>2</v>
      </c>
      <c r="I8" s="266"/>
      <c r="J8" s="269"/>
      <c r="K8" s="241">
        <v>2</v>
      </c>
      <c r="L8" s="247"/>
      <c r="M8" s="271"/>
      <c r="N8" s="241">
        <v>2</v>
      </c>
      <c r="O8" s="240"/>
      <c r="P8" s="274"/>
      <c r="Q8" s="241">
        <v>2</v>
      </c>
      <c r="R8" s="240"/>
      <c r="S8" s="302"/>
      <c r="T8" s="241">
        <v>2</v>
      </c>
      <c r="U8" s="240"/>
      <c r="V8" s="237"/>
      <c r="W8" s="1"/>
      <c r="X8" s="1"/>
      <c r="Y8" s="1"/>
      <c r="Z8" s="1"/>
      <c r="AA8" s="1"/>
      <c r="AB8" s="1"/>
      <c r="AC8" s="1"/>
    </row>
    <row r="9" spans="1:29" ht="15" customHeight="1">
      <c r="A9" s="8"/>
      <c r="B9" s="282"/>
      <c r="C9" s="222"/>
      <c r="D9" s="290"/>
      <c r="E9" s="242"/>
      <c r="F9" s="247"/>
      <c r="G9" s="269"/>
      <c r="H9" s="242"/>
      <c r="I9" s="247"/>
      <c r="J9" s="269"/>
      <c r="K9" s="242"/>
      <c r="L9" s="247"/>
      <c r="M9" s="271"/>
      <c r="N9" s="242"/>
      <c r="O9" s="240"/>
      <c r="P9" s="274"/>
      <c r="Q9" s="242"/>
      <c r="R9" s="240"/>
      <c r="S9" s="302"/>
      <c r="T9" s="242"/>
      <c r="U9" s="240"/>
      <c r="V9" s="238"/>
      <c r="W9" s="1"/>
      <c r="X9" s="1"/>
      <c r="Y9" s="1"/>
      <c r="Z9" s="1"/>
      <c r="AA9" s="1"/>
      <c r="AB9" s="1"/>
      <c r="AC9" s="1"/>
    </row>
    <row r="10" spans="1:29" ht="15" customHeight="1">
      <c r="A10" s="8"/>
      <c r="B10" s="282"/>
      <c r="C10" s="222"/>
      <c r="D10" s="290"/>
      <c r="E10" s="242"/>
      <c r="F10" s="247"/>
      <c r="G10" s="269"/>
      <c r="H10" s="242"/>
      <c r="I10" s="247"/>
      <c r="J10" s="269"/>
      <c r="K10" s="242"/>
      <c r="L10" s="247"/>
      <c r="M10" s="271"/>
      <c r="N10" s="242"/>
      <c r="O10" s="240"/>
      <c r="P10" s="274"/>
      <c r="Q10" s="242"/>
      <c r="R10" s="240"/>
      <c r="S10" s="302"/>
      <c r="T10" s="242"/>
      <c r="U10" s="240"/>
      <c r="V10" s="238"/>
      <c r="W10" s="1"/>
      <c r="X10" s="1"/>
      <c r="Y10" s="1"/>
      <c r="Z10" s="1"/>
      <c r="AA10" s="1"/>
      <c r="AB10" s="1"/>
      <c r="AC10" s="1"/>
    </row>
    <row r="11" spans="1:29" ht="15" customHeight="1">
      <c r="A11" s="8"/>
      <c r="B11" s="282"/>
      <c r="C11" s="222"/>
      <c r="D11" s="290"/>
      <c r="E11" s="243"/>
      <c r="F11" s="247"/>
      <c r="G11" s="269"/>
      <c r="H11" s="243"/>
      <c r="I11" s="247"/>
      <c r="J11" s="269"/>
      <c r="K11" s="243"/>
      <c r="L11" s="247"/>
      <c r="M11" s="271"/>
      <c r="N11" s="243"/>
      <c r="O11" s="240"/>
      <c r="P11" s="274"/>
      <c r="Q11" s="243"/>
      <c r="R11" s="240"/>
      <c r="S11" s="302"/>
      <c r="T11" s="243"/>
      <c r="U11" s="240"/>
      <c r="V11" s="238"/>
      <c r="W11" s="1"/>
      <c r="X11" s="1"/>
      <c r="Y11" s="1"/>
      <c r="Z11" s="1"/>
      <c r="AA11" s="1"/>
      <c r="AB11" s="1"/>
      <c r="AC11" s="1"/>
    </row>
    <row r="12" spans="1:29" ht="15" customHeight="1">
      <c r="A12" s="8"/>
      <c r="B12" s="282"/>
      <c r="C12" s="222"/>
      <c r="D12" s="290"/>
      <c r="E12" s="241">
        <v>3</v>
      </c>
      <c r="F12" s="266"/>
      <c r="G12" s="269"/>
      <c r="H12" s="241">
        <v>3</v>
      </c>
      <c r="I12" s="266"/>
      <c r="J12" s="269"/>
      <c r="K12" s="241">
        <v>3</v>
      </c>
      <c r="L12" s="247"/>
      <c r="M12" s="271"/>
      <c r="N12" s="241">
        <v>3</v>
      </c>
      <c r="O12" s="240"/>
      <c r="P12" s="274"/>
      <c r="Q12" s="241">
        <v>3</v>
      </c>
      <c r="R12" s="240"/>
      <c r="S12" s="302"/>
      <c r="T12" s="241">
        <v>3</v>
      </c>
      <c r="U12" s="240"/>
      <c r="V12" s="237"/>
      <c r="W12" s="1"/>
      <c r="X12" s="1"/>
      <c r="Y12" s="1"/>
      <c r="Z12" s="1"/>
      <c r="AA12" s="1"/>
      <c r="AB12" s="1"/>
      <c r="AC12" s="1"/>
    </row>
    <row r="13" spans="1:29" ht="15" customHeight="1">
      <c r="A13" s="8"/>
      <c r="B13" s="282"/>
      <c r="C13" s="222"/>
      <c r="D13" s="290"/>
      <c r="E13" s="242"/>
      <c r="F13" s="247"/>
      <c r="G13" s="269"/>
      <c r="H13" s="242"/>
      <c r="I13" s="247"/>
      <c r="J13" s="269"/>
      <c r="K13" s="242"/>
      <c r="L13" s="247"/>
      <c r="M13" s="271"/>
      <c r="N13" s="242"/>
      <c r="O13" s="240"/>
      <c r="P13" s="274"/>
      <c r="Q13" s="242"/>
      <c r="R13" s="240"/>
      <c r="S13" s="302"/>
      <c r="T13" s="242"/>
      <c r="U13" s="240"/>
      <c r="V13" s="238"/>
      <c r="W13" s="1"/>
      <c r="X13" s="1"/>
      <c r="Y13" s="1"/>
      <c r="Z13" s="1"/>
      <c r="AA13" s="1"/>
      <c r="AB13" s="1"/>
      <c r="AC13" s="1"/>
    </row>
    <row r="14" spans="1:29" ht="15" customHeight="1">
      <c r="A14" s="8"/>
      <c r="B14" s="282"/>
      <c r="C14" s="222"/>
      <c r="D14" s="290"/>
      <c r="E14" s="242"/>
      <c r="F14" s="247"/>
      <c r="G14" s="269"/>
      <c r="H14" s="242"/>
      <c r="I14" s="247"/>
      <c r="J14" s="269"/>
      <c r="K14" s="242"/>
      <c r="L14" s="247"/>
      <c r="M14" s="271"/>
      <c r="N14" s="242"/>
      <c r="O14" s="240"/>
      <c r="P14" s="274"/>
      <c r="Q14" s="242"/>
      <c r="R14" s="240"/>
      <c r="S14" s="302"/>
      <c r="T14" s="242"/>
      <c r="U14" s="240"/>
      <c r="V14" s="238"/>
      <c r="W14" s="1"/>
      <c r="X14" s="1"/>
      <c r="Y14" s="1"/>
      <c r="Z14" s="1"/>
      <c r="AA14" s="1"/>
      <c r="AB14" s="1"/>
      <c r="AC14" s="1"/>
    </row>
    <row r="15" spans="1:29" ht="15" customHeight="1">
      <c r="A15" s="8"/>
      <c r="B15" s="282"/>
      <c r="C15" s="220"/>
      <c r="D15" s="290"/>
      <c r="E15" s="243"/>
      <c r="F15" s="247"/>
      <c r="G15" s="269"/>
      <c r="H15" s="243"/>
      <c r="I15" s="247"/>
      <c r="J15" s="269"/>
      <c r="K15" s="243"/>
      <c r="L15" s="247"/>
      <c r="M15" s="272"/>
      <c r="N15" s="243"/>
      <c r="O15" s="240"/>
      <c r="P15" s="275"/>
      <c r="Q15" s="243"/>
      <c r="R15" s="240"/>
      <c r="S15" s="303"/>
      <c r="T15" s="243"/>
      <c r="U15" s="240"/>
      <c r="V15" s="238"/>
      <c r="W15" s="1"/>
      <c r="X15" s="1"/>
      <c r="Y15" s="1"/>
      <c r="Z15" s="1"/>
      <c r="AA15" s="1"/>
      <c r="AB15" s="1"/>
      <c r="AC15" s="1"/>
    </row>
    <row r="16" spans="1:29" ht="15" customHeight="1">
      <c r="A16" s="8"/>
      <c r="B16" s="282"/>
      <c r="C16" s="278" t="str">
        <f ca="1">OFFSET(INDIRECT($B200),6,2)</f>
        <v>Health and well-being</v>
      </c>
      <c r="D16" s="268" t="str">
        <f ca="1">OFFSET(INDIRECT($B200),6,14)</f>
        <v>understand the importance of balancing game and screen time with other parts of their lives, e.g. explore the reasons why they may be tempted to spend more time playing games or find it difficult to stop playing and the effect this has on their health.</v>
      </c>
      <c r="E16" s="241">
        <v>1</v>
      </c>
      <c r="F16" s="237"/>
      <c r="G16" s="244" t="str">
        <f ca="1">OFFSET(INDIRECT($B200),6,15)</f>
        <v>reflect on the role of digital media in their lives and their media habits, e.g. explore how the media can play a powerful role in shaping our ideas about stereotypes.</v>
      </c>
      <c r="H16" s="241">
        <v>1</v>
      </c>
      <c r="I16" s="246"/>
      <c r="J16" s="263" t="str">
        <f ca="1">OFFSET(INDIRECT($B200),6,16)</f>
        <v>demonstrate healthy online behaviours (physical and psychological) and identify unacceptable behaviour, e.g. in relation to cyberstalking, harassment, abuse of trust and radicalisation.</v>
      </c>
      <c r="K16" s="241">
        <v>1</v>
      </c>
      <c r="L16" s="246"/>
      <c r="M16" s="260" t="str">
        <f ca="1">OFFSET(INDIRECT($B200),6,17)</f>
        <v>identify stereotypes and their impact in a range of media forms, e.g. critically reflect upon stereotypes in mass media, social media and gaming.</v>
      </c>
      <c r="N16" s="241">
        <v>1</v>
      </c>
      <c r="O16" s="244"/>
      <c r="P16" s="244" t="str">
        <f ca="1">OFFSET(INDIRECT($B200),6,18)</f>
        <v>think critically about the different purposes and contexts of digital image editing, e.g. explore the benefits and negative points of photograph manipulation; evaluate digitally edited images in terms of context and purpose
take reasonable steps to avoid health problems (physical and psychological) caused by the use of technology
understand the legal responsibilities for disposal of technology and the environmental impact of doing so.</v>
      </c>
      <c r="Q16" s="241">
        <v>1</v>
      </c>
      <c r="R16" s="244"/>
      <c r="S16" s="244" t="str">
        <f ca="1">OFFSET(INDIRECT($B200),6,19)</f>
        <v>think critically about the different purposes and contexts of digital image editing
take reasonable steps to avoid health problems caused by the use of technology and suggest strategies to prevent or reduce the problems (physical and psychological) 
explain how to access support from professionals and organisations
understand the legal responsibilities for disposal of technology and the environmental impact of doing so.</v>
      </c>
      <c r="T16" s="241">
        <v>1</v>
      </c>
      <c r="U16" s="244"/>
      <c r="V16" s="237"/>
      <c r="W16" s="1"/>
      <c r="X16" s="1"/>
      <c r="Y16" s="1"/>
      <c r="Z16" s="1"/>
      <c r="AA16" s="1"/>
      <c r="AB16" s="1"/>
      <c r="AC16" s="1"/>
    </row>
    <row r="17" spans="1:29" ht="15" customHeight="1">
      <c r="A17" s="8"/>
      <c r="B17" s="282"/>
      <c r="C17" s="222"/>
      <c r="D17" s="291"/>
      <c r="E17" s="242"/>
      <c r="F17" s="247"/>
      <c r="G17" s="239"/>
      <c r="H17" s="242"/>
      <c r="I17" s="247"/>
      <c r="J17" s="264"/>
      <c r="K17" s="242"/>
      <c r="L17" s="247"/>
      <c r="M17" s="261"/>
      <c r="N17" s="242"/>
      <c r="O17" s="240"/>
      <c r="P17" s="240"/>
      <c r="Q17" s="242"/>
      <c r="R17" s="240"/>
      <c r="S17" s="240"/>
      <c r="T17" s="242"/>
      <c r="U17" s="240"/>
      <c r="V17" s="238"/>
      <c r="W17" s="1"/>
      <c r="X17" s="1"/>
      <c r="Y17" s="1"/>
      <c r="Z17" s="1"/>
      <c r="AA17" s="1"/>
      <c r="AB17" s="1"/>
      <c r="AC17" s="1"/>
    </row>
    <row r="18" spans="1:29" ht="15" customHeight="1">
      <c r="A18" s="8"/>
      <c r="B18" s="282"/>
      <c r="C18" s="222"/>
      <c r="D18" s="291"/>
      <c r="E18" s="242"/>
      <c r="F18" s="247"/>
      <c r="G18" s="239"/>
      <c r="H18" s="242"/>
      <c r="I18" s="247"/>
      <c r="J18" s="264"/>
      <c r="K18" s="242"/>
      <c r="L18" s="247"/>
      <c r="M18" s="261"/>
      <c r="N18" s="242"/>
      <c r="O18" s="240"/>
      <c r="P18" s="240"/>
      <c r="Q18" s="242"/>
      <c r="R18" s="240"/>
      <c r="S18" s="240"/>
      <c r="T18" s="242"/>
      <c r="U18" s="240"/>
      <c r="V18" s="238"/>
      <c r="W18" s="1"/>
      <c r="X18" s="1"/>
      <c r="Y18" s="1"/>
      <c r="Z18" s="1"/>
      <c r="AA18" s="1"/>
      <c r="AB18" s="1"/>
      <c r="AC18" s="1"/>
    </row>
    <row r="19" spans="1:29" ht="15" customHeight="1">
      <c r="A19" s="8"/>
      <c r="B19" s="282"/>
      <c r="C19" s="222"/>
      <c r="D19" s="291"/>
      <c r="E19" s="243"/>
      <c r="F19" s="247"/>
      <c r="G19" s="239"/>
      <c r="H19" s="243"/>
      <c r="I19" s="247"/>
      <c r="J19" s="264"/>
      <c r="K19" s="243"/>
      <c r="L19" s="247"/>
      <c r="M19" s="261"/>
      <c r="N19" s="243"/>
      <c r="O19" s="240"/>
      <c r="P19" s="240"/>
      <c r="Q19" s="243"/>
      <c r="R19" s="240"/>
      <c r="S19" s="240"/>
      <c r="T19" s="243"/>
      <c r="U19" s="240"/>
      <c r="V19" s="238"/>
      <c r="W19" s="1"/>
      <c r="X19" s="1"/>
      <c r="Y19" s="1"/>
      <c r="Z19" s="1"/>
      <c r="AA19" s="1"/>
      <c r="AB19" s="1"/>
      <c r="AC19" s="1"/>
    </row>
    <row r="20" spans="1:29" ht="15" customHeight="1">
      <c r="A20" s="8"/>
      <c r="B20" s="282"/>
      <c r="C20" s="222"/>
      <c r="D20" s="291"/>
      <c r="E20" s="241">
        <v>2</v>
      </c>
      <c r="F20" s="266"/>
      <c r="G20" s="239"/>
      <c r="H20" s="241">
        <v>2</v>
      </c>
      <c r="I20" s="248"/>
      <c r="J20" s="264"/>
      <c r="K20" s="241">
        <v>2</v>
      </c>
      <c r="L20" s="248"/>
      <c r="M20" s="261"/>
      <c r="N20" s="241">
        <v>2</v>
      </c>
      <c r="O20" s="239"/>
      <c r="P20" s="240"/>
      <c r="Q20" s="241">
        <v>2</v>
      </c>
      <c r="R20" s="239"/>
      <c r="S20" s="240"/>
      <c r="T20" s="241">
        <v>2</v>
      </c>
      <c r="U20" s="239"/>
      <c r="V20" s="237"/>
      <c r="W20" s="1"/>
      <c r="X20" s="1"/>
      <c r="Y20" s="1"/>
      <c r="Z20" s="1"/>
      <c r="AA20" s="1"/>
      <c r="AB20" s="1"/>
      <c r="AC20" s="1"/>
    </row>
    <row r="21" spans="1:29" ht="15" customHeight="1">
      <c r="A21" s="8"/>
      <c r="B21" s="282"/>
      <c r="C21" s="222"/>
      <c r="D21" s="291"/>
      <c r="E21" s="242"/>
      <c r="F21" s="247"/>
      <c r="G21" s="239"/>
      <c r="H21" s="242"/>
      <c r="I21" s="247"/>
      <c r="J21" s="264"/>
      <c r="K21" s="242"/>
      <c r="L21" s="247"/>
      <c r="M21" s="261"/>
      <c r="N21" s="242"/>
      <c r="O21" s="240"/>
      <c r="P21" s="240"/>
      <c r="Q21" s="242"/>
      <c r="R21" s="240"/>
      <c r="S21" s="240"/>
      <c r="T21" s="242"/>
      <c r="U21" s="240"/>
      <c r="V21" s="238"/>
      <c r="W21" s="1"/>
      <c r="X21" s="1"/>
      <c r="Y21" s="1"/>
      <c r="Z21" s="1"/>
      <c r="AA21" s="1"/>
      <c r="AB21" s="1"/>
      <c r="AC21" s="1"/>
    </row>
    <row r="22" spans="1:29" ht="15" customHeight="1">
      <c r="A22" s="8"/>
      <c r="B22" s="282"/>
      <c r="C22" s="222"/>
      <c r="D22" s="291"/>
      <c r="E22" s="242"/>
      <c r="F22" s="247"/>
      <c r="G22" s="239"/>
      <c r="H22" s="242"/>
      <c r="I22" s="247"/>
      <c r="J22" s="264"/>
      <c r="K22" s="242"/>
      <c r="L22" s="247"/>
      <c r="M22" s="261"/>
      <c r="N22" s="242"/>
      <c r="O22" s="240"/>
      <c r="P22" s="240"/>
      <c r="Q22" s="242"/>
      <c r="R22" s="240"/>
      <c r="S22" s="240"/>
      <c r="T22" s="242"/>
      <c r="U22" s="240"/>
      <c r="V22" s="238"/>
      <c r="W22" s="1"/>
      <c r="X22" s="1"/>
      <c r="Y22" s="1"/>
      <c r="Z22" s="1"/>
      <c r="AA22" s="1"/>
      <c r="AB22" s="1"/>
      <c r="AC22" s="1"/>
    </row>
    <row r="23" spans="1:29" ht="15" customHeight="1">
      <c r="A23" s="8"/>
      <c r="B23" s="282"/>
      <c r="C23" s="222"/>
      <c r="D23" s="291"/>
      <c r="E23" s="243"/>
      <c r="F23" s="247"/>
      <c r="G23" s="239"/>
      <c r="H23" s="243"/>
      <c r="I23" s="247"/>
      <c r="J23" s="264"/>
      <c r="K23" s="243"/>
      <c r="L23" s="247"/>
      <c r="M23" s="261"/>
      <c r="N23" s="243"/>
      <c r="O23" s="240"/>
      <c r="P23" s="240"/>
      <c r="Q23" s="243"/>
      <c r="R23" s="240"/>
      <c r="S23" s="240"/>
      <c r="T23" s="243"/>
      <c r="U23" s="240"/>
      <c r="V23" s="238"/>
      <c r="W23" s="1"/>
      <c r="X23" s="1"/>
      <c r="Y23" s="1"/>
      <c r="Z23" s="1"/>
      <c r="AA23" s="1"/>
      <c r="AB23" s="1"/>
      <c r="AC23" s="1"/>
    </row>
    <row r="24" spans="1:29" ht="15" customHeight="1">
      <c r="A24" s="8"/>
      <c r="B24" s="282"/>
      <c r="C24" s="222"/>
      <c r="D24" s="291"/>
      <c r="E24" s="241">
        <v>3</v>
      </c>
      <c r="F24" s="266"/>
      <c r="G24" s="239"/>
      <c r="H24" s="241">
        <v>3</v>
      </c>
      <c r="I24" s="248"/>
      <c r="J24" s="264"/>
      <c r="K24" s="241">
        <v>3</v>
      </c>
      <c r="L24" s="248"/>
      <c r="M24" s="261"/>
      <c r="N24" s="241">
        <v>3</v>
      </c>
      <c r="O24" s="239"/>
      <c r="P24" s="240"/>
      <c r="Q24" s="241">
        <v>3</v>
      </c>
      <c r="R24" s="239"/>
      <c r="S24" s="240"/>
      <c r="T24" s="241">
        <v>3</v>
      </c>
      <c r="U24" s="239"/>
      <c r="V24" s="237"/>
      <c r="W24" s="1"/>
      <c r="X24" s="1"/>
      <c r="Y24" s="1"/>
      <c r="Z24" s="1"/>
      <c r="AA24" s="1"/>
      <c r="AB24" s="1"/>
      <c r="AC24" s="1"/>
    </row>
    <row r="25" spans="1:29" ht="15" customHeight="1">
      <c r="A25" s="8"/>
      <c r="B25" s="282"/>
      <c r="C25" s="222"/>
      <c r="D25" s="291"/>
      <c r="E25" s="242"/>
      <c r="F25" s="247"/>
      <c r="G25" s="239"/>
      <c r="H25" s="242"/>
      <c r="I25" s="247"/>
      <c r="J25" s="264"/>
      <c r="K25" s="242"/>
      <c r="L25" s="247"/>
      <c r="M25" s="261"/>
      <c r="N25" s="242"/>
      <c r="O25" s="240"/>
      <c r="P25" s="240"/>
      <c r="Q25" s="242"/>
      <c r="R25" s="240"/>
      <c r="S25" s="240"/>
      <c r="T25" s="242"/>
      <c r="U25" s="240"/>
      <c r="V25" s="238"/>
      <c r="W25" s="1"/>
      <c r="X25" s="1"/>
      <c r="Y25" s="1"/>
      <c r="Z25" s="1"/>
      <c r="AA25" s="1"/>
      <c r="AB25" s="1"/>
      <c r="AC25" s="1"/>
    </row>
    <row r="26" spans="1:29" ht="15" customHeight="1">
      <c r="A26" s="8"/>
      <c r="B26" s="282"/>
      <c r="C26" s="222"/>
      <c r="D26" s="291"/>
      <c r="E26" s="242"/>
      <c r="F26" s="247"/>
      <c r="G26" s="239"/>
      <c r="H26" s="242"/>
      <c r="I26" s="247"/>
      <c r="J26" s="264"/>
      <c r="K26" s="242"/>
      <c r="L26" s="247"/>
      <c r="M26" s="261"/>
      <c r="N26" s="242"/>
      <c r="O26" s="240"/>
      <c r="P26" s="240"/>
      <c r="Q26" s="242"/>
      <c r="R26" s="240"/>
      <c r="S26" s="240"/>
      <c r="T26" s="242"/>
      <c r="U26" s="240"/>
      <c r="V26" s="238"/>
      <c r="W26" s="1"/>
      <c r="X26" s="1"/>
      <c r="Y26" s="1"/>
      <c r="Z26" s="1"/>
      <c r="AA26" s="1"/>
      <c r="AB26" s="1"/>
      <c r="AC26" s="1"/>
    </row>
    <row r="27" spans="1:29" ht="15" customHeight="1">
      <c r="A27" s="8"/>
      <c r="B27" s="282"/>
      <c r="C27" s="220"/>
      <c r="D27" s="291"/>
      <c r="E27" s="243"/>
      <c r="F27" s="247"/>
      <c r="G27" s="239"/>
      <c r="H27" s="243"/>
      <c r="I27" s="247"/>
      <c r="J27" s="265"/>
      <c r="K27" s="243"/>
      <c r="L27" s="247"/>
      <c r="M27" s="262"/>
      <c r="N27" s="243"/>
      <c r="O27" s="240"/>
      <c r="P27" s="240"/>
      <c r="Q27" s="243"/>
      <c r="R27" s="240"/>
      <c r="S27" s="240"/>
      <c r="T27" s="243"/>
      <c r="U27" s="240"/>
      <c r="V27" s="238"/>
      <c r="W27" s="1"/>
      <c r="X27" s="1"/>
      <c r="Y27" s="1"/>
      <c r="Z27" s="1"/>
      <c r="AA27" s="1"/>
      <c r="AB27" s="1"/>
      <c r="AC27" s="1"/>
    </row>
    <row r="28" spans="1:29" ht="15" customHeight="1">
      <c r="A28" s="8"/>
      <c r="B28" s="282"/>
      <c r="C28" s="233" t="str">
        <f ca="1">OFFSET(INDIRECT($B200),8,2)</f>
        <v>Digital rights, licensing and ownership</v>
      </c>
      <c r="D28" s="268" t="str">
        <f ca="1">OFFSET(INDIRECT($B200),8,14)</f>
        <v>cite all sources when researching and explain the importance of this, e.g. create simple lists for the referencing of digital and offline sources; discuss the rights and permissions associated with this
understand that photographs can be edited digitally and discuss rights and permissions associated with this.</v>
      </c>
      <c r="E28" s="241">
        <v>1</v>
      </c>
      <c r="F28" s="237"/>
      <c r="G28" s="257" t="str">
        <f ca="1">OFFSET(INDIRECT($B200),8,15)</f>
        <v xml:space="preserve">understand copyright, licensing, fair use, and the rights they have as creators, e.g. consider different ways people license their copyrighted work
explain basic copyright laws, e.g. learn that copyright is a legal system that protects their rights to creative work.
</v>
      </c>
      <c r="H28" s="241">
        <v>1</v>
      </c>
      <c r="I28" s="246"/>
      <c r="J28" s="249" t="str">
        <f ca="1">OFFSET(INDIRECT($B200),8,16)</f>
        <v>understand copyright, licensing, fair use, and the rights they have as creators
explain basic copyright laws, e.g. explore the ethical and legal ramifications of piracy and plagiarism, and know that they are irresponsible and disrespectful
act responsibly as creators and users of creative work, e.g. explore decisions that creators make when exercising their creative rights and responsibilities, giving consideration to ethical, real-life issues.  </v>
      </c>
      <c r="K28" s="241">
        <v>1</v>
      </c>
      <c r="L28" s="246"/>
      <c r="M28" s="245" t="str">
        <f ca="1">OFFSET(INDIRECT($B200),8,17)</f>
        <v xml:space="preserve">explain the legal and ethical dimensions of respecting creative work, e.g. explore the ethical and legal ramifications of piracy and plagiarism, and know that they are irresponsible and disrespectful; apply understanding of the rules to different scenarios.
</v>
      </c>
      <c r="N28" s="241">
        <v>1</v>
      </c>
      <c r="O28" s="244"/>
      <c r="P28" s="257" t="str">
        <f ca="1">OFFSET(INDIRECT($B200),8,18)</f>
        <v>identify the key points required for creative work to be considered fair use and comply with data protection laws, e.g. explore the legal and ethical considerations involved in using the creative work of others; understand individuals' rights and responsibilities as creators and consumers of content; think critically and make ethical decisions about the use of creative works in relation to fair use; reference using formal citation conventions, such as Harvard and Oxford.</v>
      </c>
      <c r="Q28" s="241">
        <v>1</v>
      </c>
      <c r="R28" s="244"/>
      <c r="S28" s="257" t="str">
        <f ca="1">OFFSET(INDIRECT($B200),8,19)</f>
        <v>understand and reflect on the differences between taking inspiration from the creative work of others and appropriating that work without permission, e.g. appreciate the key concepts of inspiration, appropriation, copyright and fair use, and examine how they apply to creative work; understand the legal and ethical debates that surround using other people’s creative work; consider the points of view of the original creator, potential audiences, and the broader community when using materials belonging to others.</v>
      </c>
      <c r="T28" s="241">
        <v>1</v>
      </c>
      <c r="U28" s="244"/>
      <c r="V28" s="237"/>
      <c r="W28" s="1"/>
      <c r="X28" s="1"/>
      <c r="Y28" s="1"/>
      <c r="Z28" s="1"/>
      <c r="AA28" s="1"/>
      <c r="AB28" s="1"/>
      <c r="AC28" s="1"/>
    </row>
    <row r="29" spans="1:29" ht="15" customHeight="1">
      <c r="A29" s="8"/>
      <c r="B29" s="282"/>
      <c r="C29" s="224"/>
      <c r="D29" s="291"/>
      <c r="E29" s="242"/>
      <c r="F29" s="247"/>
      <c r="G29" s="224"/>
      <c r="H29" s="242"/>
      <c r="I29" s="247"/>
      <c r="J29" s="250"/>
      <c r="K29" s="242"/>
      <c r="L29" s="247"/>
      <c r="M29" s="224"/>
      <c r="N29" s="242"/>
      <c r="O29" s="240"/>
      <c r="P29" s="224"/>
      <c r="Q29" s="242"/>
      <c r="R29" s="240"/>
      <c r="S29" s="258"/>
      <c r="T29" s="242"/>
      <c r="U29" s="240"/>
      <c r="V29" s="238"/>
      <c r="W29" s="1"/>
      <c r="X29" s="1"/>
      <c r="Y29" s="1"/>
      <c r="Z29" s="1"/>
      <c r="AA29" s="1"/>
      <c r="AB29" s="1"/>
      <c r="AC29" s="1"/>
    </row>
    <row r="30" spans="1:29" ht="15" customHeight="1">
      <c r="A30" s="8"/>
      <c r="B30" s="282"/>
      <c r="C30" s="224"/>
      <c r="D30" s="291"/>
      <c r="E30" s="242"/>
      <c r="F30" s="247"/>
      <c r="G30" s="224"/>
      <c r="H30" s="242"/>
      <c r="I30" s="247"/>
      <c r="J30" s="250"/>
      <c r="K30" s="242"/>
      <c r="L30" s="247"/>
      <c r="M30" s="224"/>
      <c r="N30" s="242"/>
      <c r="O30" s="240"/>
      <c r="P30" s="224"/>
      <c r="Q30" s="242"/>
      <c r="R30" s="240"/>
      <c r="S30" s="258"/>
      <c r="T30" s="242"/>
      <c r="U30" s="240"/>
      <c r="V30" s="238"/>
      <c r="W30" s="1"/>
      <c r="X30" s="1"/>
      <c r="Y30" s="1"/>
      <c r="Z30" s="1"/>
      <c r="AA30" s="1"/>
      <c r="AB30" s="1"/>
      <c r="AC30" s="1"/>
    </row>
    <row r="31" spans="1:29" ht="15" customHeight="1">
      <c r="A31" s="8"/>
      <c r="B31" s="282"/>
      <c r="C31" s="224"/>
      <c r="D31" s="291"/>
      <c r="E31" s="243"/>
      <c r="F31" s="247"/>
      <c r="G31" s="224"/>
      <c r="H31" s="243"/>
      <c r="I31" s="247"/>
      <c r="J31" s="250"/>
      <c r="K31" s="243"/>
      <c r="L31" s="247"/>
      <c r="M31" s="224"/>
      <c r="N31" s="243"/>
      <c r="O31" s="240"/>
      <c r="P31" s="224"/>
      <c r="Q31" s="243"/>
      <c r="R31" s="240"/>
      <c r="S31" s="258"/>
      <c r="T31" s="243"/>
      <c r="U31" s="240"/>
      <c r="V31" s="238"/>
      <c r="W31" s="1"/>
      <c r="X31" s="1"/>
      <c r="Y31" s="1"/>
      <c r="Z31" s="1"/>
      <c r="AA31" s="1"/>
      <c r="AB31" s="1"/>
      <c r="AC31" s="1"/>
    </row>
    <row r="32" spans="1:29" ht="15" customHeight="1">
      <c r="A32" s="8"/>
      <c r="B32" s="282"/>
      <c r="C32" s="224"/>
      <c r="D32" s="291"/>
      <c r="E32" s="241">
        <v>2</v>
      </c>
      <c r="F32" s="266"/>
      <c r="G32" s="224"/>
      <c r="H32" s="241">
        <v>2</v>
      </c>
      <c r="I32" s="248"/>
      <c r="J32" s="250"/>
      <c r="K32" s="241">
        <v>2</v>
      </c>
      <c r="L32" s="248"/>
      <c r="M32" s="224"/>
      <c r="N32" s="241">
        <v>2</v>
      </c>
      <c r="O32" s="239"/>
      <c r="P32" s="224"/>
      <c r="Q32" s="241">
        <v>2</v>
      </c>
      <c r="R32" s="239"/>
      <c r="S32" s="258"/>
      <c r="T32" s="241">
        <v>2</v>
      </c>
      <c r="U32" s="239"/>
      <c r="V32" s="237"/>
      <c r="W32" s="1"/>
      <c r="X32" s="1"/>
      <c r="Y32" s="1"/>
      <c r="Z32" s="1"/>
      <c r="AA32" s="1"/>
      <c r="AB32" s="1"/>
      <c r="AC32" s="1"/>
    </row>
    <row r="33" spans="1:29" ht="15" customHeight="1">
      <c r="A33" s="8"/>
      <c r="B33" s="282"/>
      <c r="C33" s="224"/>
      <c r="D33" s="291"/>
      <c r="E33" s="242"/>
      <c r="F33" s="247"/>
      <c r="G33" s="224"/>
      <c r="H33" s="242"/>
      <c r="I33" s="247"/>
      <c r="J33" s="250"/>
      <c r="K33" s="242"/>
      <c r="L33" s="247"/>
      <c r="M33" s="224"/>
      <c r="N33" s="242"/>
      <c r="O33" s="240"/>
      <c r="P33" s="224"/>
      <c r="Q33" s="242"/>
      <c r="R33" s="240"/>
      <c r="S33" s="258"/>
      <c r="T33" s="242"/>
      <c r="U33" s="240"/>
      <c r="V33" s="238"/>
      <c r="W33" s="1"/>
      <c r="X33" s="1"/>
      <c r="Y33" s="1"/>
      <c r="Z33" s="1"/>
      <c r="AA33" s="1"/>
      <c r="AB33" s="1"/>
      <c r="AC33" s="1"/>
    </row>
    <row r="34" spans="1:29" ht="15" customHeight="1">
      <c r="A34" s="8"/>
      <c r="B34" s="282"/>
      <c r="C34" s="224"/>
      <c r="D34" s="291"/>
      <c r="E34" s="242"/>
      <c r="F34" s="247"/>
      <c r="G34" s="224"/>
      <c r="H34" s="242"/>
      <c r="I34" s="247"/>
      <c r="J34" s="250"/>
      <c r="K34" s="242"/>
      <c r="L34" s="247"/>
      <c r="M34" s="224"/>
      <c r="N34" s="242"/>
      <c r="O34" s="240"/>
      <c r="P34" s="224"/>
      <c r="Q34" s="242"/>
      <c r="R34" s="240"/>
      <c r="S34" s="258"/>
      <c r="T34" s="242"/>
      <c r="U34" s="240"/>
      <c r="V34" s="238"/>
      <c r="W34" s="1"/>
      <c r="X34" s="1"/>
      <c r="Y34" s="1"/>
      <c r="Z34" s="1"/>
      <c r="AA34" s="1"/>
      <c r="AB34" s="1"/>
      <c r="AC34" s="1"/>
    </row>
    <row r="35" spans="1:29" ht="15" customHeight="1">
      <c r="A35" s="8"/>
      <c r="B35" s="282"/>
      <c r="C35" s="224"/>
      <c r="D35" s="291"/>
      <c r="E35" s="243"/>
      <c r="F35" s="247"/>
      <c r="G35" s="224"/>
      <c r="H35" s="243"/>
      <c r="I35" s="247"/>
      <c r="J35" s="250"/>
      <c r="K35" s="243"/>
      <c r="L35" s="247"/>
      <c r="M35" s="224"/>
      <c r="N35" s="243"/>
      <c r="O35" s="240"/>
      <c r="P35" s="224"/>
      <c r="Q35" s="243"/>
      <c r="R35" s="240"/>
      <c r="S35" s="258"/>
      <c r="T35" s="243"/>
      <c r="U35" s="240"/>
      <c r="V35" s="238"/>
      <c r="W35" s="1"/>
      <c r="X35" s="1"/>
      <c r="Y35" s="1"/>
      <c r="Z35" s="1"/>
      <c r="AA35" s="1"/>
      <c r="AB35" s="1"/>
      <c r="AC35" s="1"/>
    </row>
    <row r="36" spans="1:29" ht="15" customHeight="1">
      <c r="A36" s="8"/>
      <c r="B36" s="282"/>
      <c r="C36" s="224"/>
      <c r="D36" s="291"/>
      <c r="E36" s="241">
        <v>3</v>
      </c>
      <c r="F36" s="266"/>
      <c r="G36" s="224"/>
      <c r="H36" s="241">
        <v>3</v>
      </c>
      <c r="I36" s="248"/>
      <c r="J36" s="250"/>
      <c r="K36" s="241">
        <v>3</v>
      </c>
      <c r="L36" s="248"/>
      <c r="M36" s="224"/>
      <c r="N36" s="241">
        <v>3</v>
      </c>
      <c r="O36" s="239"/>
      <c r="P36" s="224"/>
      <c r="Q36" s="241">
        <v>3</v>
      </c>
      <c r="R36" s="239"/>
      <c r="S36" s="258"/>
      <c r="T36" s="241">
        <v>3</v>
      </c>
      <c r="U36" s="239"/>
      <c r="V36" s="237"/>
      <c r="W36" s="1"/>
      <c r="X36" s="1"/>
      <c r="Y36" s="1"/>
      <c r="Z36" s="1"/>
      <c r="AA36" s="1"/>
      <c r="AB36" s="1"/>
      <c r="AC36" s="1"/>
    </row>
    <row r="37" spans="1:29" ht="15" customHeight="1">
      <c r="A37" s="8"/>
      <c r="B37" s="282"/>
      <c r="C37" s="224"/>
      <c r="D37" s="291"/>
      <c r="E37" s="242"/>
      <c r="F37" s="247"/>
      <c r="G37" s="224"/>
      <c r="H37" s="242"/>
      <c r="I37" s="247"/>
      <c r="J37" s="250"/>
      <c r="K37" s="242"/>
      <c r="L37" s="247"/>
      <c r="M37" s="224"/>
      <c r="N37" s="242"/>
      <c r="O37" s="240"/>
      <c r="P37" s="224"/>
      <c r="Q37" s="242"/>
      <c r="R37" s="240"/>
      <c r="S37" s="258"/>
      <c r="T37" s="242"/>
      <c r="U37" s="240"/>
      <c r="V37" s="238"/>
      <c r="W37" s="1"/>
      <c r="X37" s="1"/>
      <c r="Y37" s="1"/>
      <c r="Z37" s="1"/>
      <c r="AA37" s="1"/>
      <c r="AB37" s="1"/>
      <c r="AC37" s="1"/>
    </row>
    <row r="38" spans="1:29" ht="15" customHeight="1">
      <c r="A38" s="8"/>
      <c r="B38" s="282"/>
      <c r="C38" s="224"/>
      <c r="D38" s="291"/>
      <c r="E38" s="242"/>
      <c r="F38" s="247"/>
      <c r="G38" s="224"/>
      <c r="H38" s="242"/>
      <c r="I38" s="247"/>
      <c r="J38" s="250"/>
      <c r="K38" s="242"/>
      <c r="L38" s="247"/>
      <c r="M38" s="224"/>
      <c r="N38" s="242"/>
      <c r="O38" s="240"/>
      <c r="P38" s="224"/>
      <c r="Q38" s="242"/>
      <c r="R38" s="240"/>
      <c r="S38" s="258"/>
      <c r="T38" s="242"/>
      <c r="U38" s="240"/>
      <c r="V38" s="238"/>
      <c r="W38" s="1"/>
      <c r="X38" s="1"/>
      <c r="Y38" s="1"/>
      <c r="Z38" s="1"/>
      <c r="AA38" s="1"/>
      <c r="AB38" s="1"/>
      <c r="AC38" s="1"/>
    </row>
    <row r="39" spans="1:29" ht="15" customHeight="1">
      <c r="A39" s="8"/>
      <c r="B39" s="282"/>
      <c r="C39" s="225"/>
      <c r="D39" s="291"/>
      <c r="E39" s="243"/>
      <c r="F39" s="247"/>
      <c r="G39" s="225"/>
      <c r="H39" s="243"/>
      <c r="I39" s="247"/>
      <c r="J39" s="251"/>
      <c r="K39" s="243"/>
      <c r="L39" s="247"/>
      <c r="M39" s="225"/>
      <c r="N39" s="243"/>
      <c r="O39" s="240"/>
      <c r="P39" s="225"/>
      <c r="Q39" s="243"/>
      <c r="R39" s="240"/>
      <c r="S39" s="259"/>
      <c r="T39" s="243"/>
      <c r="U39" s="240"/>
      <c r="V39" s="238"/>
      <c r="W39" s="1"/>
      <c r="X39" s="1"/>
      <c r="Y39" s="1"/>
      <c r="Z39" s="1"/>
      <c r="AA39" s="1"/>
      <c r="AB39" s="1"/>
      <c r="AC39" s="1"/>
    </row>
    <row r="40" spans="1:29" ht="15" customHeight="1">
      <c r="A40" s="8"/>
      <c r="B40" s="282"/>
      <c r="C40" s="233" t="str">
        <f ca="1">OFFSET(INDIRECT($B200),10,2)</f>
        <v>Online behaviour and cyberbullying</v>
      </c>
      <c r="D40" s="268" t="str">
        <f ca="1">OFFSET(INDIRECT($B200),10,14)</f>
        <v xml:space="preserve">demonstrate appropriate online behaviour and apply a range of strategies to protect themselves and others from possible online dangers, bullying and inappropriate behaviour, e.g. turn off comments on digital media, block users; identify the risks and legal consequences of sending intimate images and content/sexting; recognise language that could be deemed to be offensive (including racist, sexist, homophobic, transphobic) in online activities.  
</v>
      </c>
      <c r="E40" s="241">
        <v>1</v>
      </c>
      <c r="F40" s="237"/>
      <c r="G40" s="255" t="str">
        <f ca="1">OFFSET(INDIRECT($B200),10,15)</f>
        <v>refine strategies to protect themselves and others from possible online dangers, e.g. when communicating online show an active ability to deal with inappropriate behaviour/misuse while actively minimising risks
filter the communication received, e.g. sorting out e-mails, deciding whom to follow on social media, etc.; responsibly use digital tools to interact with others using more advanced features
demonstrate a basic knowledge of the legal aspects linked to online behaviour, e.g. cyberbullying, harassment, false statements and publishing inappropriate content/images without consent.</v>
      </c>
      <c r="H40" s="241">
        <v>1</v>
      </c>
      <c r="I40" s="246"/>
      <c r="J40" s="256" t="str">
        <f ca="1">OFFSET(INDIRECT($B200),10,16)</f>
        <v>identify high-risk situations and active strategies to avoid them, e.g. critically evaluate behaviour to limit exposure to high-risk situations         
define and identify advanced forms of cyberbullying, how to avoid it and the consequences of such actions  
critically evaluate the behaviours of others online and identify how they could be beneficial or damaging.</v>
      </c>
      <c r="K40" s="241">
        <v>1</v>
      </c>
      <c r="L40" s="246"/>
      <c r="M40" s="255" t="str">
        <f ca="1">OFFSET(INDIRECT($B200),10,17)</f>
        <v xml:space="preserve">adapt online behaviour and interactions for different audiences, considering global cultural values, e.g. critically evaluate behaviour and interactions taking into account global cultural values; consider how behaviour is perceived by others. </v>
      </c>
      <c r="N40" s="241">
        <v>1</v>
      </c>
      <c r="O40" s="244"/>
      <c r="P40" s="255" t="str">
        <f ca="1">OFFSET(INDIRECT($B200),10,18)</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Q40" s="241">
        <v>1</v>
      </c>
      <c r="R40" s="244"/>
      <c r="S40" s="255" t="str">
        <f ca="1">OFFSET(INDIRECT($B200),10,19)</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T40" s="241">
        <v>1</v>
      </c>
      <c r="U40" s="244"/>
      <c r="V40" s="237"/>
      <c r="W40" s="1"/>
      <c r="X40" s="1"/>
      <c r="Y40" s="1"/>
      <c r="Z40" s="1"/>
      <c r="AA40" s="1"/>
      <c r="AB40" s="1"/>
      <c r="AC40" s="1"/>
    </row>
    <row r="41" spans="1:29" ht="15" customHeight="1">
      <c r="A41" s="8"/>
      <c r="B41" s="282"/>
      <c r="C41" s="224"/>
      <c r="D41" s="291"/>
      <c r="E41" s="242"/>
      <c r="F41" s="247"/>
      <c r="G41" s="224"/>
      <c r="H41" s="242"/>
      <c r="I41" s="247"/>
      <c r="J41" s="250"/>
      <c r="K41" s="242"/>
      <c r="L41" s="247"/>
      <c r="M41" s="224"/>
      <c r="N41" s="242"/>
      <c r="O41" s="240"/>
      <c r="P41" s="224"/>
      <c r="Q41" s="242"/>
      <c r="R41" s="240"/>
      <c r="S41" s="224"/>
      <c r="T41" s="242"/>
      <c r="U41" s="240"/>
      <c r="V41" s="238"/>
      <c r="W41" s="1"/>
      <c r="X41" s="1"/>
      <c r="Y41" s="1"/>
      <c r="Z41" s="1"/>
      <c r="AA41" s="1"/>
      <c r="AB41" s="1"/>
      <c r="AC41" s="1"/>
    </row>
    <row r="42" spans="1:29" ht="15" customHeight="1">
      <c r="A42" s="8"/>
      <c r="B42" s="282"/>
      <c r="C42" s="224"/>
      <c r="D42" s="291"/>
      <c r="E42" s="242"/>
      <c r="F42" s="247"/>
      <c r="G42" s="224"/>
      <c r="H42" s="242"/>
      <c r="I42" s="247"/>
      <c r="J42" s="250"/>
      <c r="K42" s="242"/>
      <c r="L42" s="247"/>
      <c r="M42" s="224"/>
      <c r="N42" s="242"/>
      <c r="O42" s="240"/>
      <c r="P42" s="224"/>
      <c r="Q42" s="242"/>
      <c r="R42" s="240"/>
      <c r="S42" s="224"/>
      <c r="T42" s="242"/>
      <c r="U42" s="240"/>
      <c r="V42" s="238"/>
      <c r="W42" s="1"/>
      <c r="X42" s="1"/>
      <c r="Y42" s="1"/>
      <c r="Z42" s="1"/>
      <c r="AA42" s="1"/>
      <c r="AB42" s="1"/>
      <c r="AC42" s="1"/>
    </row>
    <row r="43" spans="1:29" ht="15" customHeight="1">
      <c r="A43" s="8"/>
      <c r="B43" s="282"/>
      <c r="C43" s="224"/>
      <c r="D43" s="291"/>
      <c r="E43" s="243"/>
      <c r="F43" s="247"/>
      <c r="G43" s="224"/>
      <c r="H43" s="243"/>
      <c r="I43" s="247"/>
      <c r="J43" s="250"/>
      <c r="K43" s="243"/>
      <c r="L43" s="247"/>
      <c r="M43" s="224"/>
      <c r="N43" s="243"/>
      <c r="O43" s="240"/>
      <c r="P43" s="224"/>
      <c r="Q43" s="243"/>
      <c r="R43" s="240"/>
      <c r="S43" s="224"/>
      <c r="T43" s="243"/>
      <c r="U43" s="240"/>
      <c r="V43" s="238"/>
      <c r="W43" s="1"/>
      <c r="X43" s="1"/>
      <c r="Y43" s="1"/>
      <c r="Z43" s="1"/>
      <c r="AA43" s="1"/>
      <c r="AB43" s="1"/>
      <c r="AC43" s="1"/>
    </row>
    <row r="44" spans="1:29" ht="15" customHeight="1">
      <c r="A44" s="8"/>
      <c r="B44" s="282"/>
      <c r="C44" s="224"/>
      <c r="D44" s="291"/>
      <c r="E44" s="241">
        <v>2</v>
      </c>
      <c r="F44" s="266"/>
      <c r="G44" s="224"/>
      <c r="H44" s="241">
        <v>2</v>
      </c>
      <c r="I44" s="248"/>
      <c r="J44" s="250"/>
      <c r="K44" s="241">
        <v>2</v>
      </c>
      <c r="L44" s="248"/>
      <c r="M44" s="224"/>
      <c r="N44" s="241">
        <v>2</v>
      </c>
      <c r="O44" s="239"/>
      <c r="P44" s="224"/>
      <c r="Q44" s="241">
        <v>2</v>
      </c>
      <c r="R44" s="239"/>
      <c r="S44" s="224"/>
      <c r="T44" s="241">
        <v>2</v>
      </c>
      <c r="U44" s="239"/>
      <c r="V44" s="237"/>
      <c r="W44" s="1"/>
      <c r="X44" s="1"/>
      <c r="Y44" s="1"/>
      <c r="Z44" s="1"/>
      <c r="AA44" s="1"/>
      <c r="AB44" s="1"/>
      <c r="AC44" s="1"/>
    </row>
    <row r="45" spans="1:29" ht="15" customHeight="1">
      <c r="A45" s="8"/>
      <c r="B45" s="282"/>
      <c r="C45" s="224"/>
      <c r="D45" s="291"/>
      <c r="E45" s="242"/>
      <c r="F45" s="247"/>
      <c r="G45" s="224"/>
      <c r="H45" s="242"/>
      <c r="I45" s="247"/>
      <c r="J45" s="250"/>
      <c r="K45" s="242"/>
      <c r="L45" s="247"/>
      <c r="M45" s="224"/>
      <c r="N45" s="242"/>
      <c r="O45" s="240"/>
      <c r="P45" s="224"/>
      <c r="Q45" s="242"/>
      <c r="R45" s="240"/>
      <c r="S45" s="224"/>
      <c r="T45" s="242"/>
      <c r="U45" s="240"/>
      <c r="V45" s="238"/>
      <c r="W45" s="1"/>
      <c r="X45" s="1"/>
      <c r="Y45" s="1"/>
      <c r="Z45" s="1"/>
      <c r="AA45" s="1"/>
      <c r="AB45" s="1"/>
      <c r="AC45" s="1"/>
    </row>
    <row r="46" spans="1:29" ht="15" customHeight="1">
      <c r="A46" s="8"/>
      <c r="B46" s="282"/>
      <c r="C46" s="224"/>
      <c r="D46" s="291"/>
      <c r="E46" s="242"/>
      <c r="F46" s="247"/>
      <c r="G46" s="224"/>
      <c r="H46" s="242"/>
      <c r="I46" s="247"/>
      <c r="J46" s="250"/>
      <c r="K46" s="242"/>
      <c r="L46" s="247"/>
      <c r="M46" s="224"/>
      <c r="N46" s="242"/>
      <c r="O46" s="240"/>
      <c r="P46" s="224"/>
      <c r="Q46" s="242"/>
      <c r="R46" s="240"/>
      <c r="S46" s="224"/>
      <c r="T46" s="242"/>
      <c r="U46" s="240"/>
      <c r="V46" s="238"/>
      <c r="W46" s="1"/>
      <c r="X46" s="1"/>
      <c r="Y46" s="1"/>
      <c r="Z46" s="1"/>
      <c r="AA46" s="1"/>
      <c r="AB46" s="1"/>
      <c r="AC46" s="1"/>
    </row>
    <row r="47" spans="1:29" ht="15" customHeight="1">
      <c r="A47" s="8"/>
      <c r="B47" s="282"/>
      <c r="C47" s="224"/>
      <c r="D47" s="291"/>
      <c r="E47" s="243"/>
      <c r="F47" s="247"/>
      <c r="G47" s="224"/>
      <c r="H47" s="243"/>
      <c r="I47" s="247"/>
      <c r="J47" s="250"/>
      <c r="K47" s="243"/>
      <c r="L47" s="247"/>
      <c r="M47" s="224"/>
      <c r="N47" s="243"/>
      <c r="O47" s="240"/>
      <c r="P47" s="224"/>
      <c r="Q47" s="243"/>
      <c r="R47" s="240"/>
      <c r="S47" s="224"/>
      <c r="T47" s="243"/>
      <c r="U47" s="240"/>
      <c r="V47" s="238"/>
      <c r="W47" s="1"/>
      <c r="X47" s="1"/>
      <c r="Y47" s="1"/>
      <c r="Z47" s="1"/>
      <c r="AA47" s="1"/>
      <c r="AB47" s="1"/>
      <c r="AC47" s="1"/>
    </row>
    <row r="48" spans="1:29" ht="15" customHeight="1">
      <c r="A48" s="8"/>
      <c r="B48" s="282"/>
      <c r="C48" s="224"/>
      <c r="D48" s="291"/>
      <c r="E48" s="241">
        <v>3</v>
      </c>
      <c r="F48" s="266"/>
      <c r="G48" s="224"/>
      <c r="H48" s="241">
        <v>3</v>
      </c>
      <c r="I48" s="248"/>
      <c r="J48" s="250"/>
      <c r="K48" s="241">
        <v>3</v>
      </c>
      <c r="L48" s="248"/>
      <c r="M48" s="224"/>
      <c r="N48" s="241">
        <v>3</v>
      </c>
      <c r="O48" s="239"/>
      <c r="P48" s="224"/>
      <c r="Q48" s="241">
        <v>3</v>
      </c>
      <c r="R48" s="239"/>
      <c r="S48" s="224"/>
      <c r="T48" s="241">
        <v>3</v>
      </c>
      <c r="U48" s="239"/>
      <c r="V48" s="237"/>
      <c r="W48" s="1"/>
      <c r="X48" s="1"/>
      <c r="Y48" s="1"/>
      <c r="Z48" s="1"/>
      <c r="AA48" s="1"/>
      <c r="AB48" s="1"/>
      <c r="AC48" s="1"/>
    </row>
    <row r="49" spans="1:29" ht="15" customHeight="1">
      <c r="A49" s="8"/>
      <c r="B49" s="282"/>
      <c r="C49" s="224"/>
      <c r="D49" s="291"/>
      <c r="E49" s="242"/>
      <c r="F49" s="247"/>
      <c r="G49" s="224"/>
      <c r="H49" s="242"/>
      <c r="I49" s="247"/>
      <c r="J49" s="250"/>
      <c r="K49" s="242"/>
      <c r="L49" s="247"/>
      <c r="M49" s="224"/>
      <c r="N49" s="242"/>
      <c r="O49" s="240"/>
      <c r="P49" s="224"/>
      <c r="Q49" s="242"/>
      <c r="R49" s="240"/>
      <c r="S49" s="224"/>
      <c r="T49" s="242"/>
      <c r="U49" s="240"/>
      <c r="V49" s="238"/>
      <c r="W49" s="1"/>
      <c r="X49" s="1"/>
      <c r="Y49" s="1"/>
      <c r="Z49" s="1"/>
      <c r="AA49" s="1"/>
      <c r="AB49" s="1"/>
      <c r="AC49" s="1"/>
    </row>
    <row r="50" spans="1:29" ht="15" customHeight="1">
      <c r="A50" s="8"/>
      <c r="B50" s="282"/>
      <c r="C50" s="224"/>
      <c r="D50" s="291"/>
      <c r="E50" s="242"/>
      <c r="F50" s="247"/>
      <c r="G50" s="224"/>
      <c r="H50" s="242"/>
      <c r="I50" s="247"/>
      <c r="J50" s="250"/>
      <c r="K50" s="242"/>
      <c r="L50" s="247"/>
      <c r="M50" s="224"/>
      <c r="N50" s="242"/>
      <c r="O50" s="240"/>
      <c r="P50" s="224"/>
      <c r="Q50" s="242"/>
      <c r="R50" s="240"/>
      <c r="S50" s="224"/>
      <c r="T50" s="242"/>
      <c r="U50" s="240"/>
      <c r="V50" s="238"/>
      <c r="W50" s="1"/>
      <c r="X50" s="1"/>
      <c r="Y50" s="1"/>
      <c r="Z50" s="1"/>
      <c r="AA50" s="1"/>
      <c r="AB50" s="1"/>
      <c r="AC50" s="1"/>
    </row>
    <row r="51" spans="1:29" ht="34.5" customHeight="1">
      <c r="A51" s="8"/>
      <c r="B51" s="283"/>
      <c r="C51" s="225"/>
      <c r="D51" s="291"/>
      <c r="E51" s="243"/>
      <c r="F51" s="247"/>
      <c r="G51" s="225"/>
      <c r="H51" s="243"/>
      <c r="I51" s="247"/>
      <c r="J51" s="251"/>
      <c r="K51" s="243"/>
      <c r="L51" s="247"/>
      <c r="M51" s="225"/>
      <c r="N51" s="243"/>
      <c r="O51" s="240"/>
      <c r="P51" s="225"/>
      <c r="Q51" s="243"/>
      <c r="R51" s="240"/>
      <c r="S51" s="225"/>
      <c r="T51" s="243"/>
      <c r="U51" s="240"/>
      <c r="V51" s="238"/>
      <c r="W51" s="1"/>
      <c r="X51" s="1"/>
      <c r="Y51" s="1"/>
      <c r="Z51" s="1"/>
      <c r="AA51" s="1"/>
      <c r="AB51" s="1"/>
      <c r="AC51" s="1"/>
    </row>
    <row r="52" spans="1:29" ht="15" customHeight="1">
      <c r="A52" s="8"/>
      <c r="B52" s="281" t="str">
        <f ca="1">OFFSET(INDIRECT($B200),11,0)</f>
        <v>2. Interacting and collaborating</v>
      </c>
      <c r="C52" s="229" t="str">
        <f ca="1">OFFSET(INDIRECT($B200),13,2)</f>
        <v>Communication</v>
      </c>
      <c r="D52" s="268" t="str">
        <f ca="1">OFFSET(INDIRECT($B200),13,14)</f>
        <v>exchange online communication, making use of a growing range of available features, e.g. manage folders within e-mail including using reporting features to filter spam and make use of webcams to facilitate video calls 
show an understanding of the advantages and disadvantages of different forms of communication and when it is appropriate to use each, e.g. explain when video conferencing may be more appropriate than e-mail, and vice versa; explain the pros and cons of using instant messaging in social contexts; talk about purpose and audience.</v>
      </c>
      <c r="E52" s="241">
        <v>1</v>
      </c>
      <c r="F52" s="237"/>
      <c r="G52" s="245" t="str">
        <f ca="1">OFFSET(INDIRECT($B200),13,15)</f>
        <v>manage and use a growing range of online communication accounts and the features offered within each, e.g. e-mail accounts, messaging accounts, etc.</v>
      </c>
      <c r="H52" s="241">
        <v>1</v>
      </c>
      <c r="I52" s="246"/>
      <c r="J52" s="249" t="str">
        <f ca="1">OFFSET(INDIRECT($B200),13,16)</f>
        <v>select and use different online communication tools for specific purposes with higher levels of competence, e.g. set up and manage an address book and organise contacts on appropriate mailing lists; independently carry out a video call for a specific purpose including screen sharing where appropriate.</v>
      </c>
      <c r="K52" s="241">
        <v>1</v>
      </c>
      <c r="L52" s="246"/>
      <c r="M52" s="245" t="str">
        <f ca="1">OFFSET(INDIRECT($B200),13,17)</f>
        <v>select and use different online communication tools for specific purposes with higher levels of competence, e.g. set up relevant mail merge using word processing and spreadsheet software; use advanced features of e-mail provider (signature, auto-reply, read receipt, widgets).</v>
      </c>
      <c r="N52" s="241">
        <v>1</v>
      </c>
      <c r="O52" s="244"/>
      <c r="P52" s="245" t="str">
        <f ca="1">OFFSET(INDIRECT($B200),13,18)</f>
        <v>make use of available online communication services for specific purposes, justifying selections made based on their appropriateness for delivery of information.</v>
      </c>
      <c r="Q52" s="241">
        <v>1</v>
      </c>
      <c r="R52" s="244"/>
      <c r="S52" s="245" t="str">
        <f ca="1">OFFSET(INDIRECT($B200),13,19)</f>
        <v>reflect on choices of online communication solution and comment on how this could be improved to meet aims of tasks.</v>
      </c>
      <c r="T52" s="241">
        <v>1</v>
      </c>
      <c r="U52" s="244"/>
      <c r="V52" s="237"/>
      <c r="W52" s="1"/>
      <c r="X52" s="1"/>
      <c r="Y52" s="1"/>
      <c r="Z52" s="1"/>
      <c r="AA52" s="1"/>
      <c r="AB52" s="1"/>
      <c r="AC52" s="1"/>
    </row>
    <row r="53" spans="1:29" ht="15" customHeight="1">
      <c r="A53" s="8"/>
      <c r="B53" s="282"/>
      <c r="C53" s="224"/>
      <c r="D53" s="291"/>
      <c r="E53" s="242"/>
      <c r="F53" s="247"/>
      <c r="G53" s="224"/>
      <c r="H53" s="242"/>
      <c r="I53" s="247"/>
      <c r="J53" s="250"/>
      <c r="K53" s="242"/>
      <c r="L53" s="247"/>
      <c r="M53" s="224"/>
      <c r="N53" s="242"/>
      <c r="O53" s="240"/>
      <c r="P53" s="224"/>
      <c r="Q53" s="242"/>
      <c r="R53" s="240"/>
      <c r="S53" s="224"/>
      <c r="T53" s="242"/>
      <c r="U53" s="240"/>
      <c r="V53" s="238"/>
      <c r="W53" s="1"/>
      <c r="X53" s="1"/>
      <c r="Y53" s="1"/>
      <c r="Z53" s="1"/>
      <c r="AA53" s="1"/>
      <c r="AB53" s="1"/>
      <c r="AC53" s="1"/>
    </row>
    <row r="54" spans="1:29" ht="15" customHeight="1">
      <c r="A54" s="8"/>
      <c r="B54" s="282"/>
      <c r="C54" s="224"/>
      <c r="D54" s="291"/>
      <c r="E54" s="242"/>
      <c r="F54" s="247"/>
      <c r="G54" s="224"/>
      <c r="H54" s="242"/>
      <c r="I54" s="247"/>
      <c r="J54" s="250"/>
      <c r="K54" s="242"/>
      <c r="L54" s="247"/>
      <c r="M54" s="224"/>
      <c r="N54" s="242"/>
      <c r="O54" s="240"/>
      <c r="P54" s="224"/>
      <c r="Q54" s="242"/>
      <c r="R54" s="240"/>
      <c r="S54" s="224"/>
      <c r="T54" s="242"/>
      <c r="U54" s="240"/>
      <c r="V54" s="238"/>
      <c r="W54" s="1"/>
      <c r="X54" s="1"/>
      <c r="Y54" s="1"/>
      <c r="Z54" s="1"/>
      <c r="AA54" s="1"/>
      <c r="AB54" s="1"/>
      <c r="AC54" s="1"/>
    </row>
    <row r="55" spans="1:29" ht="15" customHeight="1">
      <c r="A55" s="8"/>
      <c r="B55" s="282"/>
      <c r="C55" s="224"/>
      <c r="D55" s="291"/>
      <c r="E55" s="243"/>
      <c r="F55" s="247"/>
      <c r="G55" s="224"/>
      <c r="H55" s="243"/>
      <c r="I55" s="247"/>
      <c r="J55" s="250"/>
      <c r="K55" s="243"/>
      <c r="L55" s="247"/>
      <c r="M55" s="224"/>
      <c r="N55" s="243"/>
      <c r="O55" s="240"/>
      <c r="P55" s="224"/>
      <c r="Q55" s="243"/>
      <c r="R55" s="240"/>
      <c r="S55" s="224"/>
      <c r="T55" s="243"/>
      <c r="U55" s="240"/>
      <c r="V55" s="238"/>
      <c r="W55" s="1"/>
      <c r="X55" s="1"/>
      <c r="Y55" s="1"/>
      <c r="Z55" s="1"/>
      <c r="AA55" s="1"/>
      <c r="AB55" s="1"/>
      <c r="AC55" s="1"/>
    </row>
    <row r="56" spans="1:29" ht="15" customHeight="1">
      <c r="A56" s="8"/>
      <c r="B56" s="282"/>
      <c r="C56" s="224"/>
      <c r="D56" s="291"/>
      <c r="E56" s="241">
        <v>2</v>
      </c>
      <c r="F56" s="266"/>
      <c r="G56" s="224"/>
      <c r="H56" s="241">
        <v>2</v>
      </c>
      <c r="I56" s="248"/>
      <c r="J56" s="250"/>
      <c r="K56" s="241">
        <v>2</v>
      </c>
      <c r="L56" s="248"/>
      <c r="M56" s="224"/>
      <c r="N56" s="241">
        <v>2</v>
      </c>
      <c r="O56" s="239"/>
      <c r="P56" s="224"/>
      <c r="Q56" s="241">
        <v>2</v>
      </c>
      <c r="R56" s="239"/>
      <c r="S56" s="224"/>
      <c r="T56" s="241">
        <v>2</v>
      </c>
      <c r="U56" s="239"/>
      <c r="V56" s="237"/>
      <c r="W56" s="1"/>
      <c r="X56" s="1"/>
      <c r="Y56" s="1"/>
      <c r="Z56" s="1"/>
      <c r="AA56" s="1"/>
      <c r="AB56" s="1"/>
      <c r="AC56" s="1"/>
    </row>
    <row r="57" spans="1:29" ht="15" customHeight="1">
      <c r="A57" s="8"/>
      <c r="B57" s="282"/>
      <c r="C57" s="224"/>
      <c r="D57" s="291"/>
      <c r="E57" s="242"/>
      <c r="F57" s="247"/>
      <c r="G57" s="224"/>
      <c r="H57" s="242"/>
      <c r="I57" s="247"/>
      <c r="J57" s="250"/>
      <c r="K57" s="242"/>
      <c r="L57" s="247"/>
      <c r="M57" s="224"/>
      <c r="N57" s="242"/>
      <c r="O57" s="240"/>
      <c r="P57" s="224"/>
      <c r="Q57" s="242"/>
      <c r="R57" s="240"/>
      <c r="S57" s="224"/>
      <c r="T57" s="242"/>
      <c r="U57" s="240"/>
      <c r="V57" s="238"/>
      <c r="W57" s="1"/>
      <c r="X57" s="1"/>
      <c r="Y57" s="1"/>
      <c r="Z57" s="1"/>
      <c r="AA57" s="1"/>
      <c r="AB57" s="1"/>
      <c r="AC57" s="1"/>
    </row>
    <row r="58" spans="1:29" ht="15" customHeight="1">
      <c r="A58" s="8"/>
      <c r="B58" s="282"/>
      <c r="C58" s="224"/>
      <c r="D58" s="291"/>
      <c r="E58" s="242"/>
      <c r="F58" s="247"/>
      <c r="G58" s="224"/>
      <c r="H58" s="242"/>
      <c r="I58" s="247"/>
      <c r="J58" s="250"/>
      <c r="K58" s="242"/>
      <c r="L58" s="247"/>
      <c r="M58" s="224"/>
      <c r="N58" s="242"/>
      <c r="O58" s="240"/>
      <c r="P58" s="224"/>
      <c r="Q58" s="242"/>
      <c r="R58" s="240"/>
      <c r="S58" s="224"/>
      <c r="T58" s="242"/>
      <c r="U58" s="240"/>
      <c r="V58" s="238"/>
      <c r="W58" s="1"/>
      <c r="X58" s="1"/>
      <c r="Y58" s="1"/>
      <c r="Z58" s="1"/>
      <c r="AA58" s="1"/>
      <c r="AB58" s="1"/>
      <c r="AC58" s="1"/>
    </row>
    <row r="59" spans="1:29" ht="15" customHeight="1">
      <c r="A59" s="8"/>
      <c r="B59" s="282"/>
      <c r="C59" s="224"/>
      <c r="D59" s="291"/>
      <c r="E59" s="243"/>
      <c r="F59" s="247"/>
      <c r="G59" s="224"/>
      <c r="H59" s="243"/>
      <c r="I59" s="247"/>
      <c r="J59" s="250"/>
      <c r="K59" s="243"/>
      <c r="L59" s="247"/>
      <c r="M59" s="224"/>
      <c r="N59" s="243"/>
      <c r="O59" s="240"/>
      <c r="P59" s="224"/>
      <c r="Q59" s="243"/>
      <c r="R59" s="240"/>
      <c r="S59" s="224"/>
      <c r="T59" s="243"/>
      <c r="U59" s="240"/>
      <c r="V59" s="238"/>
      <c r="W59" s="1"/>
      <c r="X59" s="1"/>
      <c r="Y59" s="1"/>
      <c r="Z59" s="1"/>
      <c r="AA59" s="1"/>
      <c r="AB59" s="1"/>
      <c r="AC59" s="1"/>
    </row>
    <row r="60" spans="1:29" ht="15" customHeight="1">
      <c r="A60" s="8"/>
      <c r="B60" s="282"/>
      <c r="C60" s="224"/>
      <c r="D60" s="291"/>
      <c r="E60" s="241">
        <v>3</v>
      </c>
      <c r="F60" s="266"/>
      <c r="G60" s="224"/>
      <c r="H60" s="241">
        <v>3</v>
      </c>
      <c r="I60" s="248"/>
      <c r="J60" s="250"/>
      <c r="K60" s="241">
        <v>3</v>
      </c>
      <c r="L60" s="248"/>
      <c r="M60" s="224"/>
      <c r="N60" s="241">
        <v>3</v>
      </c>
      <c r="O60" s="239"/>
      <c r="P60" s="224"/>
      <c r="Q60" s="241">
        <v>3</v>
      </c>
      <c r="R60" s="239"/>
      <c r="S60" s="224"/>
      <c r="T60" s="241">
        <v>3</v>
      </c>
      <c r="U60" s="239"/>
      <c r="V60" s="237"/>
      <c r="W60" s="1"/>
      <c r="X60" s="1"/>
      <c r="Y60" s="1"/>
      <c r="Z60" s="1"/>
      <c r="AA60" s="1"/>
      <c r="AB60" s="1"/>
      <c r="AC60" s="1"/>
    </row>
    <row r="61" spans="1:29" ht="15" customHeight="1">
      <c r="A61" s="8"/>
      <c r="B61" s="282"/>
      <c r="C61" s="224"/>
      <c r="D61" s="291"/>
      <c r="E61" s="242"/>
      <c r="F61" s="247"/>
      <c r="G61" s="224"/>
      <c r="H61" s="242"/>
      <c r="I61" s="247"/>
      <c r="J61" s="250"/>
      <c r="K61" s="242"/>
      <c r="L61" s="247"/>
      <c r="M61" s="224"/>
      <c r="N61" s="242"/>
      <c r="O61" s="240"/>
      <c r="P61" s="224"/>
      <c r="Q61" s="242"/>
      <c r="R61" s="240"/>
      <c r="S61" s="224"/>
      <c r="T61" s="242"/>
      <c r="U61" s="240"/>
      <c r="V61" s="238"/>
      <c r="W61" s="1"/>
      <c r="X61" s="1"/>
      <c r="Y61" s="1"/>
      <c r="Z61" s="1"/>
      <c r="AA61" s="1"/>
      <c r="AB61" s="1"/>
      <c r="AC61" s="1"/>
    </row>
    <row r="62" spans="1:29" ht="15" customHeight="1">
      <c r="A62" s="8"/>
      <c r="B62" s="282"/>
      <c r="C62" s="224"/>
      <c r="D62" s="291"/>
      <c r="E62" s="242"/>
      <c r="F62" s="247"/>
      <c r="G62" s="224"/>
      <c r="H62" s="242"/>
      <c r="I62" s="247"/>
      <c r="J62" s="250"/>
      <c r="K62" s="242"/>
      <c r="L62" s="247"/>
      <c r="M62" s="224"/>
      <c r="N62" s="242"/>
      <c r="O62" s="240"/>
      <c r="P62" s="224"/>
      <c r="Q62" s="242"/>
      <c r="R62" s="240"/>
      <c r="S62" s="224"/>
      <c r="T62" s="242"/>
      <c r="U62" s="240"/>
      <c r="V62" s="238"/>
      <c r="W62" s="1"/>
      <c r="X62" s="1"/>
      <c r="Y62" s="1"/>
      <c r="Z62" s="1"/>
      <c r="AA62" s="1"/>
      <c r="AB62" s="1"/>
      <c r="AC62" s="1"/>
    </row>
    <row r="63" spans="1:29" ht="15" customHeight="1">
      <c r="A63" s="8"/>
      <c r="B63" s="282"/>
      <c r="C63" s="225"/>
      <c r="D63" s="291"/>
      <c r="E63" s="243"/>
      <c r="F63" s="247"/>
      <c r="G63" s="225"/>
      <c r="H63" s="243"/>
      <c r="I63" s="247"/>
      <c r="J63" s="251"/>
      <c r="K63" s="243"/>
      <c r="L63" s="247"/>
      <c r="M63" s="225"/>
      <c r="N63" s="243"/>
      <c r="O63" s="240"/>
      <c r="P63" s="225"/>
      <c r="Q63" s="243"/>
      <c r="R63" s="240"/>
      <c r="S63" s="225"/>
      <c r="T63" s="243"/>
      <c r="U63" s="240"/>
      <c r="V63" s="238"/>
      <c r="W63" s="1"/>
      <c r="X63" s="1"/>
      <c r="Y63" s="1"/>
      <c r="Z63" s="1"/>
      <c r="AA63" s="1"/>
      <c r="AB63" s="1"/>
      <c r="AC63" s="1"/>
    </row>
    <row r="64" spans="1:29" ht="15" customHeight="1">
      <c r="A64" s="8"/>
      <c r="B64" s="282"/>
      <c r="C64" s="229" t="str">
        <f ca="1">OFFSET(INDIRECT($B200),15,2)</f>
        <v>Collaboration</v>
      </c>
      <c r="D64" s="268" t="str">
        <f ca="1">OFFSET(INDIRECT($B200),15,14)</f>
        <v xml:space="preserve">work with others to create an online collaborative project for a specific purpose, sharing and appropriately setting permissions for other group members, e.g. editing, commenting, viewing.
</v>
      </c>
      <c r="E64" s="241">
        <v>1</v>
      </c>
      <c r="F64" s="237"/>
      <c r="G64" s="255" t="str">
        <f ca="1">OFFSET(INDIRECT($B200),15,15)</f>
        <v>take account of chronological changes made to a file and choose appropriate restore points if needed.</v>
      </c>
      <c r="H64" s="241">
        <v>1</v>
      </c>
      <c r="I64" s="246"/>
      <c r="J64" s="256" t="str">
        <f ca="1">OFFSET(INDIRECT($B200),15,16)</f>
        <v>independently select and use online collaboration tools to create a project with others.</v>
      </c>
      <c r="K64" s="241">
        <v>1</v>
      </c>
      <c r="L64" s="246"/>
      <c r="M64" s="255" t="str">
        <f ca="1">OFFSET(INDIRECT($B200),15,17)</f>
        <v xml:space="preserve">independently select and use a range of online collaboration tools to create a project with others, e.g. make use of online technology to share and present ideas to others.
</v>
      </c>
      <c r="N64" s="241">
        <v>1</v>
      </c>
      <c r="O64" s="244"/>
      <c r="P64" s="255" t="str">
        <f ca="1">OFFSET(INDIRECT($B200),15,18)</f>
        <v>reflect on choices of collaboration solutions and comment on how this could be improved to meet aims of tasks.</v>
      </c>
      <c r="Q64" s="241">
        <v>1</v>
      </c>
      <c r="R64" s="244"/>
      <c r="S64" s="255" t="str">
        <f ca="1">OFFSET(INDIRECT($B200),15,19)</f>
        <v xml:space="preserve">reflect on choices of collaboration solutions and comment on how this could be improved to meet aims of tasks.
</v>
      </c>
      <c r="T64" s="241">
        <v>1</v>
      </c>
      <c r="U64" s="244"/>
      <c r="V64" s="237"/>
      <c r="W64" s="1"/>
      <c r="X64" s="1"/>
      <c r="Y64" s="1"/>
      <c r="Z64" s="1"/>
      <c r="AA64" s="1"/>
      <c r="AB64" s="1"/>
      <c r="AC64" s="1"/>
    </row>
    <row r="65" spans="1:29" ht="15" customHeight="1">
      <c r="A65" s="8"/>
      <c r="B65" s="282"/>
      <c r="C65" s="224"/>
      <c r="D65" s="291"/>
      <c r="E65" s="242"/>
      <c r="F65" s="247"/>
      <c r="G65" s="224"/>
      <c r="H65" s="242"/>
      <c r="I65" s="247"/>
      <c r="J65" s="250"/>
      <c r="K65" s="242"/>
      <c r="L65" s="247"/>
      <c r="M65" s="224"/>
      <c r="N65" s="242"/>
      <c r="O65" s="240"/>
      <c r="P65" s="224"/>
      <c r="Q65" s="242"/>
      <c r="R65" s="240"/>
      <c r="S65" s="224"/>
      <c r="T65" s="242"/>
      <c r="U65" s="240"/>
      <c r="V65" s="238"/>
      <c r="W65" s="1"/>
      <c r="X65" s="1"/>
      <c r="Y65" s="1"/>
      <c r="Z65" s="1"/>
      <c r="AA65" s="1"/>
      <c r="AB65" s="1"/>
      <c r="AC65" s="1"/>
    </row>
    <row r="66" spans="1:29" ht="15" customHeight="1">
      <c r="A66" s="8"/>
      <c r="B66" s="282"/>
      <c r="C66" s="224"/>
      <c r="D66" s="291"/>
      <c r="E66" s="242"/>
      <c r="F66" s="247"/>
      <c r="G66" s="224"/>
      <c r="H66" s="242"/>
      <c r="I66" s="247"/>
      <c r="J66" s="250"/>
      <c r="K66" s="242"/>
      <c r="L66" s="247"/>
      <c r="M66" s="224"/>
      <c r="N66" s="242"/>
      <c r="O66" s="240"/>
      <c r="P66" s="224"/>
      <c r="Q66" s="242"/>
      <c r="R66" s="240"/>
      <c r="S66" s="224"/>
      <c r="T66" s="242"/>
      <c r="U66" s="240"/>
      <c r="V66" s="238"/>
      <c r="W66" s="1"/>
      <c r="X66" s="1"/>
      <c r="Y66" s="1"/>
      <c r="Z66" s="1"/>
      <c r="AA66" s="1"/>
      <c r="AB66" s="1"/>
      <c r="AC66" s="1"/>
    </row>
    <row r="67" spans="1:29" ht="15" customHeight="1">
      <c r="A67" s="8"/>
      <c r="B67" s="282"/>
      <c r="C67" s="224"/>
      <c r="D67" s="291"/>
      <c r="E67" s="243"/>
      <c r="F67" s="247"/>
      <c r="G67" s="224"/>
      <c r="H67" s="243"/>
      <c r="I67" s="247"/>
      <c r="J67" s="250"/>
      <c r="K67" s="243"/>
      <c r="L67" s="247"/>
      <c r="M67" s="224"/>
      <c r="N67" s="243"/>
      <c r="O67" s="240"/>
      <c r="P67" s="224"/>
      <c r="Q67" s="243"/>
      <c r="R67" s="240"/>
      <c r="S67" s="224"/>
      <c r="T67" s="243"/>
      <c r="U67" s="240"/>
      <c r="V67" s="238"/>
      <c r="W67" s="1"/>
      <c r="X67" s="1"/>
      <c r="Y67" s="1"/>
      <c r="Z67" s="1"/>
      <c r="AA67" s="1"/>
      <c r="AB67" s="1"/>
      <c r="AC67" s="1"/>
    </row>
    <row r="68" spans="1:29" ht="15" customHeight="1">
      <c r="A68" s="8"/>
      <c r="B68" s="282"/>
      <c r="C68" s="224"/>
      <c r="D68" s="291"/>
      <c r="E68" s="241">
        <v>2</v>
      </c>
      <c r="F68" s="266"/>
      <c r="G68" s="224"/>
      <c r="H68" s="241">
        <v>2</v>
      </c>
      <c r="I68" s="248"/>
      <c r="J68" s="250"/>
      <c r="K68" s="241">
        <v>2</v>
      </c>
      <c r="L68" s="248"/>
      <c r="M68" s="224"/>
      <c r="N68" s="241">
        <v>2</v>
      </c>
      <c r="O68" s="239"/>
      <c r="P68" s="224"/>
      <c r="Q68" s="241">
        <v>2</v>
      </c>
      <c r="R68" s="239"/>
      <c r="S68" s="224"/>
      <c r="T68" s="241">
        <v>2</v>
      </c>
      <c r="U68" s="239"/>
      <c r="V68" s="237"/>
      <c r="W68" s="1"/>
      <c r="X68" s="1"/>
      <c r="Y68" s="1"/>
      <c r="Z68" s="1"/>
      <c r="AA68" s="1"/>
      <c r="AB68" s="1"/>
      <c r="AC68" s="1"/>
    </row>
    <row r="69" spans="1:29" ht="15" customHeight="1">
      <c r="A69" s="8"/>
      <c r="B69" s="282"/>
      <c r="C69" s="224"/>
      <c r="D69" s="291"/>
      <c r="E69" s="242"/>
      <c r="F69" s="247"/>
      <c r="G69" s="224"/>
      <c r="H69" s="242"/>
      <c r="I69" s="247"/>
      <c r="J69" s="250"/>
      <c r="K69" s="242"/>
      <c r="L69" s="247"/>
      <c r="M69" s="224"/>
      <c r="N69" s="242"/>
      <c r="O69" s="240"/>
      <c r="P69" s="224"/>
      <c r="Q69" s="242"/>
      <c r="R69" s="240"/>
      <c r="S69" s="224"/>
      <c r="T69" s="242"/>
      <c r="U69" s="240"/>
      <c r="V69" s="238"/>
      <c r="W69" s="1"/>
      <c r="X69" s="1"/>
      <c r="Y69" s="1"/>
      <c r="Z69" s="1"/>
      <c r="AA69" s="1"/>
      <c r="AB69" s="1"/>
      <c r="AC69" s="1"/>
    </row>
    <row r="70" spans="1:29" ht="15" customHeight="1">
      <c r="A70" s="8"/>
      <c r="B70" s="282"/>
      <c r="C70" s="224"/>
      <c r="D70" s="291"/>
      <c r="E70" s="242"/>
      <c r="F70" s="247"/>
      <c r="G70" s="224"/>
      <c r="H70" s="242"/>
      <c r="I70" s="247"/>
      <c r="J70" s="250"/>
      <c r="K70" s="242"/>
      <c r="L70" s="247"/>
      <c r="M70" s="224"/>
      <c r="N70" s="242"/>
      <c r="O70" s="240"/>
      <c r="P70" s="224"/>
      <c r="Q70" s="242"/>
      <c r="R70" s="240"/>
      <c r="S70" s="224"/>
      <c r="T70" s="242"/>
      <c r="U70" s="240"/>
      <c r="V70" s="238"/>
      <c r="W70" s="1"/>
      <c r="X70" s="1"/>
      <c r="Y70" s="1"/>
      <c r="Z70" s="1"/>
      <c r="AA70" s="1"/>
      <c r="AB70" s="1"/>
      <c r="AC70" s="1"/>
    </row>
    <row r="71" spans="1:29" ht="15" customHeight="1">
      <c r="A71" s="8"/>
      <c r="B71" s="282"/>
      <c r="C71" s="224"/>
      <c r="D71" s="291"/>
      <c r="E71" s="243"/>
      <c r="F71" s="247"/>
      <c r="G71" s="224"/>
      <c r="H71" s="243"/>
      <c r="I71" s="247"/>
      <c r="J71" s="250"/>
      <c r="K71" s="243"/>
      <c r="L71" s="247"/>
      <c r="M71" s="224"/>
      <c r="N71" s="243"/>
      <c r="O71" s="240"/>
      <c r="P71" s="224"/>
      <c r="Q71" s="243"/>
      <c r="R71" s="240"/>
      <c r="S71" s="224"/>
      <c r="T71" s="243"/>
      <c r="U71" s="240"/>
      <c r="V71" s="238"/>
      <c r="W71" s="1"/>
      <c r="X71" s="1"/>
      <c r="Y71" s="1"/>
      <c r="Z71" s="1"/>
      <c r="AA71" s="1"/>
      <c r="AB71" s="1"/>
      <c r="AC71" s="1"/>
    </row>
    <row r="72" spans="1:29" ht="15" customHeight="1">
      <c r="A72" s="8"/>
      <c r="B72" s="282"/>
      <c r="C72" s="224"/>
      <c r="D72" s="291"/>
      <c r="E72" s="241">
        <v>3</v>
      </c>
      <c r="F72" s="266"/>
      <c r="G72" s="224"/>
      <c r="H72" s="241">
        <v>3</v>
      </c>
      <c r="I72" s="248"/>
      <c r="J72" s="250"/>
      <c r="K72" s="241">
        <v>3</v>
      </c>
      <c r="L72" s="248"/>
      <c r="M72" s="224"/>
      <c r="N72" s="241">
        <v>3</v>
      </c>
      <c r="O72" s="239"/>
      <c r="P72" s="224"/>
      <c r="Q72" s="241">
        <v>3</v>
      </c>
      <c r="R72" s="239"/>
      <c r="S72" s="224"/>
      <c r="T72" s="241">
        <v>3</v>
      </c>
      <c r="U72" s="239"/>
      <c r="V72" s="237"/>
      <c r="W72" s="1"/>
      <c r="X72" s="1"/>
      <c r="Y72" s="1"/>
      <c r="Z72" s="1"/>
      <c r="AA72" s="1"/>
      <c r="AB72" s="1"/>
      <c r="AC72" s="1"/>
    </row>
    <row r="73" spans="1:29" ht="15" customHeight="1">
      <c r="A73" s="8"/>
      <c r="B73" s="282"/>
      <c r="C73" s="224"/>
      <c r="D73" s="291"/>
      <c r="E73" s="242"/>
      <c r="F73" s="247"/>
      <c r="G73" s="224"/>
      <c r="H73" s="242"/>
      <c r="I73" s="247"/>
      <c r="J73" s="250"/>
      <c r="K73" s="242"/>
      <c r="L73" s="247"/>
      <c r="M73" s="224"/>
      <c r="N73" s="242"/>
      <c r="O73" s="240"/>
      <c r="P73" s="224"/>
      <c r="Q73" s="242"/>
      <c r="R73" s="240"/>
      <c r="S73" s="224"/>
      <c r="T73" s="242"/>
      <c r="U73" s="240"/>
      <c r="V73" s="238"/>
      <c r="W73" s="1"/>
      <c r="X73" s="1"/>
      <c r="Y73" s="1"/>
      <c r="Z73" s="1"/>
      <c r="AA73" s="1"/>
      <c r="AB73" s="1"/>
      <c r="AC73" s="1"/>
    </row>
    <row r="74" spans="1:29" ht="15" customHeight="1">
      <c r="A74" s="8"/>
      <c r="B74" s="282"/>
      <c r="C74" s="224"/>
      <c r="D74" s="291"/>
      <c r="E74" s="242"/>
      <c r="F74" s="247"/>
      <c r="G74" s="224"/>
      <c r="H74" s="242"/>
      <c r="I74" s="247"/>
      <c r="J74" s="250"/>
      <c r="K74" s="242"/>
      <c r="L74" s="247"/>
      <c r="M74" s="224"/>
      <c r="N74" s="242"/>
      <c r="O74" s="240"/>
      <c r="P74" s="224"/>
      <c r="Q74" s="242"/>
      <c r="R74" s="240"/>
      <c r="S74" s="224"/>
      <c r="T74" s="242"/>
      <c r="U74" s="240"/>
      <c r="V74" s="238"/>
      <c r="W74" s="1"/>
      <c r="X74" s="1"/>
      <c r="Y74" s="1"/>
      <c r="Z74" s="1"/>
      <c r="AA74" s="1"/>
      <c r="AB74" s="1"/>
      <c r="AC74" s="1"/>
    </row>
    <row r="75" spans="1:29" ht="15" customHeight="1">
      <c r="A75" s="8"/>
      <c r="B75" s="282"/>
      <c r="C75" s="225"/>
      <c r="D75" s="291"/>
      <c r="E75" s="243"/>
      <c r="F75" s="247"/>
      <c r="G75" s="225"/>
      <c r="H75" s="243"/>
      <c r="I75" s="247"/>
      <c r="J75" s="251"/>
      <c r="K75" s="243"/>
      <c r="L75" s="247"/>
      <c r="M75" s="225"/>
      <c r="N75" s="243"/>
      <c r="O75" s="240"/>
      <c r="P75" s="225"/>
      <c r="Q75" s="243"/>
      <c r="R75" s="240"/>
      <c r="S75" s="225"/>
      <c r="T75" s="243"/>
      <c r="U75" s="240"/>
      <c r="V75" s="238"/>
      <c r="W75" s="1"/>
      <c r="X75" s="1"/>
      <c r="Y75" s="1"/>
      <c r="Z75" s="1"/>
      <c r="AA75" s="1"/>
      <c r="AB75" s="1"/>
      <c r="AC75" s="1"/>
    </row>
    <row r="76" spans="1:29" ht="15" customHeight="1">
      <c r="A76" s="8"/>
      <c r="B76" s="282"/>
      <c r="C76" s="229" t="str">
        <f ca="1">OFFSET(INDIRECT($B200),17,2)</f>
        <v>Storing and sharing</v>
      </c>
      <c r="D76" s="268" t="str">
        <f ca="1">OFFSET(INDIRECT($B$200),17,14)</f>
        <v>create and share hyperlinks to local, network and online files
password-protect a file.</v>
      </c>
      <c r="E76" s="241">
        <v>1</v>
      </c>
      <c r="F76" s="237"/>
      <c r="G76" s="255" t="str">
        <f ca="1">OFFSET(INDIRECT($B200),17,15)</f>
        <v xml:space="preserve">track the changes of a document/view the revision history and restore a previous version where appropriate
take account of file size and type, and understand that storage drives may have a limited storage space.
</v>
      </c>
      <c r="H76" s="241">
        <v>1</v>
      </c>
      <c r="I76" s="246"/>
      <c r="J76" s="256" t="str">
        <f ca="1">OFFSET(INDIRECT($B200),17,16)</f>
        <v>use appropriate advanced file-management techniques, e.g. tagging, compression.</v>
      </c>
      <c r="K76" s="241">
        <v>1</v>
      </c>
      <c r="L76" s="246"/>
      <c r="M76" s="255" t="str">
        <f ca="1">OFFSET(INDIRECT($B200),17,17)</f>
        <v>understand simple encryption and the purpose of encryption, e.g. to send sensitive data more securely
use relevant hyperlinks and account for the appropriate file management technique, e.g. some file storage systems will utilise dynamic hyperlinks so that if a file location is changed, the link remains intact, whereas changing file location in other systems could result in a broken hyperlink.</v>
      </c>
      <c r="N76" s="241">
        <v>1</v>
      </c>
      <c r="O76" s="244"/>
      <c r="P76" s="245" t="str">
        <f ca="1">OFFSET(INDIRECT($B200),17,18)</f>
        <v>use online services to share appropriate content with a global audience, e.g. uploading content to public websites to share with specific audiences.</v>
      </c>
      <c r="Q76" s="241">
        <v>1</v>
      </c>
      <c r="R76" s="244"/>
      <c r="S76" s="255" t="str">
        <f ca="1">OFFSET(INDIRECT($B200),17,19)</f>
        <v>use online services to share appropriate content with a global audience, e.g. uploading content to public websites to share with specific audiences.</v>
      </c>
      <c r="T76" s="241">
        <v>1</v>
      </c>
      <c r="U76" s="244"/>
      <c r="V76" s="237"/>
      <c r="W76" s="1"/>
      <c r="X76" s="1"/>
      <c r="Y76" s="1"/>
      <c r="Z76" s="1"/>
      <c r="AA76" s="1"/>
      <c r="AB76" s="1"/>
      <c r="AC76" s="1"/>
    </row>
    <row r="77" spans="1:29" ht="15" customHeight="1">
      <c r="A77" s="8"/>
      <c r="B77" s="282"/>
      <c r="C77" s="224"/>
      <c r="D77" s="291"/>
      <c r="E77" s="242"/>
      <c r="F77" s="247"/>
      <c r="G77" s="224"/>
      <c r="H77" s="242"/>
      <c r="I77" s="247"/>
      <c r="J77" s="250"/>
      <c r="K77" s="242"/>
      <c r="L77" s="247"/>
      <c r="M77" s="224"/>
      <c r="N77" s="242"/>
      <c r="O77" s="240"/>
      <c r="P77" s="224"/>
      <c r="Q77" s="242"/>
      <c r="R77" s="240"/>
      <c r="S77" s="224"/>
      <c r="T77" s="242"/>
      <c r="U77" s="240"/>
      <c r="V77" s="238"/>
      <c r="W77" s="1"/>
      <c r="X77" s="1"/>
      <c r="Y77" s="1"/>
      <c r="Z77" s="1"/>
      <c r="AA77" s="1"/>
      <c r="AB77" s="1"/>
      <c r="AC77" s="1"/>
    </row>
    <row r="78" spans="1:29" ht="15" customHeight="1">
      <c r="A78" s="8"/>
      <c r="B78" s="282"/>
      <c r="C78" s="224"/>
      <c r="D78" s="291"/>
      <c r="E78" s="242"/>
      <c r="F78" s="247"/>
      <c r="G78" s="224"/>
      <c r="H78" s="242"/>
      <c r="I78" s="247"/>
      <c r="J78" s="250"/>
      <c r="K78" s="242"/>
      <c r="L78" s="247"/>
      <c r="M78" s="224"/>
      <c r="N78" s="242"/>
      <c r="O78" s="240"/>
      <c r="P78" s="224"/>
      <c r="Q78" s="242"/>
      <c r="R78" s="240"/>
      <c r="S78" s="224"/>
      <c r="T78" s="242"/>
      <c r="U78" s="240"/>
      <c r="V78" s="238"/>
      <c r="W78" s="1"/>
      <c r="X78" s="1"/>
      <c r="Y78" s="1"/>
      <c r="Z78" s="1"/>
      <c r="AA78" s="1"/>
      <c r="AB78" s="1"/>
      <c r="AC78" s="1"/>
    </row>
    <row r="79" spans="1:29" ht="15" customHeight="1">
      <c r="A79" s="8"/>
      <c r="B79" s="282"/>
      <c r="C79" s="224"/>
      <c r="D79" s="291"/>
      <c r="E79" s="243"/>
      <c r="F79" s="247"/>
      <c r="G79" s="224"/>
      <c r="H79" s="243"/>
      <c r="I79" s="247"/>
      <c r="J79" s="250"/>
      <c r="K79" s="243"/>
      <c r="L79" s="247"/>
      <c r="M79" s="224"/>
      <c r="N79" s="243"/>
      <c r="O79" s="240"/>
      <c r="P79" s="224"/>
      <c r="Q79" s="243"/>
      <c r="R79" s="240"/>
      <c r="S79" s="224"/>
      <c r="T79" s="243"/>
      <c r="U79" s="240"/>
      <c r="V79" s="238"/>
      <c r="W79" s="1"/>
      <c r="X79" s="1"/>
      <c r="Y79" s="1"/>
      <c r="Z79" s="1"/>
      <c r="AA79" s="1"/>
      <c r="AB79" s="1"/>
      <c r="AC79" s="1"/>
    </row>
    <row r="80" spans="1:29" ht="15" customHeight="1">
      <c r="A80" s="8"/>
      <c r="B80" s="282"/>
      <c r="C80" s="224"/>
      <c r="D80" s="291"/>
      <c r="E80" s="241">
        <v>2</v>
      </c>
      <c r="F80" s="266"/>
      <c r="G80" s="224"/>
      <c r="H80" s="241">
        <v>2</v>
      </c>
      <c r="I80" s="248"/>
      <c r="J80" s="250"/>
      <c r="K80" s="241">
        <v>2</v>
      </c>
      <c r="L80" s="248"/>
      <c r="M80" s="224"/>
      <c r="N80" s="241">
        <v>2</v>
      </c>
      <c r="O80" s="239"/>
      <c r="P80" s="224"/>
      <c r="Q80" s="241">
        <v>2</v>
      </c>
      <c r="R80" s="239"/>
      <c r="S80" s="224"/>
      <c r="T80" s="241">
        <v>2</v>
      </c>
      <c r="U80" s="239"/>
      <c r="V80" s="237"/>
      <c r="W80" s="1"/>
      <c r="X80" s="1"/>
      <c r="Y80" s="1"/>
      <c r="Z80" s="1"/>
      <c r="AA80" s="1"/>
      <c r="AB80" s="1"/>
      <c r="AC80" s="1"/>
    </row>
    <row r="81" spans="1:29" ht="15" customHeight="1">
      <c r="A81" s="8"/>
      <c r="B81" s="282"/>
      <c r="C81" s="224"/>
      <c r="D81" s="291"/>
      <c r="E81" s="242"/>
      <c r="F81" s="247"/>
      <c r="G81" s="224"/>
      <c r="H81" s="242"/>
      <c r="I81" s="247"/>
      <c r="J81" s="250"/>
      <c r="K81" s="242"/>
      <c r="L81" s="247"/>
      <c r="M81" s="224"/>
      <c r="N81" s="242"/>
      <c r="O81" s="240"/>
      <c r="P81" s="224"/>
      <c r="Q81" s="242"/>
      <c r="R81" s="240"/>
      <c r="S81" s="224"/>
      <c r="T81" s="242"/>
      <c r="U81" s="240"/>
      <c r="V81" s="238"/>
      <c r="W81" s="1"/>
      <c r="X81" s="1"/>
      <c r="Y81" s="1"/>
      <c r="Z81" s="1"/>
      <c r="AA81" s="1"/>
      <c r="AB81" s="1"/>
      <c r="AC81" s="1"/>
    </row>
    <row r="82" spans="1:29" ht="15" customHeight="1">
      <c r="A82" s="8"/>
      <c r="B82" s="282"/>
      <c r="C82" s="224"/>
      <c r="D82" s="291"/>
      <c r="E82" s="242"/>
      <c r="F82" s="247"/>
      <c r="G82" s="224"/>
      <c r="H82" s="242"/>
      <c r="I82" s="247"/>
      <c r="J82" s="250"/>
      <c r="K82" s="242"/>
      <c r="L82" s="247"/>
      <c r="M82" s="224"/>
      <c r="N82" s="242"/>
      <c r="O82" s="240"/>
      <c r="P82" s="224"/>
      <c r="Q82" s="242"/>
      <c r="R82" s="240"/>
      <c r="S82" s="224"/>
      <c r="T82" s="242"/>
      <c r="U82" s="240"/>
      <c r="V82" s="238"/>
      <c r="W82" s="1"/>
      <c r="X82" s="1"/>
      <c r="Y82" s="1"/>
      <c r="Z82" s="1"/>
      <c r="AA82" s="1"/>
      <c r="AB82" s="1"/>
      <c r="AC82" s="1"/>
    </row>
    <row r="83" spans="1:29" ht="15" customHeight="1">
      <c r="A83" s="8"/>
      <c r="B83" s="282"/>
      <c r="C83" s="224"/>
      <c r="D83" s="291"/>
      <c r="E83" s="243"/>
      <c r="F83" s="247"/>
      <c r="G83" s="224"/>
      <c r="H83" s="243"/>
      <c r="I83" s="247"/>
      <c r="J83" s="250"/>
      <c r="K83" s="243"/>
      <c r="L83" s="247"/>
      <c r="M83" s="224"/>
      <c r="N83" s="243"/>
      <c r="O83" s="240"/>
      <c r="P83" s="224"/>
      <c r="Q83" s="243"/>
      <c r="R83" s="240"/>
      <c r="S83" s="224"/>
      <c r="T83" s="243"/>
      <c r="U83" s="240"/>
      <c r="V83" s="238"/>
      <c r="W83" s="1"/>
      <c r="X83" s="1"/>
      <c r="Y83" s="1"/>
      <c r="Z83" s="1"/>
      <c r="AA83" s="1"/>
      <c r="AB83" s="1"/>
      <c r="AC83" s="1"/>
    </row>
    <row r="84" spans="1:29" ht="15" customHeight="1">
      <c r="A84" s="8"/>
      <c r="B84" s="282"/>
      <c r="C84" s="224"/>
      <c r="D84" s="291"/>
      <c r="E84" s="241">
        <v>3</v>
      </c>
      <c r="F84" s="266"/>
      <c r="G84" s="224"/>
      <c r="H84" s="241">
        <v>3</v>
      </c>
      <c r="I84" s="248"/>
      <c r="J84" s="250"/>
      <c r="K84" s="241">
        <v>3</v>
      </c>
      <c r="L84" s="248"/>
      <c r="M84" s="224"/>
      <c r="N84" s="241">
        <v>3</v>
      </c>
      <c r="O84" s="239"/>
      <c r="P84" s="224"/>
      <c r="Q84" s="241">
        <v>3</v>
      </c>
      <c r="R84" s="239"/>
      <c r="S84" s="224"/>
      <c r="T84" s="241">
        <v>3</v>
      </c>
      <c r="U84" s="239"/>
      <c r="V84" s="237"/>
      <c r="W84" s="1"/>
      <c r="X84" s="1"/>
      <c r="Y84" s="1"/>
      <c r="Z84" s="1"/>
      <c r="AA84" s="1"/>
      <c r="AB84" s="1"/>
      <c r="AC84" s="1"/>
    </row>
    <row r="85" spans="1:29" ht="15" customHeight="1">
      <c r="A85" s="8"/>
      <c r="B85" s="282"/>
      <c r="C85" s="224"/>
      <c r="D85" s="291"/>
      <c r="E85" s="242"/>
      <c r="F85" s="247"/>
      <c r="G85" s="224"/>
      <c r="H85" s="242"/>
      <c r="I85" s="247"/>
      <c r="J85" s="250"/>
      <c r="K85" s="242"/>
      <c r="L85" s="247"/>
      <c r="M85" s="224"/>
      <c r="N85" s="242"/>
      <c r="O85" s="240"/>
      <c r="P85" s="224"/>
      <c r="Q85" s="242"/>
      <c r="R85" s="240"/>
      <c r="S85" s="224"/>
      <c r="T85" s="242"/>
      <c r="U85" s="240"/>
      <c r="V85" s="238"/>
      <c r="W85" s="1"/>
      <c r="X85" s="1"/>
      <c r="Y85" s="1"/>
      <c r="Z85" s="1"/>
      <c r="AA85" s="1"/>
      <c r="AB85" s="1"/>
      <c r="AC85" s="1"/>
    </row>
    <row r="86" spans="1:29" ht="15" customHeight="1">
      <c r="A86" s="8"/>
      <c r="B86" s="282"/>
      <c r="C86" s="224"/>
      <c r="D86" s="291"/>
      <c r="E86" s="242"/>
      <c r="F86" s="247"/>
      <c r="G86" s="224"/>
      <c r="H86" s="242"/>
      <c r="I86" s="247"/>
      <c r="J86" s="250"/>
      <c r="K86" s="242"/>
      <c r="L86" s="247"/>
      <c r="M86" s="224"/>
      <c r="N86" s="242"/>
      <c r="O86" s="240"/>
      <c r="P86" s="224"/>
      <c r="Q86" s="242"/>
      <c r="R86" s="240"/>
      <c r="S86" s="224"/>
      <c r="T86" s="242"/>
      <c r="U86" s="240"/>
      <c r="V86" s="238"/>
      <c r="W86" s="1"/>
      <c r="X86" s="1"/>
      <c r="Y86" s="1"/>
      <c r="Z86" s="1"/>
      <c r="AA86" s="1"/>
      <c r="AB86" s="1"/>
      <c r="AC86" s="1"/>
    </row>
    <row r="87" spans="1:29" ht="15" customHeight="1">
      <c r="A87" s="8"/>
      <c r="B87" s="283"/>
      <c r="C87" s="225"/>
      <c r="D87" s="291"/>
      <c r="E87" s="243"/>
      <c r="F87" s="247"/>
      <c r="G87" s="225"/>
      <c r="H87" s="243"/>
      <c r="I87" s="247"/>
      <c r="J87" s="251"/>
      <c r="K87" s="243"/>
      <c r="L87" s="247"/>
      <c r="M87" s="225"/>
      <c r="N87" s="243"/>
      <c r="O87" s="240"/>
      <c r="P87" s="225"/>
      <c r="Q87" s="243"/>
      <c r="R87" s="240"/>
      <c r="S87" s="225"/>
      <c r="T87" s="243"/>
      <c r="U87" s="240"/>
      <c r="V87" s="238"/>
      <c r="W87" s="1"/>
      <c r="X87" s="1"/>
      <c r="Y87" s="1"/>
      <c r="Z87" s="1"/>
      <c r="AA87" s="1"/>
      <c r="AB87" s="1"/>
      <c r="AC87" s="1"/>
    </row>
    <row r="88" spans="1:29" ht="15" customHeight="1">
      <c r="A88" s="8"/>
      <c r="B88" s="284" t="str">
        <f ca="1">OFFSET(INDIRECT($B200),18,0)</f>
        <v>3. Producing</v>
      </c>
      <c r="C88" s="230" t="str">
        <f ca="1">OFFSET(INDIRECT($B200),20,2)</f>
        <v>Planning, sourcing and searching</v>
      </c>
      <c r="D88" s="268" t="str">
        <f ca="1">OFFSET(INDIRECT($B$200),20,14)</f>
        <v>plan work independently before beginning the digital task
extend strategies for finding information; store previous searches and results for future use, e.g. reference through hyperlinks and bookmark a website.</v>
      </c>
      <c r="E88" s="241">
        <v>1</v>
      </c>
      <c r="F88" s="237"/>
      <c r="G88" s="245" t="str">
        <f ca="1">OFFSET(INDIRECT($B200),20,15)</f>
        <v xml:space="preserve">select and use effective planning techniques
search for necessary information and assess the quality of the information found; assess sources of information to determine if they are reliable and reference valid sources, e.g. search a range of sources and critically evaluate search findings. 
</v>
      </c>
      <c r="H88" s="241">
        <v>1</v>
      </c>
      <c r="I88" s="246"/>
      <c r="J88" s="249" t="str">
        <f ca="1">OFFSET(INDIRECT($B200),20,16)</f>
        <v xml:space="preserve">select and use a variety of effective planning techniques
search a variety of sources using relevant search techniques with increased complexity; organise previous searches and information for improved functionality and reference using appropriate methods, e.g. begin to categorise and group searches to make information handling more efficient; ensure that information sources are current, reliable and valid.
</v>
      </c>
      <c r="K88" s="241">
        <v>1</v>
      </c>
      <c r="L88" s="246"/>
      <c r="M88" s="245" t="str">
        <f ca="1">OFFSET(INDIRECT($B200),20,17)</f>
        <v>select and use a variety of effective planning techniques
evaluate the reliability of sources of information, justify opinions and reasons for choices and reference using appropriate methods
use a range of complex searches independently, e.g. and/or/+/-/not.</v>
      </c>
      <c r="N88" s="241">
        <v>1</v>
      </c>
      <c r="O88" s="244"/>
      <c r="P88" s="245" t="str">
        <f ca="1">OFFSET(INDIRECT($B200),20,18)</f>
        <v>effectively plan with increasing complexity
search efficiently for information and evaluate the reliability of sources of information, justifying opinions and reasons for choices; reference work using appropriate methods.</v>
      </c>
      <c r="Q88" s="241">
        <v>1</v>
      </c>
      <c r="R88" s="244"/>
      <c r="S88" s="245" t="str">
        <f ca="1">OFFSET(INDIRECT($B200),20,19)</f>
        <v>effectively plan with increasing complexity
consider the benefits and limitations of digital tools and information sources, and of the results they produce, and use these results to inform future judgements about the quality of their work
search efficiently for information and evaluate the reliability of sources of information, justifying opinions and reasons for choices; reference work using appropriate methods.</v>
      </c>
      <c r="T88" s="241">
        <v>1</v>
      </c>
      <c r="U88" s="244"/>
      <c r="V88" s="237"/>
      <c r="W88" s="1"/>
      <c r="X88" s="1"/>
      <c r="Y88" s="1"/>
      <c r="Z88" s="1"/>
      <c r="AA88" s="1"/>
      <c r="AB88" s="1"/>
      <c r="AC88" s="1"/>
    </row>
    <row r="89" spans="1:29" ht="15" customHeight="1">
      <c r="A89" s="8"/>
      <c r="B89" s="282"/>
      <c r="C89" s="224"/>
      <c r="D89" s="291"/>
      <c r="E89" s="242"/>
      <c r="F89" s="247"/>
      <c r="G89" s="224"/>
      <c r="H89" s="242"/>
      <c r="I89" s="247"/>
      <c r="J89" s="250"/>
      <c r="K89" s="242"/>
      <c r="L89" s="247"/>
      <c r="M89" s="224"/>
      <c r="N89" s="242"/>
      <c r="O89" s="240"/>
      <c r="P89" s="224"/>
      <c r="Q89" s="242"/>
      <c r="R89" s="240"/>
      <c r="S89" s="224"/>
      <c r="T89" s="242"/>
      <c r="U89" s="240"/>
      <c r="V89" s="238"/>
      <c r="W89" s="1"/>
      <c r="X89" s="1"/>
      <c r="Y89" s="1"/>
      <c r="Z89" s="1"/>
      <c r="AA89" s="1"/>
      <c r="AB89" s="1"/>
      <c r="AC89" s="1"/>
    </row>
    <row r="90" spans="1:29" ht="15" customHeight="1">
      <c r="A90" s="8"/>
      <c r="B90" s="282"/>
      <c r="C90" s="224"/>
      <c r="D90" s="291"/>
      <c r="E90" s="242"/>
      <c r="F90" s="247"/>
      <c r="G90" s="224"/>
      <c r="H90" s="242"/>
      <c r="I90" s="247"/>
      <c r="J90" s="250"/>
      <c r="K90" s="242"/>
      <c r="L90" s="247"/>
      <c r="M90" s="224"/>
      <c r="N90" s="242"/>
      <c r="O90" s="240"/>
      <c r="P90" s="224"/>
      <c r="Q90" s="242"/>
      <c r="R90" s="240"/>
      <c r="S90" s="224"/>
      <c r="T90" s="242"/>
      <c r="U90" s="240"/>
      <c r="V90" s="238"/>
      <c r="W90" s="1"/>
      <c r="X90" s="1"/>
      <c r="Y90" s="1"/>
      <c r="Z90" s="1"/>
      <c r="AA90" s="1"/>
      <c r="AB90" s="1"/>
      <c r="AC90" s="1"/>
    </row>
    <row r="91" spans="1:29" ht="15" customHeight="1">
      <c r="A91" s="8"/>
      <c r="B91" s="282"/>
      <c r="C91" s="224"/>
      <c r="D91" s="291"/>
      <c r="E91" s="243"/>
      <c r="F91" s="247"/>
      <c r="G91" s="224"/>
      <c r="H91" s="243"/>
      <c r="I91" s="247"/>
      <c r="J91" s="250"/>
      <c r="K91" s="243"/>
      <c r="L91" s="247"/>
      <c r="M91" s="224"/>
      <c r="N91" s="243"/>
      <c r="O91" s="240"/>
      <c r="P91" s="224"/>
      <c r="Q91" s="243"/>
      <c r="R91" s="240"/>
      <c r="S91" s="224"/>
      <c r="T91" s="243"/>
      <c r="U91" s="240"/>
      <c r="V91" s="238"/>
      <c r="W91" s="1"/>
      <c r="X91" s="1"/>
      <c r="Y91" s="1"/>
      <c r="Z91" s="1"/>
      <c r="AA91" s="1"/>
      <c r="AB91" s="1"/>
      <c r="AC91" s="1"/>
    </row>
    <row r="92" spans="1:29" ht="15" customHeight="1">
      <c r="A92" s="8"/>
      <c r="B92" s="282"/>
      <c r="C92" s="224"/>
      <c r="D92" s="291"/>
      <c r="E92" s="241">
        <v>2</v>
      </c>
      <c r="F92" s="266"/>
      <c r="G92" s="224"/>
      <c r="H92" s="241">
        <v>2</v>
      </c>
      <c r="I92" s="248"/>
      <c r="J92" s="250"/>
      <c r="K92" s="241">
        <v>2</v>
      </c>
      <c r="L92" s="248"/>
      <c r="M92" s="224"/>
      <c r="N92" s="241">
        <v>2</v>
      </c>
      <c r="O92" s="239"/>
      <c r="P92" s="224"/>
      <c r="Q92" s="241">
        <v>2</v>
      </c>
      <c r="R92" s="239"/>
      <c r="S92" s="224"/>
      <c r="T92" s="241">
        <v>2</v>
      </c>
      <c r="U92" s="239"/>
      <c r="V92" s="237"/>
      <c r="W92" s="1"/>
      <c r="X92" s="1"/>
      <c r="Y92" s="1"/>
      <c r="Z92" s="1"/>
      <c r="AA92" s="1"/>
      <c r="AB92" s="1"/>
      <c r="AC92" s="1"/>
    </row>
    <row r="93" spans="1:29" ht="15" customHeight="1">
      <c r="A93" s="8"/>
      <c r="B93" s="282"/>
      <c r="C93" s="224"/>
      <c r="D93" s="291"/>
      <c r="E93" s="242"/>
      <c r="F93" s="247"/>
      <c r="G93" s="224"/>
      <c r="H93" s="242"/>
      <c r="I93" s="247"/>
      <c r="J93" s="250"/>
      <c r="K93" s="242"/>
      <c r="L93" s="247"/>
      <c r="M93" s="224"/>
      <c r="N93" s="242"/>
      <c r="O93" s="240"/>
      <c r="P93" s="224"/>
      <c r="Q93" s="242"/>
      <c r="R93" s="240"/>
      <c r="S93" s="224"/>
      <c r="T93" s="242"/>
      <c r="U93" s="240"/>
      <c r="V93" s="238"/>
      <c r="W93" s="1"/>
      <c r="X93" s="1"/>
      <c r="Y93" s="1"/>
      <c r="Z93" s="1"/>
      <c r="AA93" s="1"/>
      <c r="AB93" s="1"/>
      <c r="AC93" s="1"/>
    </row>
    <row r="94" spans="1:29" ht="15" customHeight="1">
      <c r="A94" s="8"/>
      <c r="B94" s="282"/>
      <c r="C94" s="224"/>
      <c r="D94" s="291"/>
      <c r="E94" s="242"/>
      <c r="F94" s="247"/>
      <c r="G94" s="224"/>
      <c r="H94" s="242"/>
      <c r="I94" s="247"/>
      <c r="J94" s="250"/>
      <c r="K94" s="242"/>
      <c r="L94" s="247"/>
      <c r="M94" s="224"/>
      <c r="N94" s="242"/>
      <c r="O94" s="240"/>
      <c r="P94" s="224"/>
      <c r="Q94" s="242"/>
      <c r="R94" s="240"/>
      <c r="S94" s="224"/>
      <c r="T94" s="242"/>
      <c r="U94" s="240"/>
      <c r="V94" s="238"/>
      <c r="W94" s="1"/>
      <c r="X94" s="1"/>
      <c r="Y94" s="1"/>
      <c r="Z94" s="1"/>
      <c r="AA94" s="1"/>
      <c r="AB94" s="1"/>
      <c r="AC94" s="1"/>
    </row>
    <row r="95" spans="1:29" ht="15" customHeight="1">
      <c r="A95" s="8"/>
      <c r="B95" s="282"/>
      <c r="C95" s="224"/>
      <c r="D95" s="291"/>
      <c r="E95" s="243"/>
      <c r="F95" s="247"/>
      <c r="G95" s="224"/>
      <c r="H95" s="243"/>
      <c r="I95" s="247"/>
      <c r="J95" s="250"/>
      <c r="K95" s="243"/>
      <c r="L95" s="247"/>
      <c r="M95" s="224"/>
      <c r="N95" s="243"/>
      <c r="O95" s="240"/>
      <c r="P95" s="224"/>
      <c r="Q95" s="243"/>
      <c r="R95" s="240"/>
      <c r="S95" s="224"/>
      <c r="T95" s="243"/>
      <c r="U95" s="240"/>
      <c r="V95" s="238"/>
      <c r="W95" s="1"/>
      <c r="X95" s="1"/>
      <c r="Y95" s="1"/>
      <c r="Z95" s="1"/>
      <c r="AA95" s="1"/>
      <c r="AB95" s="1"/>
      <c r="AC95" s="1"/>
    </row>
    <row r="96" spans="1:29" ht="15" customHeight="1">
      <c r="A96" s="8"/>
      <c r="B96" s="282"/>
      <c r="C96" s="224"/>
      <c r="D96" s="291"/>
      <c r="E96" s="241">
        <v>3</v>
      </c>
      <c r="F96" s="266"/>
      <c r="G96" s="224"/>
      <c r="H96" s="241">
        <v>3</v>
      </c>
      <c r="I96" s="248"/>
      <c r="J96" s="250"/>
      <c r="K96" s="241">
        <v>3</v>
      </c>
      <c r="L96" s="248"/>
      <c r="M96" s="224"/>
      <c r="N96" s="241">
        <v>3</v>
      </c>
      <c r="O96" s="239"/>
      <c r="P96" s="224"/>
      <c r="Q96" s="241">
        <v>3</v>
      </c>
      <c r="R96" s="239"/>
      <c r="S96" s="224"/>
      <c r="T96" s="241">
        <v>3</v>
      </c>
      <c r="U96" s="239"/>
      <c r="V96" s="237"/>
      <c r="W96" s="1"/>
      <c r="X96" s="1"/>
      <c r="Y96" s="1"/>
      <c r="Z96" s="1"/>
      <c r="AA96" s="1"/>
      <c r="AB96" s="1"/>
      <c r="AC96" s="1"/>
    </row>
    <row r="97" spans="1:29" ht="15" customHeight="1">
      <c r="A97" s="8"/>
      <c r="B97" s="282"/>
      <c r="C97" s="224"/>
      <c r="D97" s="291"/>
      <c r="E97" s="242"/>
      <c r="F97" s="247"/>
      <c r="G97" s="224"/>
      <c r="H97" s="242"/>
      <c r="I97" s="247"/>
      <c r="J97" s="250"/>
      <c r="K97" s="242"/>
      <c r="L97" s="247"/>
      <c r="M97" s="224"/>
      <c r="N97" s="242"/>
      <c r="O97" s="240"/>
      <c r="P97" s="224"/>
      <c r="Q97" s="242"/>
      <c r="R97" s="240"/>
      <c r="S97" s="224"/>
      <c r="T97" s="242"/>
      <c r="U97" s="240"/>
      <c r="V97" s="238"/>
      <c r="W97" s="1"/>
      <c r="X97" s="1"/>
      <c r="Y97" s="1"/>
      <c r="Z97" s="1"/>
      <c r="AA97" s="1"/>
      <c r="AB97" s="1"/>
      <c r="AC97" s="1"/>
    </row>
    <row r="98" spans="1:29" ht="15" customHeight="1">
      <c r="A98" s="8"/>
      <c r="B98" s="282"/>
      <c r="C98" s="224"/>
      <c r="D98" s="291"/>
      <c r="E98" s="242"/>
      <c r="F98" s="247"/>
      <c r="G98" s="224"/>
      <c r="H98" s="242"/>
      <c r="I98" s="247"/>
      <c r="J98" s="250"/>
      <c r="K98" s="242"/>
      <c r="L98" s="247"/>
      <c r="M98" s="224"/>
      <c r="N98" s="242"/>
      <c r="O98" s="240"/>
      <c r="P98" s="224"/>
      <c r="Q98" s="242"/>
      <c r="R98" s="240"/>
      <c r="S98" s="224"/>
      <c r="T98" s="242"/>
      <c r="U98" s="240"/>
      <c r="V98" s="238"/>
      <c r="W98" s="1"/>
      <c r="X98" s="1"/>
      <c r="Y98" s="1"/>
      <c r="Z98" s="1"/>
      <c r="AA98" s="1"/>
      <c r="AB98" s="1"/>
      <c r="AC98" s="1"/>
    </row>
    <row r="99" spans="1:29" ht="15" customHeight="1">
      <c r="A99" s="8"/>
      <c r="B99" s="282"/>
      <c r="C99" s="225"/>
      <c r="D99" s="291"/>
      <c r="E99" s="243"/>
      <c r="F99" s="247"/>
      <c r="G99" s="225"/>
      <c r="H99" s="243"/>
      <c r="I99" s="247"/>
      <c r="J99" s="251"/>
      <c r="K99" s="243"/>
      <c r="L99" s="247"/>
      <c r="M99" s="225"/>
      <c r="N99" s="243"/>
      <c r="O99" s="240"/>
      <c r="P99" s="225"/>
      <c r="Q99" s="243"/>
      <c r="R99" s="240"/>
      <c r="S99" s="225"/>
      <c r="T99" s="243"/>
      <c r="U99" s="240"/>
      <c r="V99" s="238"/>
      <c r="W99" s="1"/>
      <c r="X99" s="1"/>
      <c r="Y99" s="1"/>
      <c r="Z99" s="1"/>
      <c r="AA99" s="1"/>
      <c r="AB99" s="1"/>
      <c r="AC99" s="1"/>
    </row>
    <row r="100" spans="1:29" ht="15" customHeight="1">
      <c r="A100" s="8"/>
      <c r="B100" s="282"/>
      <c r="C100" s="230" t="str">
        <f ca="1">OFFSET(INDIRECT($B200),22,2)</f>
        <v>Creating</v>
      </c>
      <c r="D100" s="268" t="str">
        <f ca="1">OFFSET(INDIRECT($B$200),22,14)</f>
        <v>use a range of software to produce and refine multimedia components
select and combine a range of text, image, sound, animation and video to produce an outcome for a selected purpose; use software tools to enhance the outcomes for specific audiences.</v>
      </c>
      <c r="E100" s="241">
        <v>1</v>
      </c>
      <c r="F100" s="237"/>
      <c r="G100" s="255" t="str">
        <f ca="1">OFFSET(INDIRECT($B200),22,15)</f>
        <v>use many features of a range of software to produce and refine multimedia components
use software tools to create and enhance text, image, sound, animation and video components; combine the components to produce appropriate outcomes for a range of audiences and purposes.</v>
      </c>
      <c r="H100" s="241">
        <v>1</v>
      </c>
      <c r="I100" s="246"/>
      <c r="J100" s="256" t="str">
        <f ca="1">OFFSET(INDIRECT($B200),22,16)</f>
        <v>use many features of a range of software to produce and refine multimedia components
use software tools to create and enhance text, image, sound, animation and video components; combine the components to produce appropriate outcomes for a range of audiences and purposes
explore and develop formal text document structures for given purposes.</v>
      </c>
      <c r="K100" s="241">
        <v>1</v>
      </c>
      <c r="L100" s="246"/>
      <c r="M100" s="255" t="str">
        <f ca="1">OFFSET(INDIRECT($B200),22,17)</f>
        <v>select and use a variety of appropriate software, tools and techniques to create, modify and combine multimedia components
use software tools to create, enhance and combine text, images, sound, animation and video for a range of audiences and purposes 
develop a range of formal text document structures for different audiences and purposes.</v>
      </c>
      <c r="N100" s="241">
        <v>1</v>
      </c>
      <c r="O100" s="244"/>
      <c r="P100" s="255" t="str">
        <f ca="1">OFFSET(INDIRECT($B200),22,18)</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Q100" s="241">
        <v>1</v>
      </c>
      <c r="R100" s="244"/>
      <c r="S100" s="255" t="str">
        <f ca="1">OFFSET(INDIRECT($B200),22,19)</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T100" s="241">
        <v>1</v>
      </c>
      <c r="U100" s="244"/>
      <c r="V100" s="237"/>
      <c r="W100" s="1"/>
      <c r="X100" s="1"/>
      <c r="Y100" s="1"/>
      <c r="Z100" s="1"/>
      <c r="AA100" s="1"/>
      <c r="AB100" s="1"/>
      <c r="AC100" s="1"/>
    </row>
    <row r="101" spans="1:29" ht="15" customHeight="1">
      <c r="A101" s="8"/>
      <c r="B101" s="282"/>
      <c r="C101" s="224"/>
      <c r="D101" s="291"/>
      <c r="E101" s="242"/>
      <c r="F101" s="247"/>
      <c r="G101" s="224"/>
      <c r="H101" s="242"/>
      <c r="I101" s="247"/>
      <c r="J101" s="250"/>
      <c r="K101" s="242"/>
      <c r="L101" s="247"/>
      <c r="M101" s="224"/>
      <c r="N101" s="242"/>
      <c r="O101" s="240"/>
      <c r="P101" s="224"/>
      <c r="Q101" s="242"/>
      <c r="R101" s="240"/>
      <c r="S101" s="224"/>
      <c r="T101" s="242"/>
      <c r="U101" s="240"/>
      <c r="V101" s="238"/>
      <c r="W101" s="1"/>
      <c r="X101" s="1"/>
      <c r="Y101" s="1"/>
      <c r="Z101" s="1"/>
      <c r="AA101" s="1"/>
      <c r="AB101" s="1"/>
      <c r="AC101" s="1"/>
    </row>
    <row r="102" spans="1:29" ht="15" customHeight="1">
      <c r="A102" s="8"/>
      <c r="B102" s="282"/>
      <c r="C102" s="224"/>
      <c r="D102" s="291"/>
      <c r="E102" s="242"/>
      <c r="F102" s="247"/>
      <c r="G102" s="224"/>
      <c r="H102" s="242"/>
      <c r="I102" s="247"/>
      <c r="J102" s="250"/>
      <c r="K102" s="242"/>
      <c r="L102" s="247"/>
      <c r="M102" s="224"/>
      <c r="N102" s="242"/>
      <c r="O102" s="240"/>
      <c r="P102" s="224"/>
      <c r="Q102" s="242"/>
      <c r="R102" s="240"/>
      <c r="S102" s="224"/>
      <c r="T102" s="242"/>
      <c r="U102" s="240"/>
      <c r="V102" s="238"/>
      <c r="W102" s="1"/>
      <c r="X102" s="1"/>
      <c r="Y102" s="1"/>
      <c r="Z102" s="1"/>
      <c r="AA102" s="1"/>
      <c r="AB102" s="1"/>
      <c r="AC102" s="1"/>
    </row>
    <row r="103" spans="1:29" ht="15" customHeight="1">
      <c r="A103" s="8"/>
      <c r="B103" s="282"/>
      <c r="C103" s="224"/>
      <c r="D103" s="291"/>
      <c r="E103" s="243"/>
      <c r="F103" s="247"/>
      <c r="G103" s="224"/>
      <c r="H103" s="243"/>
      <c r="I103" s="247"/>
      <c r="J103" s="250"/>
      <c r="K103" s="243"/>
      <c r="L103" s="247"/>
      <c r="M103" s="224"/>
      <c r="N103" s="243"/>
      <c r="O103" s="240"/>
      <c r="P103" s="224"/>
      <c r="Q103" s="243"/>
      <c r="R103" s="240"/>
      <c r="S103" s="224"/>
      <c r="T103" s="243"/>
      <c r="U103" s="240"/>
      <c r="V103" s="238"/>
      <c r="W103" s="1"/>
      <c r="X103" s="1"/>
      <c r="Y103" s="1"/>
      <c r="Z103" s="1"/>
      <c r="AA103" s="1"/>
      <c r="AB103" s="1"/>
      <c r="AC103" s="1"/>
    </row>
    <row r="104" spans="1:29" ht="15" customHeight="1">
      <c r="A104" s="8"/>
      <c r="B104" s="282"/>
      <c r="C104" s="224"/>
      <c r="D104" s="291"/>
      <c r="E104" s="241">
        <v>2</v>
      </c>
      <c r="F104" s="266"/>
      <c r="G104" s="224"/>
      <c r="H104" s="241">
        <v>2</v>
      </c>
      <c r="I104" s="248"/>
      <c r="J104" s="250"/>
      <c r="K104" s="241">
        <v>2</v>
      </c>
      <c r="L104" s="248"/>
      <c r="M104" s="224"/>
      <c r="N104" s="241">
        <v>2</v>
      </c>
      <c r="O104" s="239"/>
      <c r="P104" s="224"/>
      <c r="Q104" s="241">
        <v>2</v>
      </c>
      <c r="R104" s="239"/>
      <c r="S104" s="224"/>
      <c r="T104" s="241">
        <v>2</v>
      </c>
      <c r="U104" s="239"/>
      <c r="V104" s="237"/>
      <c r="W104" s="1"/>
      <c r="X104" s="1"/>
      <c r="Y104" s="1"/>
      <c r="Z104" s="1"/>
      <c r="AA104" s="1"/>
      <c r="AB104" s="1"/>
      <c r="AC104" s="1"/>
    </row>
    <row r="105" spans="1:29" ht="15" customHeight="1">
      <c r="A105" s="8"/>
      <c r="B105" s="282"/>
      <c r="C105" s="224"/>
      <c r="D105" s="291"/>
      <c r="E105" s="242"/>
      <c r="F105" s="247"/>
      <c r="G105" s="224"/>
      <c r="H105" s="242"/>
      <c r="I105" s="247"/>
      <c r="J105" s="250"/>
      <c r="K105" s="242"/>
      <c r="L105" s="247"/>
      <c r="M105" s="224"/>
      <c r="N105" s="242"/>
      <c r="O105" s="240"/>
      <c r="P105" s="224"/>
      <c r="Q105" s="242"/>
      <c r="R105" s="240"/>
      <c r="S105" s="224"/>
      <c r="T105" s="242"/>
      <c r="U105" s="240"/>
      <c r="V105" s="238"/>
      <c r="W105" s="1"/>
      <c r="X105" s="1"/>
      <c r="Y105" s="1"/>
      <c r="Z105" s="1"/>
      <c r="AA105" s="1"/>
      <c r="AB105" s="1"/>
      <c r="AC105" s="1"/>
    </row>
    <row r="106" spans="1:29" ht="15" customHeight="1">
      <c r="A106" s="8"/>
      <c r="B106" s="282"/>
      <c r="C106" s="224"/>
      <c r="D106" s="291"/>
      <c r="E106" s="242"/>
      <c r="F106" s="247"/>
      <c r="G106" s="224"/>
      <c r="H106" s="242"/>
      <c r="I106" s="247"/>
      <c r="J106" s="250"/>
      <c r="K106" s="242"/>
      <c r="L106" s="247"/>
      <c r="M106" s="224"/>
      <c r="N106" s="242"/>
      <c r="O106" s="240"/>
      <c r="P106" s="224"/>
      <c r="Q106" s="242"/>
      <c r="R106" s="240"/>
      <c r="S106" s="224"/>
      <c r="T106" s="242"/>
      <c r="U106" s="240"/>
      <c r="V106" s="238"/>
      <c r="W106" s="1"/>
      <c r="X106" s="1"/>
      <c r="Y106" s="1"/>
      <c r="Z106" s="1"/>
      <c r="AA106" s="1"/>
      <c r="AB106" s="1"/>
      <c r="AC106" s="1"/>
    </row>
    <row r="107" spans="1:29" ht="15" customHeight="1">
      <c r="A107" s="8"/>
      <c r="B107" s="282"/>
      <c r="C107" s="224"/>
      <c r="D107" s="291"/>
      <c r="E107" s="243"/>
      <c r="F107" s="247"/>
      <c r="G107" s="224"/>
      <c r="H107" s="243"/>
      <c r="I107" s="247"/>
      <c r="J107" s="250"/>
      <c r="K107" s="243"/>
      <c r="L107" s="247"/>
      <c r="M107" s="224"/>
      <c r="N107" s="243"/>
      <c r="O107" s="240"/>
      <c r="P107" s="224"/>
      <c r="Q107" s="243"/>
      <c r="R107" s="240"/>
      <c r="S107" s="224"/>
      <c r="T107" s="243"/>
      <c r="U107" s="240"/>
      <c r="V107" s="238"/>
      <c r="W107" s="1"/>
      <c r="X107" s="1"/>
      <c r="Y107" s="1"/>
      <c r="Z107" s="1"/>
      <c r="AA107" s="1"/>
      <c r="AB107" s="1"/>
      <c r="AC107" s="1"/>
    </row>
    <row r="108" spans="1:29" ht="15" customHeight="1">
      <c r="A108" s="8"/>
      <c r="B108" s="282"/>
      <c r="C108" s="224"/>
      <c r="D108" s="291"/>
      <c r="E108" s="241">
        <v>3</v>
      </c>
      <c r="F108" s="266"/>
      <c r="G108" s="224"/>
      <c r="H108" s="241">
        <v>3</v>
      </c>
      <c r="I108" s="248"/>
      <c r="J108" s="250"/>
      <c r="K108" s="241">
        <v>3</v>
      </c>
      <c r="L108" s="248"/>
      <c r="M108" s="224"/>
      <c r="N108" s="241">
        <v>3</v>
      </c>
      <c r="O108" s="239"/>
      <c r="P108" s="224"/>
      <c r="Q108" s="241">
        <v>3</v>
      </c>
      <c r="R108" s="239"/>
      <c r="S108" s="224"/>
      <c r="T108" s="241">
        <v>3</v>
      </c>
      <c r="U108" s="239"/>
      <c r="V108" s="237"/>
      <c r="W108" s="1"/>
      <c r="X108" s="1"/>
      <c r="Y108" s="1"/>
      <c r="Z108" s="1"/>
      <c r="AA108" s="1"/>
      <c r="AB108" s="1"/>
      <c r="AC108" s="1"/>
    </row>
    <row r="109" spans="1:29" ht="15" customHeight="1">
      <c r="A109" s="8"/>
      <c r="B109" s="282"/>
      <c r="C109" s="224"/>
      <c r="D109" s="291"/>
      <c r="E109" s="242"/>
      <c r="F109" s="247"/>
      <c r="G109" s="224"/>
      <c r="H109" s="242"/>
      <c r="I109" s="247"/>
      <c r="J109" s="250"/>
      <c r="K109" s="242"/>
      <c r="L109" s="247"/>
      <c r="M109" s="224"/>
      <c r="N109" s="242"/>
      <c r="O109" s="240"/>
      <c r="P109" s="224"/>
      <c r="Q109" s="242"/>
      <c r="R109" s="240"/>
      <c r="S109" s="224"/>
      <c r="T109" s="242"/>
      <c r="U109" s="240"/>
      <c r="V109" s="238"/>
      <c r="W109" s="1"/>
      <c r="X109" s="1"/>
      <c r="Y109" s="1"/>
      <c r="Z109" s="1"/>
      <c r="AA109" s="1"/>
      <c r="AB109" s="1"/>
      <c r="AC109" s="1"/>
    </row>
    <row r="110" spans="1:29" ht="15" customHeight="1">
      <c r="A110" s="8"/>
      <c r="B110" s="282"/>
      <c r="C110" s="224"/>
      <c r="D110" s="291"/>
      <c r="E110" s="242"/>
      <c r="F110" s="247"/>
      <c r="G110" s="224"/>
      <c r="H110" s="242"/>
      <c r="I110" s="247"/>
      <c r="J110" s="250"/>
      <c r="K110" s="242"/>
      <c r="L110" s="247"/>
      <c r="M110" s="224"/>
      <c r="N110" s="242"/>
      <c r="O110" s="240"/>
      <c r="P110" s="224"/>
      <c r="Q110" s="242"/>
      <c r="R110" s="240"/>
      <c r="S110" s="224"/>
      <c r="T110" s="242"/>
      <c r="U110" s="240"/>
      <c r="V110" s="238"/>
      <c r="W110" s="1"/>
      <c r="X110" s="1"/>
      <c r="Y110" s="1"/>
      <c r="Z110" s="1"/>
      <c r="AA110" s="1"/>
      <c r="AB110" s="1"/>
      <c r="AC110" s="1"/>
    </row>
    <row r="111" spans="1:29" ht="15" customHeight="1">
      <c r="A111" s="8"/>
      <c r="B111" s="282"/>
      <c r="C111" s="225"/>
      <c r="D111" s="291"/>
      <c r="E111" s="243"/>
      <c r="F111" s="247"/>
      <c r="G111" s="225"/>
      <c r="H111" s="243"/>
      <c r="I111" s="247"/>
      <c r="J111" s="251"/>
      <c r="K111" s="243"/>
      <c r="L111" s="247"/>
      <c r="M111" s="225"/>
      <c r="N111" s="243"/>
      <c r="O111" s="240"/>
      <c r="P111" s="225"/>
      <c r="Q111" s="243"/>
      <c r="R111" s="240"/>
      <c r="S111" s="225"/>
      <c r="T111" s="243"/>
      <c r="U111" s="240"/>
      <c r="V111" s="238"/>
      <c r="W111" s="1"/>
      <c r="X111" s="1"/>
      <c r="Y111" s="1"/>
      <c r="Z111" s="1"/>
      <c r="AA111" s="1"/>
      <c r="AB111" s="1"/>
      <c r="AC111" s="1"/>
    </row>
    <row r="112" spans="1:29" ht="15" customHeight="1">
      <c r="A112" s="1"/>
      <c r="B112" s="282"/>
      <c r="C112" s="230" t="str">
        <f ca="1">OFFSET(INDIRECT($B200),24,2)</f>
        <v>Evaluating and improving</v>
      </c>
      <c r="D112" s="268" t="str">
        <f ca="1">OFFSET(INDIRECT($B$200),24,14)</f>
        <v>explain reasons for layout and content of own work, e.g. evaluate the presentation for audience and appropriateness
ensure output is appropriate for specific purpose
comment on reasons for layout and content
invite feedback/responses from others, e.g. use 'Comment' in Word Online/Excel Online for asking questions or adding suggestions
create groups and share work between them to allow review of work.</v>
      </c>
      <c r="E112" s="241">
        <v>1</v>
      </c>
      <c r="F112" s="237"/>
      <c r="G112" s="255" t="str">
        <f ca="1">OFFSET(INDIRECT($B200),24,15)</f>
        <v>evaluate own and others' work and justify content for audience, e.g. comment on others' work in relation to layout and content
respond to feedback.</v>
      </c>
      <c r="H112" s="241">
        <v>1</v>
      </c>
      <c r="I112" s="246"/>
      <c r="J112" s="256" t="str">
        <f ca="1">OFFSET(INDIRECT($B200),24,16)</f>
        <v>justify the reasons for choices and explain the advantages and disadvantages of the different outputs, e.g. produce a basic evaluation report including justification for layout and content
suggest and make improvements depending on feedback and self-evaluation. </v>
      </c>
      <c r="K112" s="241">
        <v>1</v>
      </c>
      <c r="L112" s="246"/>
      <c r="M112" s="255" t="str">
        <f ca="1">OFFSET(INDIRECT($B200),24,17)</f>
        <v>justify the reasons for choices and explain the advantages and disadvantages of the different outputs
suggest and make improvements depending on feedback and self-evaluation that are relevant for audience and purpose.</v>
      </c>
      <c r="N112" s="241">
        <v>1</v>
      </c>
      <c r="O112" s="244"/>
      <c r="P112" s="255" t="str">
        <f ca="1">OFFSET(INDIRECT($B200),24,18)</f>
        <v>justify reasoning to critical audiences in terms of layout and content, e.g. produce a detailed evaluation report including justification for layout and content
refer appropriately to sources of information used
make detailed and specific changes based upon feedback and self-evaluation, as relevant. </v>
      </c>
      <c r="Q112" s="241">
        <v>1</v>
      </c>
      <c r="R112" s="244"/>
      <c r="S112" s="255" t="str">
        <f ca="1">OFFSET(INDIRECT($B200),24,19)</f>
        <v>justify reasoning to critical audiences in terms of layout and content
refer appropriately to sources of information used
make detailed and specific changes based upon feedback and self-evaluation, as relevant. </v>
      </c>
      <c r="T112" s="241">
        <v>1</v>
      </c>
      <c r="U112" s="244"/>
      <c r="V112" s="237"/>
      <c r="W112" s="1"/>
      <c r="X112" s="1"/>
      <c r="Y112" s="1"/>
      <c r="Z112" s="1"/>
      <c r="AA112" s="1"/>
      <c r="AB112" s="1"/>
      <c r="AC112" s="1"/>
    </row>
    <row r="113" spans="1:29" ht="15" customHeight="1">
      <c r="A113" s="1"/>
      <c r="B113" s="282"/>
      <c r="C113" s="224"/>
      <c r="D113" s="291"/>
      <c r="E113" s="242"/>
      <c r="F113" s="247"/>
      <c r="G113" s="224"/>
      <c r="H113" s="242"/>
      <c r="I113" s="247"/>
      <c r="J113" s="250"/>
      <c r="K113" s="242"/>
      <c r="L113" s="247"/>
      <c r="M113" s="224"/>
      <c r="N113" s="242"/>
      <c r="O113" s="240"/>
      <c r="P113" s="224"/>
      <c r="Q113" s="242"/>
      <c r="R113" s="240"/>
      <c r="S113" s="224"/>
      <c r="T113" s="242"/>
      <c r="U113" s="240"/>
      <c r="V113" s="238"/>
      <c r="W113" s="1"/>
      <c r="X113" s="1"/>
      <c r="Y113" s="1"/>
      <c r="Z113" s="1"/>
      <c r="AA113" s="1"/>
      <c r="AB113" s="1"/>
      <c r="AC113" s="1"/>
    </row>
    <row r="114" spans="1:29" ht="15" customHeight="1">
      <c r="A114" s="1"/>
      <c r="B114" s="282"/>
      <c r="C114" s="224"/>
      <c r="D114" s="291"/>
      <c r="E114" s="242"/>
      <c r="F114" s="247"/>
      <c r="G114" s="224"/>
      <c r="H114" s="242"/>
      <c r="I114" s="247"/>
      <c r="J114" s="250"/>
      <c r="K114" s="242"/>
      <c r="L114" s="247"/>
      <c r="M114" s="224"/>
      <c r="N114" s="242"/>
      <c r="O114" s="240"/>
      <c r="P114" s="224"/>
      <c r="Q114" s="242"/>
      <c r="R114" s="240"/>
      <c r="S114" s="224"/>
      <c r="T114" s="242"/>
      <c r="U114" s="240"/>
      <c r="V114" s="238"/>
      <c r="W114" s="1"/>
      <c r="X114" s="1"/>
      <c r="Y114" s="1"/>
      <c r="Z114" s="1"/>
      <c r="AA114" s="1"/>
      <c r="AB114" s="1"/>
      <c r="AC114" s="1"/>
    </row>
    <row r="115" spans="1:29" ht="15" customHeight="1">
      <c r="A115" s="1"/>
      <c r="B115" s="282"/>
      <c r="C115" s="224"/>
      <c r="D115" s="291"/>
      <c r="E115" s="243"/>
      <c r="F115" s="247"/>
      <c r="G115" s="224"/>
      <c r="H115" s="243"/>
      <c r="I115" s="247"/>
      <c r="J115" s="250"/>
      <c r="K115" s="243"/>
      <c r="L115" s="247"/>
      <c r="M115" s="224"/>
      <c r="N115" s="243"/>
      <c r="O115" s="240"/>
      <c r="P115" s="224"/>
      <c r="Q115" s="243"/>
      <c r="R115" s="240"/>
      <c r="S115" s="224"/>
      <c r="T115" s="243"/>
      <c r="U115" s="240"/>
      <c r="V115" s="238"/>
      <c r="W115" s="1"/>
      <c r="X115" s="1"/>
      <c r="Y115" s="1"/>
      <c r="Z115" s="1"/>
      <c r="AA115" s="1"/>
      <c r="AB115" s="1"/>
      <c r="AC115" s="1"/>
    </row>
    <row r="116" spans="1:29" ht="15" customHeight="1">
      <c r="A116" s="1"/>
      <c r="B116" s="282"/>
      <c r="C116" s="224"/>
      <c r="D116" s="291"/>
      <c r="E116" s="241">
        <v>2</v>
      </c>
      <c r="F116" s="266"/>
      <c r="G116" s="224"/>
      <c r="H116" s="241">
        <v>2</v>
      </c>
      <c r="I116" s="248"/>
      <c r="J116" s="250"/>
      <c r="K116" s="241">
        <v>2</v>
      </c>
      <c r="L116" s="248"/>
      <c r="M116" s="224"/>
      <c r="N116" s="241">
        <v>2</v>
      </c>
      <c r="O116" s="239"/>
      <c r="P116" s="224"/>
      <c r="Q116" s="241">
        <v>2</v>
      </c>
      <c r="R116" s="239"/>
      <c r="S116" s="224"/>
      <c r="T116" s="241">
        <v>2</v>
      </c>
      <c r="U116" s="239"/>
      <c r="V116" s="237"/>
      <c r="W116" s="1"/>
      <c r="X116" s="1"/>
      <c r="Y116" s="1"/>
      <c r="Z116" s="1"/>
      <c r="AA116" s="1"/>
      <c r="AB116" s="1"/>
      <c r="AC116" s="1"/>
    </row>
    <row r="117" spans="1:29" ht="15" customHeight="1">
      <c r="A117" s="1"/>
      <c r="B117" s="282"/>
      <c r="C117" s="224"/>
      <c r="D117" s="291"/>
      <c r="E117" s="242"/>
      <c r="F117" s="247"/>
      <c r="G117" s="224"/>
      <c r="H117" s="242"/>
      <c r="I117" s="247"/>
      <c r="J117" s="250"/>
      <c r="K117" s="242"/>
      <c r="L117" s="247"/>
      <c r="M117" s="224"/>
      <c r="N117" s="242"/>
      <c r="O117" s="240"/>
      <c r="P117" s="224"/>
      <c r="Q117" s="242"/>
      <c r="R117" s="240"/>
      <c r="S117" s="224"/>
      <c r="T117" s="242"/>
      <c r="U117" s="240"/>
      <c r="V117" s="238"/>
      <c r="W117" s="1"/>
      <c r="X117" s="1"/>
      <c r="Y117" s="1"/>
      <c r="Z117" s="1"/>
      <c r="AA117" s="1"/>
      <c r="AB117" s="1"/>
      <c r="AC117" s="1"/>
    </row>
    <row r="118" spans="1:29" ht="15" customHeight="1">
      <c r="A118" s="1"/>
      <c r="B118" s="282"/>
      <c r="C118" s="224"/>
      <c r="D118" s="291"/>
      <c r="E118" s="242"/>
      <c r="F118" s="247"/>
      <c r="G118" s="224"/>
      <c r="H118" s="242"/>
      <c r="I118" s="247"/>
      <c r="J118" s="250"/>
      <c r="K118" s="242"/>
      <c r="L118" s="247"/>
      <c r="M118" s="224"/>
      <c r="N118" s="242"/>
      <c r="O118" s="240"/>
      <c r="P118" s="224"/>
      <c r="Q118" s="242"/>
      <c r="R118" s="240"/>
      <c r="S118" s="224"/>
      <c r="T118" s="242"/>
      <c r="U118" s="240"/>
      <c r="V118" s="238"/>
      <c r="W118" s="1"/>
      <c r="X118" s="1"/>
      <c r="Y118" s="1"/>
      <c r="Z118" s="1"/>
      <c r="AA118" s="1"/>
      <c r="AB118" s="1"/>
      <c r="AC118" s="1"/>
    </row>
    <row r="119" spans="1:29" ht="15" customHeight="1">
      <c r="A119" s="1"/>
      <c r="B119" s="282"/>
      <c r="C119" s="224"/>
      <c r="D119" s="291"/>
      <c r="E119" s="243"/>
      <c r="F119" s="247"/>
      <c r="G119" s="224"/>
      <c r="H119" s="243"/>
      <c r="I119" s="247"/>
      <c r="J119" s="250"/>
      <c r="K119" s="243"/>
      <c r="L119" s="247"/>
      <c r="M119" s="224"/>
      <c r="N119" s="243"/>
      <c r="O119" s="240"/>
      <c r="P119" s="224"/>
      <c r="Q119" s="243"/>
      <c r="R119" s="240"/>
      <c r="S119" s="224"/>
      <c r="T119" s="243"/>
      <c r="U119" s="240"/>
      <c r="V119" s="238"/>
      <c r="W119" s="1"/>
      <c r="X119" s="1"/>
      <c r="Y119" s="1"/>
      <c r="Z119" s="1"/>
      <c r="AA119" s="1"/>
      <c r="AB119" s="1"/>
      <c r="AC119" s="1"/>
    </row>
    <row r="120" spans="1:29" ht="15" customHeight="1">
      <c r="A120" s="1"/>
      <c r="B120" s="282"/>
      <c r="C120" s="224"/>
      <c r="D120" s="291"/>
      <c r="E120" s="241">
        <v>3</v>
      </c>
      <c r="F120" s="266"/>
      <c r="G120" s="224"/>
      <c r="H120" s="241">
        <v>3</v>
      </c>
      <c r="I120" s="248"/>
      <c r="J120" s="250"/>
      <c r="K120" s="241">
        <v>3</v>
      </c>
      <c r="L120" s="248"/>
      <c r="M120" s="224"/>
      <c r="N120" s="241">
        <v>3</v>
      </c>
      <c r="O120" s="239"/>
      <c r="P120" s="224"/>
      <c r="Q120" s="241">
        <v>3</v>
      </c>
      <c r="R120" s="239"/>
      <c r="S120" s="224"/>
      <c r="T120" s="241">
        <v>3</v>
      </c>
      <c r="U120" s="239"/>
      <c r="V120" s="237"/>
      <c r="W120" s="1"/>
      <c r="X120" s="1"/>
      <c r="Y120" s="1"/>
      <c r="Z120" s="1"/>
      <c r="AA120" s="1"/>
      <c r="AB120" s="1"/>
      <c r="AC120" s="1"/>
    </row>
    <row r="121" spans="1:29" ht="15" customHeight="1">
      <c r="A121" s="1"/>
      <c r="B121" s="282"/>
      <c r="C121" s="224"/>
      <c r="D121" s="291"/>
      <c r="E121" s="242"/>
      <c r="F121" s="247"/>
      <c r="G121" s="224"/>
      <c r="H121" s="242"/>
      <c r="I121" s="247"/>
      <c r="J121" s="250"/>
      <c r="K121" s="242"/>
      <c r="L121" s="247"/>
      <c r="M121" s="224"/>
      <c r="N121" s="242"/>
      <c r="O121" s="240"/>
      <c r="P121" s="224"/>
      <c r="Q121" s="242"/>
      <c r="R121" s="240"/>
      <c r="S121" s="224"/>
      <c r="T121" s="242"/>
      <c r="U121" s="240"/>
      <c r="V121" s="238"/>
      <c r="W121" s="1"/>
      <c r="X121" s="1"/>
      <c r="Y121" s="1"/>
      <c r="Z121" s="1"/>
      <c r="AA121" s="1"/>
      <c r="AB121" s="1"/>
      <c r="AC121" s="1"/>
    </row>
    <row r="122" spans="1:29" ht="15" customHeight="1">
      <c r="A122" s="1"/>
      <c r="B122" s="282"/>
      <c r="C122" s="224"/>
      <c r="D122" s="291"/>
      <c r="E122" s="242"/>
      <c r="F122" s="247"/>
      <c r="G122" s="224"/>
      <c r="H122" s="242"/>
      <c r="I122" s="247"/>
      <c r="J122" s="250"/>
      <c r="K122" s="242"/>
      <c r="L122" s="247"/>
      <c r="M122" s="224"/>
      <c r="N122" s="242"/>
      <c r="O122" s="240"/>
      <c r="P122" s="224"/>
      <c r="Q122" s="242"/>
      <c r="R122" s="240"/>
      <c r="S122" s="224"/>
      <c r="T122" s="242"/>
      <c r="U122" s="240"/>
      <c r="V122" s="238"/>
      <c r="W122" s="1"/>
      <c r="X122" s="1"/>
      <c r="Y122" s="1"/>
      <c r="Z122" s="1"/>
      <c r="AA122" s="1"/>
      <c r="AB122" s="1"/>
      <c r="AC122" s="1"/>
    </row>
    <row r="123" spans="1:29" ht="15" customHeight="1">
      <c r="A123" s="1"/>
      <c r="B123" s="283"/>
      <c r="C123" s="225"/>
      <c r="D123" s="291"/>
      <c r="E123" s="243"/>
      <c r="F123" s="247"/>
      <c r="G123" s="225"/>
      <c r="H123" s="243"/>
      <c r="I123" s="247"/>
      <c r="J123" s="251"/>
      <c r="K123" s="243"/>
      <c r="L123" s="247"/>
      <c r="M123" s="225"/>
      <c r="N123" s="243"/>
      <c r="O123" s="240"/>
      <c r="P123" s="225"/>
      <c r="Q123" s="243"/>
      <c r="R123" s="240"/>
      <c r="S123" s="225"/>
      <c r="T123" s="243"/>
      <c r="U123" s="240"/>
      <c r="V123" s="238"/>
      <c r="W123" s="1"/>
      <c r="X123" s="1"/>
      <c r="Y123" s="1"/>
      <c r="Z123" s="1"/>
      <c r="AA123" s="1"/>
      <c r="AB123" s="1"/>
      <c r="AC123" s="1"/>
    </row>
    <row r="124" spans="1:29" ht="15" customHeight="1">
      <c r="A124" s="1"/>
      <c r="B124" s="285" t="str">
        <f ca="1">OFFSET(INDIRECT($B200),27,0)</f>
        <v xml:space="preserve"> 4. Data and computational thinking    </v>
      </c>
      <c r="C124" s="223" t="str">
        <f ca="1">OFFSET(INDIRECT($B200),27,2)</f>
        <v>Problem-solving and modelling</v>
      </c>
      <c r="D124" s="268" t="str">
        <f ca="1">OFFSET(INDIRECT($B$200),27,14)</f>
        <v xml:space="preserve">demonstrate how programs or processes run by following a sequence of instructions exactly and in order
demonstrate how an algorithm is useful for representing a solution to a problem through testing
understand that changing instructions can affect or even terminate a process, e.g. moving instructions around in a program could produce unexpected outcomes or cause the program to fail altogether.
</v>
      </c>
      <c r="E124" s="241">
        <v>1</v>
      </c>
      <c r="F124" s="237"/>
      <c r="G124" s="245" t="str">
        <f ca="1">OFFSET(INDIRECT($B200),27,15)</f>
        <v xml:space="preserve">identify different parts of a process, e.g. variables, loops, case statements and comments
predict process outcome after modifying inputs, e.g. predicting the effect of changing/editing a set of instructions
modify a given flow chart to change the variables of an algorithm, e.g. add a process or a counter to it that would increment or decrement values.
</v>
      </c>
      <c r="H124" s="241">
        <v>1</v>
      </c>
      <c r="I124" s="246"/>
      <c r="J124" s="249" t="str">
        <f ca="1">OFFSET(INDIRECT($B200),27,16)</f>
        <v>identify patterns and opportunities for re-using code (instructions), e.g. parts of a method or instruction list that can be used to solve similar problems in different situations and/or systems
apply logical reasoning to a problem to formulate a solution, e.g. explain and justify how and why a solution to a problem is suitable
modify a given flow chart to change rules of an algorithm, e.g. adjust conditions of actions in a flow chart, for instance changing the boundaries of a counter in a loop to change how the program functions
change an algorithm and predict the outcome.</v>
      </c>
      <c r="K124" s="241">
        <v>1</v>
      </c>
      <c r="L124" s="246"/>
      <c r="M124" s="252" t="str">
        <f ca="1">OFFSET(INDIRECT($B200),27,17)</f>
        <v xml:space="preserve">decompose complex processes and determine the actions of individual parts, e.g. multiple WHILE, FOR and IF in either text-based or block-based programming environments
follow given written instructions or flow charts to determine the function or output of a process
recognise that algorithms are language agnostic
follow and develop logical solutions, e.g. demonstrate how a problem could be solved selecting a suitable method to illustrate
detect and correct simple errors in algorithms, e.g. can identify and correct where a syntax error will occur, for instance missing equal signs, variable names spelled incorrectly. 
</v>
      </c>
      <c r="N124" s="241">
        <v>1</v>
      </c>
      <c r="O124" s="244"/>
      <c r="P124" s="245" t="str">
        <f ca="1">OFFSET(INDIRECT($B200),27,18)</f>
        <v xml:space="preserve">independently create and design models and explain how they represent real-world problems, e.g. selecting and correctly using an appropriate method for illustrating a problem, such as a flow chart or spreadsheet
follow and develop logical solutions to determine actions and outputs of a program/process, e.g. follow pseudocode or a flow chart to come to an outcome, develop a written sequence of steps that could be followed.
</v>
      </c>
      <c r="Q124" s="241">
        <v>1</v>
      </c>
      <c r="R124" s="244"/>
      <c r="S124" s="245" t="str">
        <f ca="1">OFFSET(INDIRECT($B200),27,19)</f>
        <v>demonstrate the benefits of using part or whole instructions or methods (functions/procedures) in solving a problem, e.g. compartmentalise sections of a problem and call them when needed.</v>
      </c>
      <c r="T124" s="241">
        <v>1</v>
      </c>
      <c r="U124" s="244"/>
      <c r="V124" s="237"/>
      <c r="W124" s="1"/>
      <c r="X124" s="1"/>
      <c r="Y124" s="1"/>
      <c r="Z124" s="1"/>
      <c r="AA124" s="1"/>
      <c r="AB124" s="1"/>
      <c r="AC124" s="1"/>
    </row>
    <row r="125" spans="1:29" ht="15" customHeight="1">
      <c r="A125" s="1"/>
      <c r="B125" s="286"/>
      <c r="C125" s="224"/>
      <c r="D125" s="291"/>
      <c r="E125" s="242"/>
      <c r="F125" s="247"/>
      <c r="G125" s="224"/>
      <c r="H125" s="242"/>
      <c r="I125" s="247"/>
      <c r="J125" s="250"/>
      <c r="K125" s="242"/>
      <c r="L125" s="247"/>
      <c r="M125" s="253"/>
      <c r="N125" s="242"/>
      <c r="O125" s="240"/>
      <c r="P125" s="224"/>
      <c r="Q125" s="242"/>
      <c r="R125" s="240"/>
      <c r="S125" s="224"/>
      <c r="T125" s="242"/>
      <c r="U125" s="240"/>
      <c r="V125" s="238"/>
      <c r="W125" s="1"/>
      <c r="X125" s="1"/>
      <c r="Y125" s="1"/>
      <c r="Z125" s="1"/>
      <c r="AA125" s="1"/>
      <c r="AB125" s="1"/>
      <c r="AC125" s="1"/>
    </row>
    <row r="126" spans="1:29" ht="15" customHeight="1">
      <c r="A126" s="1"/>
      <c r="B126" s="286"/>
      <c r="C126" s="224"/>
      <c r="D126" s="291"/>
      <c r="E126" s="242"/>
      <c r="F126" s="247"/>
      <c r="G126" s="224"/>
      <c r="H126" s="242"/>
      <c r="I126" s="247"/>
      <c r="J126" s="250"/>
      <c r="K126" s="242"/>
      <c r="L126" s="247"/>
      <c r="M126" s="253"/>
      <c r="N126" s="242"/>
      <c r="O126" s="240"/>
      <c r="P126" s="224"/>
      <c r="Q126" s="242"/>
      <c r="R126" s="240"/>
      <c r="S126" s="224"/>
      <c r="T126" s="242"/>
      <c r="U126" s="240"/>
      <c r="V126" s="238"/>
      <c r="W126" s="1"/>
      <c r="X126" s="1"/>
      <c r="Y126" s="1"/>
      <c r="Z126" s="1"/>
      <c r="AA126" s="1"/>
      <c r="AB126" s="1"/>
      <c r="AC126" s="1"/>
    </row>
    <row r="127" spans="1:29" ht="15" customHeight="1">
      <c r="A127" s="1"/>
      <c r="B127" s="286"/>
      <c r="C127" s="224"/>
      <c r="D127" s="291"/>
      <c r="E127" s="243"/>
      <c r="F127" s="247"/>
      <c r="G127" s="224"/>
      <c r="H127" s="243"/>
      <c r="I127" s="247"/>
      <c r="J127" s="250"/>
      <c r="K127" s="243"/>
      <c r="L127" s="247"/>
      <c r="M127" s="253"/>
      <c r="N127" s="243"/>
      <c r="O127" s="240"/>
      <c r="P127" s="224"/>
      <c r="Q127" s="243"/>
      <c r="R127" s="240"/>
      <c r="S127" s="224"/>
      <c r="T127" s="243"/>
      <c r="U127" s="240"/>
      <c r="V127" s="238"/>
      <c r="W127" s="1"/>
      <c r="X127" s="1"/>
      <c r="Y127" s="1"/>
      <c r="Z127" s="1"/>
      <c r="AA127" s="1"/>
      <c r="AB127" s="1"/>
      <c r="AC127" s="1"/>
    </row>
    <row r="128" spans="1:29" ht="15" customHeight="1">
      <c r="A128" s="1"/>
      <c r="B128" s="286"/>
      <c r="C128" s="224"/>
      <c r="D128" s="291"/>
      <c r="E128" s="241">
        <v>2</v>
      </c>
      <c r="F128" s="266"/>
      <c r="G128" s="224"/>
      <c r="H128" s="241">
        <v>2</v>
      </c>
      <c r="I128" s="248"/>
      <c r="J128" s="250"/>
      <c r="K128" s="241">
        <v>2</v>
      </c>
      <c r="L128" s="248"/>
      <c r="M128" s="253"/>
      <c r="N128" s="241">
        <v>2</v>
      </c>
      <c r="O128" s="239"/>
      <c r="P128" s="224"/>
      <c r="Q128" s="241">
        <v>2</v>
      </c>
      <c r="R128" s="239"/>
      <c r="S128" s="224"/>
      <c r="T128" s="241">
        <v>2</v>
      </c>
      <c r="U128" s="239"/>
      <c r="V128" s="237"/>
      <c r="W128" s="1"/>
      <c r="X128" s="1"/>
      <c r="Y128" s="1"/>
      <c r="Z128" s="1"/>
      <c r="AA128" s="1"/>
      <c r="AB128" s="1"/>
      <c r="AC128" s="1"/>
    </row>
    <row r="129" spans="1:29" ht="15" customHeight="1">
      <c r="A129" s="1"/>
      <c r="B129" s="286"/>
      <c r="C129" s="224"/>
      <c r="D129" s="291"/>
      <c r="E129" s="242"/>
      <c r="F129" s="247"/>
      <c r="G129" s="224"/>
      <c r="H129" s="242"/>
      <c r="I129" s="247"/>
      <c r="J129" s="250"/>
      <c r="K129" s="242"/>
      <c r="L129" s="247"/>
      <c r="M129" s="253"/>
      <c r="N129" s="242"/>
      <c r="O129" s="240"/>
      <c r="P129" s="224"/>
      <c r="Q129" s="242"/>
      <c r="R129" s="240"/>
      <c r="S129" s="224"/>
      <c r="T129" s="242"/>
      <c r="U129" s="240"/>
      <c r="V129" s="238"/>
      <c r="W129" s="1"/>
      <c r="X129" s="1"/>
      <c r="Y129" s="1"/>
      <c r="Z129" s="1"/>
      <c r="AA129" s="1"/>
      <c r="AB129" s="1"/>
      <c r="AC129" s="1"/>
    </row>
    <row r="130" spans="1:29" ht="15" customHeight="1">
      <c r="A130" s="1"/>
      <c r="B130" s="286"/>
      <c r="C130" s="224"/>
      <c r="D130" s="291"/>
      <c r="E130" s="242"/>
      <c r="F130" s="247"/>
      <c r="G130" s="224"/>
      <c r="H130" s="242"/>
      <c r="I130" s="247"/>
      <c r="J130" s="250"/>
      <c r="K130" s="242"/>
      <c r="L130" s="247"/>
      <c r="M130" s="253"/>
      <c r="N130" s="242"/>
      <c r="O130" s="240"/>
      <c r="P130" s="224"/>
      <c r="Q130" s="242"/>
      <c r="R130" s="240"/>
      <c r="S130" s="224"/>
      <c r="T130" s="242"/>
      <c r="U130" s="240"/>
      <c r="V130" s="238"/>
      <c r="W130" s="1"/>
      <c r="X130" s="1"/>
      <c r="Y130" s="1"/>
      <c r="Z130" s="1"/>
      <c r="AA130" s="1"/>
      <c r="AB130" s="1"/>
      <c r="AC130" s="1"/>
    </row>
    <row r="131" spans="1:29" ht="15" customHeight="1">
      <c r="A131" s="1"/>
      <c r="B131" s="286"/>
      <c r="C131" s="224"/>
      <c r="D131" s="291"/>
      <c r="E131" s="243"/>
      <c r="F131" s="247"/>
      <c r="G131" s="224"/>
      <c r="H131" s="243"/>
      <c r="I131" s="247"/>
      <c r="J131" s="250"/>
      <c r="K131" s="243"/>
      <c r="L131" s="247"/>
      <c r="M131" s="253"/>
      <c r="N131" s="243"/>
      <c r="O131" s="240"/>
      <c r="P131" s="224"/>
      <c r="Q131" s="243"/>
      <c r="R131" s="240"/>
      <c r="S131" s="224"/>
      <c r="T131" s="243"/>
      <c r="U131" s="240"/>
      <c r="V131" s="238"/>
      <c r="W131" s="1"/>
      <c r="X131" s="1"/>
      <c r="Y131" s="1"/>
      <c r="Z131" s="1"/>
      <c r="AA131" s="1"/>
      <c r="AB131" s="1"/>
      <c r="AC131" s="1"/>
    </row>
    <row r="132" spans="1:29" ht="15" customHeight="1">
      <c r="A132" s="1"/>
      <c r="B132" s="286"/>
      <c r="C132" s="224"/>
      <c r="D132" s="291"/>
      <c r="E132" s="241">
        <v>3</v>
      </c>
      <c r="F132" s="266"/>
      <c r="G132" s="224"/>
      <c r="H132" s="241">
        <v>3</v>
      </c>
      <c r="I132" s="248"/>
      <c r="J132" s="250"/>
      <c r="K132" s="241">
        <v>3</v>
      </c>
      <c r="L132" s="248"/>
      <c r="M132" s="253"/>
      <c r="N132" s="241">
        <v>3</v>
      </c>
      <c r="O132" s="239"/>
      <c r="P132" s="224"/>
      <c r="Q132" s="241">
        <v>3</v>
      </c>
      <c r="R132" s="239"/>
      <c r="S132" s="224"/>
      <c r="T132" s="241">
        <v>3</v>
      </c>
      <c r="U132" s="239"/>
      <c r="V132" s="237"/>
      <c r="W132" s="1"/>
      <c r="X132" s="1"/>
      <c r="Y132" s="1"/>
      <c r="Z132" s="1"/>
      <c r="AA132" s="1"/>
      <c r="AB132" s="1"/>
      <c r="AC132" s="1"/>
    </row>
    <row r="133" spans="1:29" ht="15" customHeight="1">
      <c r="A133" s="1"/>
      <c r="B133" s="286"/>
      <c r="C133" s="224"/>
      <c r="D133" s="291"/>
      <c r="E133" s="242"/>
      <c r="F133" s="247"/>
      <c r="G133" s="224"/>
      <c r="H133" s="242"/>
      <c r="I133" s="247"/>
      <c r="J133" s="250"/>
      <c r="K133" s="242"/>
      <c r="L133" s="247"/>
      <c r="M133" s="253"/>
      <c r="N133" s="242"/>
      <c r="O133" s="240"/>
      <c r="P133" s="224"/>
      <c r="Q133" s="242"/>
      <c r="R133" s="240"/>
      <c r="S133" s="224"/>
      <c r="T133" s="242"/>
      <c r="U133" s="240"/>
      <c r="V133" s="238"/>
      <c r="W133" s="1"/>
      <c r="X133" s="1"/>
      <c r="Y133" s="1"/>
      <c r="Z133" s="1"/>
      <c r="AA133" s="1"/>
      <c r="AB133" s="1"/>
      <c r="AC133" s="1"/>
    </row>
    <row r="134" spans="1:29" ht="15" customHeight="1">
      <c r="A134" s="1"/>
      <c r="B134" s="286"/>
      <c r="C134" s="224"/>
      <c r="D134" s="291"/>
      <c r="E134" s="242"/>
      <c r="F134" s="247"/>
      <c r="G134" s="224"/>
      <c r="H134" s="242"/>
      <c r="I134" s="247"/>
      <c r="J134" s="250"/>
      <c r="K134" s="242"/>
      <c r="L134" s="247"/>
      <c r="M134" s="253"/>
      <c r="N134" s="242"/>
      <c r="O134" s="240"/>
      <c r="P134" s="224"/>
      <c r="Q134" s="242"/>
      <c r="R134" s="240"/>
      <c r="S134" s="224"/>
      <c r="T134" s="242"/>
      <c r="U134" s="240"/>
      <c r="V134" s="238"/>
      <c r="W134" s="1"/>
      <c r="X134" s="1"/>
      <c r="Y134" s="1"/>
      <c r="Z134" s="1"/>
      <c r="AA134" s="1"/>
      <c r="AB134" s="1"/>
      <c r="AC134" s="1"/>
    </row>
    <row r="135" spans="1:29" ht="47.25" customHeight="1">
      <c r="A135" s="1"/>
      <c r="B135" s="286"/>
      <c r="C135" s="225"/>
      <c r="D135" s="291"/>
      <c r="E135" s="243"/>
      <c r="F135" s="247"/>
      <c r="G135" s="225"/>
      <c r="H135" s="243"/>
      <c r="I135" s="247"/>
      <c r="J135" s="251"/>
      <c r="K135" s="243"/>
      <c r="L135" s="247"/>
      <c r="M135" s="254"/>
      <c r="N135" s="243"/>
      <c r="O135" s="240"/>
      <c r="P135" s="225"/>
      <c r="Q135" s="243"/>
      <c r="R135" s="240"/>
      <c r="S135" s="225"/>
      <c r="T135" s="243"/>
      <c r="U135" s="240"/>
      <c r="V135" s="238"/>
      <c r="W135" s="1"/>
      <c r="X135" s="1"/>
      <c r="Y135" s="1"/>
      <c r="Z135" s="1"/>
      <c r="AA135" s="1"/>
      <c r="AB135" s="1"/>
      <c r="AC135" s="1"/>
    </row>
    <row r="136" spans="1:29" ht="15" customHeight="1">
      <c r="A136" s="1"/>
      <c r="B136" s="286"/>
      <c r="C136" s="223" t="str">
        <f ca="1">OFFSET(INDIRECT($B200),29,2)</f>
        <v>Data and information literacy</v>
      </c>
      <c r="D136" s="268" t="str">
        <f ca="1">OFFSET(INDIRECT($B$200),29,14)</f>
        <v xml:space="preserve">construct, refine and interrogate data sets to test or support an investigation.
</v>
      </c>
      <c r="E136" s="241">
        <v>1</v>
      </c>
      <c r="F136" s="237"/>
      <c r="G136" s="245" t="str">
        <f ca="1">OFFSET(INDIRECT($B200),29,15)</f>
        <v>create a data capture form, capture data, search data and create a database or spreadsheet with appropriate data input method.</v>
      </c>
      <c r="H136" s="241">
        <v>1</v>
      </c>
      <c r="I136" s="246"/>
      <c r="J136" s="249" t="str">
        <f ca="1">OFFSET(INDIRECT($B200),29,16)</f>
        <v>construct frequency tables for sets of data, grouped where appropriate, and perform simple analysis on data sets.</v>
      </c>
      <c r="K136" s="241">
        <v>1</v>
      </c>
      <c r="L136" s="246"/>
      <c r="M136" s="245" t="str">
        <f ca="1">OFFSET(INDIRECT($B200),29,17)</f>
        <v>search through large data sets and identify trends where appropriate.</v>
      </c>
      <c r="N136" s="241">
        <v>1</v>
      </c>
      <c r="O136" s="244"/>
      <c r="P136" s="245" t="str">
        <f ca="1">OFFSET(INDIRECT($B200),29,18)</f>
        <v>use data to explain and add validity to conclusion and where possible modify conclusion and/or hypothesis.</v>
      </c>
      <c r="Q136" s="241">
        <v>1</v>
      </c>
      <c r="R136" s="244"/>
      <c r="S136" s="245" t="str">
        <f ca="1">OFFSET(INDIRECT($B200),29,19)</f>
        <v>use appropriate programs to produce statistical evidence based on their own collected data/identified scenario and justify reasoning.</v>
      </c>
      <c r="T136" s="241">
        <v>1</v>
      </c>
      <c r="U136" s="244"/>
      <c r="V136" s="237"/>
      <c r="W136" s="1"/>
      <c r="X136" s="1"/>
      <c r="Y136" s="1"/>
      <c r="Z136" s="1"/>
      <c r="AA136" s="1"/>
      <c r="AB136" s="1"/>
      <c r="AC136" s="1"/>
    </row>
    <row r="137" spans="1:29" ht="15" customHeight="1">
      <c r="A137" s="1"/>
      <c r="B137" s="286"/>
      <c r="C137" s="224"/>
      <c r="D137" s="291"/>
      <c r="E137" s="242"/>
      <c r="F137" s="247"/>
      <c r="G137" s="224"/>
      <c r="H137" s="242"/>
      <c r="I137" s="247"/>
      <c r="J137" s="250"/>
      <c r="K137" s="242"/>
      <c r="L137" s="247"/>
      <c r="M137" s="224"/>
      <c r="N137" s="242"/>
      <c r="O137" s="240"/>
      <c r="P137" s="224"/>
      <c r="Q137" s="242"/>
      <c r="R137" s="240"/>
      <c r="S137" s="224"/>
      <c r="T137" s="242"/>
      <c r="U137" s="240"/>
      <c r="V137" s="238"/>
      <c r="W137" s="1"/>
      <c r="X137" s="1"/>
      <c r="Y137" s="1"/>
      <c r="Z137" s="1"/>
      <c r="AA137" s="1"/>
      <c r="AB137" s="1"/>
      <c r="AC137" s="1"/>
    </row>
    <row r="138" spans="1:29" ht="15" customHeight="1">
      <c r="A138" s="1"/>
      <c r="B138" s="286"/>
      <c r="C138" s="224"/>
      <c r="D138" s="291"/>
      <c r="E138" s="242"/>
      <c r="F138" s="247"/>
      <c r="G138" s="224"/>
      <c r="H138" s="242"/>
      <c r="I138" s="247"/>
      <c r="J138" s="250"/>
      <c r="K138" s="242"/>
      <c r="L138" s="247"/>
      <c r="M138" s="224"/>
      <c r="N138" s="242"/>
      <c r="O138" s="240"/>
      <c r="P138" s="224"/>
      <c r="Q138" s="242"/>
      <c r="R138" s="240"/>
      <c r="S138" s="224"/>
      <c r="T138" s="242"/>
      <c r="U138" s="240"/>
      <c r="V138" s="238"/>
      <c r="W138" s="1"/>
      <c r="X138" s="1"/>
      <c r="Y138" s="1"/>
      <c r="Z138" s="1"/>
      <c r="AA138" s="1"/>
      <c r="AB138" s="1"/>
      <c r="AC138" s="1"/>
    </row>
    <row r="139" spans="1:29" ht="15" customHeight="1">
      <c r="A139" s="1"/>
      <c r="B139" s="286"/>
      <c r="C139" s="224"/>
      <c r="D139" s="291"/>
      <c r="E139" s="243"/>
      <c r="F139" s="247"/>
      <c r="G139" s="224"/>
      <c r="H139" s="243"/>
      <c r="I139" s="247"/>
      <c r="J139" s="250"/>
      <c r="K139" s="243"/>
      <c r="L139" s="247"/>
      <c r="M139" s="224"/>
      <c r="N139" s="243"/>
      <c r="O139" s="240"/>
      <c r="P139" s="224"/>
      <c r="Q139" s="243"/>
      <c r="R139" s="240"/>
      <c r="S139" s="224"/>
      <c r="T139" s="243"/>
      <c r="U139" s="240"/>
      <c r="V139" s="238"/>
      <c r="W139" s="1"/>
      <c r="X139" s="1"/>
      <c r="Y139" s="1"/>
      <c r="Z139" s="1"/>
      <c r="AA139" s="1"/>
      <c r="AB139" s="1"/>
      <c r="AC139" s="1"/>
    </row>
    <row r="140" spans="1:29" ht="15" customHeight="1">
      <c r="A140" s="1"/>
      <c r="B140" s="286"/>
      <c r="C140" s="224"/>
      <c r="D140" s="291"/>
      <c r="E140" s="241">
        <v>2</v>
      </c>
      <c r="F140" s="266"/>
      <c r="G140" s="224"/>
      <c r="H140" s="241">
        <v>2</v>
      </c>
      <c r="I140" s="248"/>
      <c r="J140" s="250"/>
      <c r="K140" s="241">
        <v>2</v>
      </c>
      <c r="L140" s="248"/>
      <c r="M140" s="224"/>
      <c r="N140" s="241">
        <v>2</v>
      </c>
      <c r="O140" s="239"/>
      <c r="P140" s="224"/>
      <c r="Q140" s="241">
        <v>2</v>
      </c>
      <c r="R140" s="239"/>
      <c r="S140" s="224"/>
      <c r="T140" s="241">
        <v>2</v>
      </c>
      <c r="U140" s="239"/>
      <c r="V140" s="237"/>
      <c r="W140" s="1"/>
      <c r="X140" s="1"/>
      <c r="Y140" s="1"/>
      <c r="Z140" s="1"/>
      <c r="AA140" s="1"/>
      <c r="AB140" s="1"/>
      <c r="AC140" s="1"/>
    </row>
    <row r="141" spans="1:29" ht="15" customHeight="1">
      <c r="A141" s="1"/>
      <c r="B141" s="286"/>
      <c r="C141" s="224"/>
      <c r="D141" s="291"/>
      <c r="E141" s="242"/>
      <c r="F141" s="247"/>
      <c r="G141" s="224"/>
      <c r="H141" s="242"/>
      <c r="I141" s="247"/>
      <c r="J141" s="250"/>
      <c r="K141" s="242"/>
      <c r="L141" s="247"/>
      <c r="M141" s="224"/>
      <c r="N141" s="242"/>
      <c r="O141" s="240"/>
      <c r="P141" s="224"/>
      <c r="Q141" s="242"/>
      <c r="R141" s="240"/>
      <c r="S141" s="224"/>
      <c r="T141" s="242"/>
      <c r="U141" s="240"/>
      <c r="V141" s="238"/>
      <c r="W141" s="1"/>
      <c r="X141" s="1"/>
      <c r="Y141" s="1"/>
      <c r="Z141" s="1"/>
      <c r="AA141" s="1"/>
      <c r="AB141" s="1"/>
      <c r="AC141" s="1"/>
    </row>
    <row r="142" spans="1:29" ht="15" customHeight="1">
      <c r="A142" s="1"/>
      <c r="B142" s="286"/>
      <c r="C142" s="224"/>
      <c r="D142" s="291"/>
      <c r="E142" s="242"/>
      <c r="F142" s="247"/>
      <c r="G142" s="224"/>
      <c r="H142" s="242"/>
      <c r="I142" s="247"/>
      <c r="J142" s="250"/>
      <c r="K142" s="242"/>
      <c r="L142" s="247"/>
      <c r="M142" s="224"/>
      <c r="N142" s="242"/>
      <c r="O142" s="240"/>
      <c r="P142" s="224"/>
      <c r="Q142" s="242"/>
      <c r="R142" s="240"/>
      <c r="S142" s="224"/>
      <c r="T142" s="242"/>
      <c r="U142" s="240"/>
      <c r="V142" s="238"/>
      <c r="W142" s="1"/>
      <c r="X142" s="1"/>
      <c r="Y142" s="1"/>
      <c r="Z142" s="1"/>
      <c r="AA142" s="1"/>
      <c r="AB142" s="1"/>
      <c r="AC142" s="1"/>
    </row>
    <row r="143" spans="1:29" ht="15" customHeight="1">
      <c r="A143" s="1"/>
      <c r="B143" s="286"/>
      <c r="C143" s="224"/>
      <c r="D143" s="291"/>
      <c r="E143" s="243"/>
      <c r="F143" s="247"/>
      <c r="G143" s="224"/>
      <c r="H143" s="243"/>
      <c r="I143" s="247"/>
      <c r="J143" s="250"/>
      <c r="K143" s="243"/>
      <c r="L143" s="247"/>
      <c r="M143" s="224"/>
      <c r="N143" s="243"/>
      <c r="O143" s="240"/>
      <c r="P143" s="224"/>
      <c r="Q143" s="243"/>
      <c r="R143" s="240"/>
      <c r="S143" s="224"/>
      <c r="T143" s="243"/>
      <c r="U143" s="240"/>
      <c r="V143" s="238"/>
      <c r="W143" s="1"/>
      <c r="X143" s="1"/>
      <c r="Y143" s="1"/>
      <c r="Z143" s="1"/>
      <c r="AA143" s="1"/>
      <c r="AB143" s="1"/>
      <c r="AC143" s="1"/>
    </row>
    <row r="144" spans="1:29" ht="15" customHeight="1">
      <c r="A144" s="1"/>
      <c r="B144" s="286"/>
      <c r="C144" s="224"/>
      <c r="D144" s="291"/>
      <c r="E144" s="241">
        <v>3</v>
      </c>
      <c r="F144" s="266"/>
      <c r="G144" s="224"/>
      <c r="H144" s="241">
        <v>3</v>
      </c>
      <c r="I144" s="248"/>
      <c r="J144" s="250"/>
      <c r="K144" s="241">
        <v>3</v>
      </c>
      <c r="L144" s="248"/>
      <c r="M144" s="224"/>
      <c r="N144" s="241">
        <v>3</v>
      </c>
      <c r="O144" s="239"/>
      <c r="P144" s="224"/>
      <c r="Q144" s="241">
        <v>3</v>
      </c>
      <c r="R144" s="239"/>
      <c r="S144" s="224"/>
      <c r="T144" s="241">
        <v>3</v>
      </c>
      <c r="U144" s="239"/>
      <c r="V144" s="237"/>
      <c r="W144" s="1"/>
      <c r="X144" s="1"/>
      <c r="Y144" s="1"/>
      <c r="Z144" s="1"/>
      <c r="AA144" s="1"/>
      <c r="AB144" s="1"/>
      <c r="AC144" s="1"/>
    </row>
    <row r="145" spans="1:29" ht="15" customHeight="1">
      <c r="A145" s="1"/>
      <c r="B145" s="286"/>
      <c r="C145" s="224"/>
      <c r="D145" s="291"/>
      <c r="E145" s="242"/>
      <c r="F145" s="247"/>
      <c r="G145" s="224"/>
      <c r="H145" s="242"/>
      <c r="I145" s="247"/>
      <c r="J145" s="250"/>
      <c r="K145" s="242"/>
      <c r="L145" s="247"/>
      <c r="M145" s="224"/>
      <c r="N145" s="242"/>
      <c r="O145" s="240"/>
      <c r="P145" s="224"/>
      <c r="Q145" s="242"/>
      <c r="R145" s="240"/>
      <c r="S145" s="224"/>
      <c r="T145" s="242"/>
      <c r="U145" s="240"/>
      <c r="V145" s="238"/>
      <c r="W145" s="1"/>
      <c r="X145" s="1"/>
      <c r="Y145" s="1"/>
      <c r="Z145" s="1"/>
      <c r="AA145" s="1"/>
      <c r="AB145" s="1"/>
      <c r="AC145" s="1"/>
    </row>
    <row r="146" spans="1:29" ht="15" customHeight="1">
      <c r="A146" s="1"/>
      <c r="B146" s="286"/>
      <c r="C146" s="224"/>
      <c r="D146" s="291"/>
      <c r="E146" s="242"/>
      <c r="F146" s="247"/>
      <c r="G146" s="224"/>
      <c r="H146" s="242"/>
      <c r="I146" s="247"/>
      <c r="J146" s="250"/>
      <c r="K146" s="242"/>
      <c r="L146" s="247"/>
      <c r="M146" s="224"/>
      <c r="N146" s="242"/>
      <c r="O146" s="240"/>
      <c r="P146" s="224"/>
      <c r="Q146" s="242"/>
      <c r="R146" s="240"/>
      <c r="S146" s="224"/>
      <c r="T146" s="242"/>
      <c r="U146" s="240"/>
      <c r="V146" s="238"/>
      <c r="W146" s="1"/>
      <c r="X146" s="1"/>
      <c r="Y146" s="1"/>
      <c r="Z146" s="1"/>
      <c r="AA146" s="1"/>
      <c r="AB146" s="1"/>
      <c r="AC146" s="1"/>
    </row>
    <row r="147" spans="1:29" ht="15" customHeight="1">
      <c r="A147" s="1"/>
      <c r="B147" s="287"/>
      <c r="C147" s="225"/>
      <c r="D147" s="291"/>
      <c r="E147" s="243"/>
      <c r="F147" s="247"/>
      <c r="G147" s="225"/>
      <c r="H147" s="243"/>
      <c r="I147" s="247"/>
      <c r="J147" s="251"/>
      <c r="K147" s="243"/>
      <c r="L147" s="247"/>
      <c r="M147" s="225"/>
      <c r="N147" s="243"/>
      <c r="O147" s="240"/>
      <c r="P147" s="225"/>
      <c r="Q147" s="243"/>
      <c r="R147" s="240"/>
      <c r="S147" s="225"/>
      <c r="T147" s="243"/>
      <c r="U147" s="240"/>
      <c r="V147" s="238"/>
      <c r="W147" s="1"/>
      <c r="X147" s="1"/>
      <c r="Y147" s="1"/>
      <c r="Z147" s="1"/>
      <c r="AA147" s="1"/>
      <c r="AB147" s="1"/>
      <c r="AC147" s="1"/>
    </row>
    <row r="148" spans="1:29">
      <c r="A148" s="1"/>
      <c r="B148" s="16"/>
      <c r="C148" s="3"/>
      <c r="D148" s="3"/>
      <c r="E148" s="3"/>
      <c r="F148" s="3"/>
      <c r="G148" s="137"/>
      <c r="H148" s="137"/>
      <c r="I148" s="137"/>
      <c r="J148" s="137"/>
      <c r="K148" s="137"/>
      <c r="L148" s="154"/>
      <c r="M148" s="137"/>
      <c r="N148" s="137"/>
      <c r="O148" s="137"/>
      <c r="P148" s="137"/>
      <c r="Q148" s="137"/>
      <c r="R148" s="137"/>
      <c r="S148" s="137"/>
      <c r="T148" s="137"/>
      <c r="U148" s="137"/>
      <c r="V148" s="1"/>
      <c r="W148" s="1"/>
      <c r="X148" s="1"/>
      <c r="Y148" s="1"/>
      <c r="Z148" s="1"/>
      <c r="AA148" s="1"/>
      <c r="AB148" s="1"/>
      <c r="AC148" s="1"/>
    </row>
    <row r="149" spans="1:29">
      <c r="A149" s="1"/>
      <c r="B149" s="16"/>
      <c r="C149" s="3"/>
      <c r="D149" s="3"/>
      <c r="E149" s="3"/>
      <c r="F149" s="3"/>
      <c r="G149" s="137"/>
      <c r="H149" s="137"/>
      <c r="I149" s="137"/>
      <c r="J149" s="137"/>
      <c r="K149" s="137"/>
      <c r="L149" s="154"/>
      <c r="M149" s="137"/>
      <c r="N149" s="137"/>
      <c r="O149" s="137"/>
      <c r="P149" s="137"/>
      <c r="Q149" s="137"/>
      <c r="R149" s="137"/>
      <c r="S149" s="137"/>
      <c r="T149" s="137"/>
      <c r="U149" s="137"/>
      <c r="V149" s="1"/>
      <c r="W149" s="1"/>
      <c r="X149" s="1"/>
      <c r="Y149" s="1"/>
      <c r="Z149" s="1"/>
      <c r="AA149" s="1"/>
      <c r="AB149" s="1"/>
      <c r="AC149" s="1"/>
    </row>
    <row r="150" spans="1:29">
      <c r="A150" s="1"/>
      <c r="B150" s="16"/>
      <c r="C150" s="3"/>
      <c r="D150" s="3"/>
      <c r="E150" s="3"/>
      <c r="F150" s="3"/>
      <c r="G150" s="137"/>
      <c r="H150" s="137"/>
      <c r="I150" s="137"/>
      <c r="J150" s="137"/>
      <c r="K150" s="137"/>
      <c r="L150" s="154"/>
      <c r="M150" s="137"/>
      <c r="N150" s="137"/>
      <c r="O150" s="137"/>
      <c r="P150" s="137"/>
      <c r="Q150" s="137"/>
      <c r="R150" s="137"/>
      <c r="S150" s="137"/>
      <c r="T150" s="137"/>
      <c r="U150" s="137"/>
      <c r="V150" s="1"/>
      <c r="W150" s="1"/>
      <c r="X150" s="1"/>
      <c r="Y150" s="1"/>
      <c r="Z150" s="1"/>
      <c r="AA150" s="1"/>
      <c r="AB150" s="1"/>
      <c r="AC150" s="1"/>
    </row>
    <row r="151" spans="1:29">
      <c r="A151" s="1"/>
      <c r="B151" s="16"/>
      <c r="C151" s="3"/>
      <c r="D151" s="3"/>
      <c r="E151" s="3"/>
      <c r="F151" s="3"/>
      <c r="G151" s="137"/>
      <c r="H151" s="137"/>
      <c r="I151" s="137"/>
      <c r="J151" s="137"/>
      <c r="K151" s="137"/>
      <c r="L151" s="154"/>
      <c r="M151" s="137"/>
      <c r="N151" s="137"/>
      <c r="O151" s="137"/>
      <c r="P151" s="137"/>
      <c r="Q151" s="137"/>
      <c r="R151" s="137"/>
      <c r="S151" s="137"/>
      <c r="T151" s="137"/>
      <c r="U151" s="137"/>
      <c r="V151" s="1"/>
      <c r="W151" s="1"/>
      <c r="X151" s="1"/>
      <c r="Y151" s="1"/>
      <c r="Z151" s="1"/>
      <c r="AA151" s="1"/>
      <c r="AB151" s="1"/>
      <c r="AC151" s="1"/>
    </row>
    <row r="152" spans="1:29">
      <c r="A152" s="1"/>
      <c r="B152" s="16"/>
      <c r="C152" s="3"/>
      <c r="D152" s="3"/>
      <c r="E152" s="3"/>
      <c r="F152" s="3"/>
      <c r="G152" s="137"/>
      <c r="H152" s="137"/>
      <c r="I152" s="137"/>
      <c r="J152" s="137"/>
      <c r="K152" s="137"/>
      <c r="L152" s="154"/>
      <c r="M152" s="137"/>
      <c r="N152" s="137"/>
      <c r="O152" s="137"/>
      <c r="P152" s="137"/>
      <c r="Q152" s="137"/>
      <c r="R152" s="137"/>
      <c r="S152" s="137"/>
      <c r="T152" s="137"/>
      <c r="U152" s="137"/>
      <c r="V152" s="1"/>
      <c r="W152" s="1"/>
      <c r="X152" s="1"/>
      <c r="Y152" s="1"/>
      <c r="Z152" s="1"/>
      <c r="AA152" s="1"/>
      <c r="AB152" s="1"/>
      <c r="AC152" s="1"/>
    </row>
    <row r="153" spans="1:29">
      <c r="A153" s="1"/>
      <c r="B153" s="16"/>
      <c r="C153" s="3"/>
      <c r="D153" s="3"/>
      <c r="E153" s="3"/>
      <c r="F153" s="3"/>
      <c r="G153" s="137"/>
      <c r="H153" s="137"/>
      <c r="I153" s="137"/>
      <c r="J153" s="137"/>
      <c r="K153" s="137"/>
      <c r="L153" s="154"/>
      <c r="M153" s="137"/>
      <c r="N153" s="137"/>
      <c r="O153" s="137"/>
      <c r="P153" s="137"/>
      <c r="Q153" s="137"/>
      <c r="R153" s="137"/>
      <c r="S153" s="137"/>
      <c r="T153" s="137"/>
      <c r="U153" s="137"/>
      <c r="V153" s="1"/>
      <c r="W153" s="1"/>
      <c r="X153" s="1"/>
      <c r="Y153" s="1"/>
      <c r="Z153" s="1"/>
      <c r="AA153" s="1"/>
      <c r="AB153" s="1"/>
      <c r="AC153" s="1"/>
    </row>
    <row r="154" spans="1:29">
      <c r="A154" s="1"/>
      <c r="B154" s="16"/>
      <c r="C154" s="3"/>
      <c r="D154" s="3"/>
      <c r="E154" s="3"/>
      <c r="F154" s="3"/>
      <c r="G154" s="137"/>
      <c r="H154" s="137"/>
      <c r="I154" s="137"/>
      <c r="J154" s="137"/>
      <c r="K154" s="137"/>
      <c r="L154" s="154"/>
      <c r="M154" s="137"/>
      <c r="N154" s="137"/>
      <c r="O154" s="137"/>
      <c r="P154" s="137"/>
      <c r="Q154" s="137"/>
      <c r="R154" s="137"/>
      <c r="S154" s="137"/>
      <c r="T154" s="137"/>
      <c r="U154" s="137"/>
      <c r="V154" s="1"/>
      <c r="W154" s="1"/>
      <c r="X154" s="1"/>
      <c r="Y154" s="1"/>
      <c r="Z154" s="1"/>
      <c r="AA154" s="1"/>
      <c r="AB154" s="1"/>
      <c r="AC154" s="1"/>
    </row>
    <row r="155" spans="1:29">
      <c r="A155" s="1"/>
      <c r="B155" s="16"/>
      <c r="C155" s="3"/>
      <c r="D155" s="3"/>
      <c r="E155" s="3"/>
      <c r="F155" s="3"/>
      <c r="G155" s="137"/>
      <c r="H155" s="137"/>
      <c r="I155" s="137"/>
      <c r="J155" s="137"/>
      <c r="K155" s="137"/>
      <c r="L155" s="154"/>
      <c r="M155" s="137"/>
      <c r="N155" s="137"/>
      <c r="O155" s="137"/>
      <c r="P155" s="137"/>
      <c r="Q155" s="137"/>
      <c r="R155" s="137"/>
      <c r="S155" s="137"/>
      <c r="T155" s="137"/>
      <c r="U155" s="137"/>
      <c r="V155" s="1"/>
      <c r="W155" s="1"/>
      <c r="X155" s="1"/>
      <c r="Y155" s="1"/>
      <c r="Z155" s="1"/>
      <c r="AA155" s="1"/>
      <c r="AB155" s="1"/>
      <c r="AC155" s="1"/>
    </row>
    <row r="156" spans="1:29">
      <c r="A156" s="1"/>
      <c r="B156" s="16"/>
      <c r="C156" s="3"/>
      <c r="D156" s="3"/>
      <c r="E156" s="3"/>
      <c r="F156" s="3"/>
      <c r="G156" s="137"/>
      <c r="H156" s="137"/>
      <c r="I156" s="137"/>
      <c r="J156" s="137"/>
      <c r="K156" s="137"/>
      <c r="L156" s="154"/>
      <c r="M156" s="137"/>
      <c r="N156" s="137"/>
      <c r="O156" s="137"/>
      <c r="P156" s="137"/>
      <c r="Q156" s="137"/>
      <c r="R156" s="137"/>
      <c r="S156" s="137"/>
      <c r="T156" s="137"/>
      <c r="U156" s="137"/>
      <c r="V156" s="1"/>
      <c r="W156" s="1"/>
      <c r="X156" s="1"/>
      <c r="Y156" s="1"/>
      <c r="Z156" s="1"/>
      <c r="AA156" s="1"/>
      <c r="AB156" s="1"/>
      <c r="AC156" s="1"/>
    </row>
    <row r="157" spans="1:29">
      <c r="A157" s="1"/>
      <c r="B157" s="16"/>
      <c r="C157" s="3"/>
      <c r="D157" s="3"/>
      <c r="E157" s="3"/>
      <c r="F157" s="3"/>
      <c r="G157" s="137"/>
      <c r="H157" s="137"/>
      <c r="I157" s="137"/>
      <c r="J157" s="137"/>
      <c r="K157" s="137"/>
      <c r="L157" s="154"/>
      <c r="M157" s="137"/>
      <c r="N157" s="137"/>
      <c r="O157" s="137"/>
      <c r="P157" s="137"/>
      <c r="Q157" s="137"/>
      <c r="R157" s="137"/>
      <c r="S157" s="137"/>
      <c r="T157" s="137"/>
      <c r="U157" s="137"/>
      <c r="V157" s="1"/>
      <c r="W157" s="1"/>
      <c r="X157" s="1"/>
      <c r="Y157" s="1"/>
      <c r="Z157" s="1"/>
      <c r="AA157" s="1"/>
      <c r="AB157" s="1"/>
      <c r="AC157" s="1"/>
    </row>
    <row r="158" spans="1:29">
      <c r="A158" s="1"/>
      <c r="B158" s="16"/>
      <c r="C158" s="3"/>
      <c r="D158" s="3"/>
      <c r="E158" s="3"/>
      <c r="F158" s="3"/>
      <c r="G158" s="137"/>
      <c r="H158" s="137"/>
      <c r="I158" s="137"/>
      <c r="J158" s="137"/>
      <c r="K158" s="137"/>
      <c r="L158" s="154"/>
      <c r="M158" s="137"/>
      <c r="N158" s="137"/>
      <c r="O158" s="137"/>
      <c r="P158" s="137"/>
      <c r="Q158" s="137"/>
      <c r="R158" s="137"/>
      <c r="S158" s="137"/>
      <c r="T158" s="137"/>
      <c r="U158" s="137"/>
      <c r="V158" s="1"/>
      <c r="W158" s="1"/>
      <c r="X158" s="1"/>
      <c r="Y158" s="1"/>
      <c r="Z158" s="1"/>
      <c r="AA158" s="1"/>
      <c r="AB158" s="1"/>
      <c r="AC158" s="1"/>
    </row>
    <row r="159" spans="1:29">
      <c r="A159" s="1"/>
      <c r="B159" s="16"/>
      <c r="C159" s="3"/>
      <c r="D159" s="3"/>
      <c r="E159" s="3"/>
      <c r="F159" s="3"/>
      <c r="G159" s="137"/>
      <c r="H159" s="137"/>
      <c r="I159" s="137"/>
      <c r="J159" s="137"/>
      <c r="K159" s="137"/>
      <c r="L159" s="154"/>
      <c r="M159" s="137"/>
      <c r="N159" s="137"/>
      <c r="O159" s="137"/>
      <c r="P159" s="137"/>
      <c r="Q159" s="137"/>
      <c r="R159" s="137"/>
      <c r="S159" s="137"/>
      <c r="T159" s="137"/>
      <c r="U159" s="137"/>
      <c r="V159" s="1"/>
      <c r="W159" s="1"/>
      <c r="X159" s="1"/>
      <c r="Y159" s="1"/>
      <c r="Z159" s="1"/>
      <c r="AA159" s="1"/>
      <c r="AB159" s="1"/>
      <c r="AC159" s="1"/>
    </row>
    <row r="160" spans="1:29">
      <c r="A160" s="1"/>
      <c r="B160" s="16"/>
      <c r="C160" s="3"/>
      <c r="D160" s="3"/>
      <c r="E160" s="3"/>
      <c r="F160" s="3"/>
      <c r="G160" s="137"/>
      <c r="H160" s="137"/>
      <c r="I160" s="137"/>
      <c r="J160" s="137"/>
      <c r="K160" s="137"/>
      <c r="L160" s="154"/>
      <c r="M160" s="137"/>
      <c r="N160" s="137"/>
      <c r="O160" s="137"/>
      <c r="P160" s="137"/>
      <c r="Q160" s="137"/>
      <c r="R160" s="137"/>
      <c r="S160" s="137"/>
      <c r="T160" s="137"/>
      <c r="U160" s="137"/>
      <c r="V160" s="1"/>
      <c r="W160" s="1"/>
      <c r="X160" s="1"/>
      <c r="Y160" s="1"/>
      <c r="Z160" s="1"/>
      <c r="AA160" s="1"/>
      <c r="AB160" s="1"/>
      <c r="AC160" s="1"/>
    </row>
    <row r="161" spans="1:29">
      <c r="A161" s="1"/>
      <c r="B161" s="16"/>
      <c r="C161" s="3"/>
      <c r="D161" s="3"/>
      <c r="E161" s="3"/>
      <c r="F161" s="3"/>
      <c r="G161" s="137"/>
      <c r="H161" s="137"/>
      <c r="I161" s="137"/>
      <c r="J161" s="137"/>
      <c r="K161" s="137"/>
      <c r="L161" s="154"/>
      <c r="M161" s="137"/>
      <c r="N161" s="137"/>
      <c r="O161" s="137"/>
      <c r="P161" s="137"/>
      <c r="Q161" s="137"/>
      <c r="R161" s="137"/>
      <c r="S161" s="137"/>
      <c r="T161" s="137"/>
      <c r="U161" s="137"/>
      <c r="V161" s="1"/>
      <c r="W161" s="1"/>
      <c r="X161" s="1"/>
      <c r="Y161" s="1"/>
      <c r="Z161" s="1"/>
      <c r="AA161" s="1"/>
      <c r="AB161" s="1"/>
      <c r="AC161" s="1"/>
    </row>
    <row r="162" spans="1:29">
      <c r="A162" s="1"/>
      <c r="B162" s="16"/>
      <c r="C162" s="3"/>
      <c r="D162" s="3"/>
      <c r="E162" s="3"/>
      <c r="F162" s="3"/>
      <c r="G162" s="137"/>
      <c r="H162" s="137"/>
      <c r="I162" s="137"/>
      <c r="J162" s="137"/>
      <c r="K162" s="137"/>
      <c r="L162" s="154"/>
      <c r="M162" s="137"/>
      <c r="N162" s="137"/>
      <c r="O162" s="137"/>
      <c r="P162" s="137"/>
      <c r="Q162" s="137"/>
      <c r="R162" s="137"/>
      <c r="S162" s="137"/>
      <c r="T162" s="137"/>
      <c r="U162" s="137"/>
      <c r="V162" s="1"/>
      <c r="W162" s="1"/>
      <c r="X162" s="1"/>
      <c r="Y162" s="1"/>
      <c r="Z162" s="1"/>
      <c r="AA162" s="1"/>
      <c r="AB162" s="1"/>
      <c r="AC162" s="1"/>
    </row>
    <row r="163" spans="1:29">
      <c r="A163" s="1"/>
      <c r="B163" s="16"/>
      <c r="C163" s="3"/>
      <c r="D163" s="3"/>
      <c r="E163" s="3"/>
      <c r="F163" s="3"/>
      <c r="G163" s="137"/>
      <c r="H163" s="137"/>
      <c r="I163" s="137"/>
      <c r="J163" s="137"/>
      <c r="K163" s="137"/>
      <c r="L163" s="154"/>
      <c r="M163" s="137"/>
      <c r="N163" s="137"/>
      <c r="O163" s="137"/>
      <c r="P163" s="137"/>
      <c r="Q163" s="137"/>
      <c r="R163" s="137"/>
      <c r="S163" s="137"/>
      <c r="T163" s="137"/>
      <c r="U163" s="137"/>
      <c r="V163" s="1"/>
      <c r="W163" s="1"/>
      <c r="X163" s="1"/>
      <c r="Y163" s="1"/>
      <c r="Z163" s="1"/>
      <c r="AA163" s="1"/>
      <c r="AB163" s="1"/>
      <c r="AC163" s="1"/>
    </row>
    <row r="164" spans="1:29">
      <c r="A164" s="1"/>
      <c r="B164" s="16"/>
      <c r="C164" s="3"/>
      <c r="D164" s="3"/>
      <c r="E164" s="3"/>
      <c r="F164" s="3"/>
      <c r="G164" s="137"/>
      <c r="H164" s="137"/>
      <c r="I164" s="137"/>
      <c r="J164" s="137"/>
      <c r="K164" s="137"/>
      <c r="L164" s="154"/>
      <c r="M164" s="137"/>
      <c r="N164" s="137"/>
      <c r="O164" s="137"/>
      <c r="P164" s="137"/>
      <c r="Q164" s="137"/>
      <c r="R164" s="137"/>
      <c r="S164" s="137"/>
      <c r="T164" s="137"/>
      <c r="U164" s="137"/>
      <c r="V164" s="1"/>
      <c r="W164" s="1"/>
      <c r="X164" s="1"/>
      <c r="Y164" s="1"/>
      <c r="Z164" s="1"/>
      <c r="AA164" s="1"/>
      <c r="AB164" s="1"/>
      <c r="AC164" s="1"/>
    </row>
    <row r="165" spans="1:29">
      <c r="A165" s="1"/>
      <c r="B165" s="16"/>
      <c r="C165" s="3"/>
      <c r="D165" s="3"/>
      <c r="E165" s="3"/>
      <c r="F165" s="3"/>
      <c r="G165" s="137"/>
      <c r="H165" s="137"/>
      <c r="I165" s="137"/>
      <c r="J165" s="137"/>
      <c r="K165" s="137"/>
      <c r="L165" s="154"/>
      <c r="M165" s="137"/>
      <c r="N165" s="137"/>
      <c r="O165" s="137"/>
      <c r="P165" s="137"/>
      <c r="Q165" s="137"/>
      <c r="R165" s="137"/>
      <c r="S165" s="137"/>
      <c r="T165" s="137"/>
      <c r="U165" s="137"/>
      <c r="V165" s="1"/>
      <c r="W165" s="1"/>
      <c r="X165" s="1"/>
      <c r="Y165" s="1"/>
      <c r="Z165" s="1"/>
      <c r="AA165" s="1"/>
      <c r="AB165" s="1"/>
      <c r="AC165" s="1"/>
    </row>
    <row r="166" spans="1:29">
      <c r="A166" s="1"/>
      <c r="B166" s="16"/>
      <c r="C166" s="3"/>
      <c r="D166" s="3"/>
      <c r="E166" s="3"/>
      <c r="F166" s="3"/>
      <c r="G166" s="137"/>
      <c r="H166" s="137"/>
      <c r="I166" s="137"/>
      <c r="J166" s="137"/>
      <c r="K166" s="137"/>
      <c r="L166" s="154"/>
      <c r="M166" s="137"/>
      <c r="N166" s="137"/>
      <c r="O166" s="137"/>
      <c r="P166" s="137"/>
      <c r="Q166" s="137"/>
      <c r="R166" s="137"/>
      <c r="S166" s="137"/>
      <c r="T166" s="137"/>
      <c r="U166" s="137"/>
      <c r="V166" s="1"/>
      <c r="W166" s="1"/>
      <c r="X166" s="1"/>
      <c r="Y166" s="1"/>
      <c r="Z166" s="1"/>
      <c r="AA166" s="1"/>
      <c r="AB166" s="1"/>
      <c r="AC166" s="1"/>
    </row>
    <row r="167" spans="1:29">
      <c r="A167" s="1"/>
      <c r="B167" s="16"/>
      <c r="C167" s="3"/>
      <c r="D167" s="3"/>
      <c r="E167" s="3"/>
      <c r="F167" s="3"/>
      <c r="G167" s="137"/>
      <c r="H167" s="137"/>
      <c r="I167" s="137"/>
      <c r="J167" s="137"/>
      <c r="K167" s="137"/>
      <c r="L167" s="154"/>
      <c r="M167" s="137"/>
      <c r="N167" s="137"/>
      <c r="O167" s="137"/>
      <c r="P167" s="137"/>
      <c r="Q167" s="137"/>
      <c r="R167" s="137"/>
      <c r="S167" s="137"/>
      <c r="T167" s="137"/>
      <c r="U167" s="137"/>
      <c r="V167" s="1"/>
      <c r="W167" s="1"/>
      <c r="X167" s="1"/>
      <c r="Y167" s="1"/>
      <c r="Z167" s="1"/>
      <c r="AA167" s="1"/>
      <c r="AB167" s="1"/>
      <c r="AC167" s="1"/>
    </row>
    <row r="168" spans="1:29">
      <c r="A168" s="1"/>
      <c r="B168" s="16"/>
      <c r="C168" s="3"/>
      <c r="D168" s="3"/>
      <c r="E168" s="3"/>
      <c r="F168" s="3"/>
      <c r="G168" s="137"/>
      <c r="H168" s="137"/>
      <c r="I168" s="137"/>
      <c r="J168" s="137"/>
      <c r="K168" s="137"/>
      <c r="L168" s="154"/>
      <c r="M168" s="137"/>
      <c r="N168" s="137"/>
      <c r="O168" s="137"/>
      <c r="P168" s="137"/>
      <c r="Q168" s="137"/>
      <c r="R168" s="137"/>
      <c r="S168" s="137"/>
      <c r="T168" s="137"/>
      <c r="U168" s="137"/>
      <c r="V168" s="1"/>
      <c r="W168" s="1"/>
      <c r="X168" s="1"/>
      <c r="Y168" s="1"/>
      <c r="Z168" s="1"/>
      <c r="AA168" s="1"/>
      <c r="AB168" s="1"/>
      <c r="AC168" s="1"/>
    </row>
    <row r="169" spans="1:29">
      <c r="A169" s="1"/>
      <c r="B169" s="16"/>
      <c r="C169" s="3"/>
      <c r="D169" s="3"/>
      <c r="E169" s="3"/>
      <c r="F169" s="3"/>
      <c r="G169" s="137"/>
      <c r="H169" s="137"/>
      <c r="I169" s="137"/>
      <c r="J169" s="137"/>
      <c r="K169" s="137"/>
      <c r="L169" s="154"/>
      <c r="M169" s="137"/>
      <c r="N169" s="137"/>
      <c r="O169" s="137"/>
      <c r="P169" s="137"/>
      <c r="Q169" s="137"/>
      <c r="R169" s="137"/>
      <c r="S169" s="137"/>
      <c r="T169" s="137"/>
      <c r="U169" s="137"/>
      <c r="V169" s="1"/>
      <c r="W169" s="1"/>
      <c r="X169" s="1"/>
      <c r="Y169" s="1"/>
      <c r="Z169" s="1"/>
      <c r="AA169" s="1"/>
      <c r="AB169" s="1"/>
      <c r="AC169" s="1"/>
    </row>
    <row r="170" spans="1:29">
      <c r="A170" s="1"/>
      <c r="B170" s="16"/>
      <c r="C170" s="3"/>
      <c r="D170" s="3"/>
      <c r="E170" s="3"/>
      <c r="F170" s="3"/>
      <c r="G170" s="137"/>
      <c r="H170" s="137"/>
      <c r="I170" s="137"/>
      <c r="J170" s="137"/>
      <c r="K170" s="137"/>
      <c r="L170" s="154"/>
      <c r="M170" s="137"/>
      <c r="N170" s="137"/>
      <c r="O170" s="137"/>
      <c r="P170" s="137"/>
      <c r="Q170" s="137"/>
      <c r="R170" s="137"/>
      <c r="S170" s="137"/>
      <c r="T170" s="137"/>
      <c r="U170" s="137"/>
      <c r="V170" s="1"/>
      <c r="W170" s="1"/>
      <c r="X170" s="1"/>
      <c r="Y170" s="1"/>
      <c r="Z170" s="1"/>
      <c r="AA170" s="1"/>
      <c r="AB170" s="1"/>
      <c r="AC170" s="1"/>
    </row>
    <row r="171" spans="1:29">
      <c r="A171" s="1"/>
      <c r="B171" s="16"/>
      <c r="C171" s="3"/>
      <c r="D171" s="3"/>
      <c r="E171" s="3"/>
      <c r="F171" s="3"/>
      <c r="G171" s="137"/>
      <c r="H171" s="137"/>
      <c r="I171" s="137"/>
      <c r="J171" s="137"/>
      <c r="K171" s="137"/>
      <c r="L171" s="154"/>
      <c r="M171" s="137"/>
      <c r="N171" s="137"/>
      <c r="O171" s="137"/>
      <c r="P171" s="137"/>
      <c r="Q171" s="137"/>
      <c r="R171" s="137"/>
      <c r="S171" s="137"/>
      <c r="T171" s="137"/>
      <c r="U171" s="137"/>
      <c r="V171" s="1"/>
      <c r="W171" s="1"/>
      <c r="X171" s="1"/>
      <c r="Y171" s="1"/>
      <c r="Z171" s="1"/>
      <c r="AA171" s="1"/>
      <c r="AB171" s="1"/>
      <c r="AC171" s="1"/>
    </row>
    <row r="172" spans="1:29">
      <c r="A172" s="1"/>
      <c r="B172" s="16"/>
      <c r="C172" s="3"/>
      <c r="D172" s="3"/>
      <c r="E172" s="3"/>
      <c r="F172" s="3"/>
      <c r="G172" s="137"/>
      <c r="H172" s="137"/>
      <c r="I172" s="137"/>
      <c r="J172" s="137"/>
      <c r="K172" s="137"/>
      <c r="L172" s="154"/>
      <c r="M172" s="137"/>
      <c r="N172" s="137"/>
      <c r="O172" s="137"/>
      <c r="P172" s="137"/>
      <c r="Q172" s="137"/>
      <c r="R172" s="137"/>
      <c r="S172" s="137"/>
      <c r="T172" s="137"/>
      <c r="U172" s="137"/>
      <c r="V172" s="1"/>
      <c r="W172" s="1"/>
      <c r="X172" s="1"/>
      <c r="Y172" s="1"/>
      <c r="Z172" s="1"/>
      <c r="AA172" s="1"/>
      <c r="AB172" s="1"/>
      <c r="AC172" s="1"/>
    </row>
    <row r="173" spans="1:29">
      <c r="A173" s="1"/>
      <c r="B173" s="16"/>
      <c r="C173" s="3"/>
      <c r="D173" s="3"/>
      <c r="E173" s="3"/>
      <c r="F173" s="3"/>
      <c r="G173" s="137"/>
      <c r="H173" s="137"/>
      <c r="I173" s="137"/>
      <c r="J173" s="137"/>
      <c r="K173" s="137"/>
      <c r="L173" s="154"/>
      <c r="M173" s="137"/>
      <c r="N173" s="137"/>
      <c r="O173" s="137"/>
      <c r="P173" s="137"/>
      <c r="Q173" s="137"/>
      <c r="R173" s="137"/>
      <c r="S173" s="137"/>
      <c r="T173" s="137"/>
      <c r="U173" s="137"/>
      <c r="V173" s="1"/>
      <c r="W173" s="1"/>
      <c r="X173" s="1"/>
      <c r="Y173" s="1"/>
      <c r="Z173" s="1"/>
      <c r="AA173" s="1"/>
      <c r="AB173" s="1"/>
      <c r="AC173" s="1"/>
    </row>
    <row r="174" spans="1:29">
      <c r="A174" s="1"/>
      <c r="B174" s="16"/>
      <c r="C174" s="3"/>
      <c r="D174" s="3"/>
      <c r="E174" s="3"/>
      <c r="F174" s="3"/>
      <c r="G174" s="137"/>
      <c r="H174" s="137"/>
      <c r="I174" s="137"/>
      <c r="J174" s="137"/>
      <c r="K174" s="137"/>
      <c r="L174" s="154"/>
      <c r="M174" s="137"/>
      <c r="N174" s="137"/>
      <c r="O174" s="137"/>
      <c r="P174" s="137"/>
      <c r="Q174" s="137"/>
      <c r="R174" s="137"/>
      <c r="S174" s="137"/>
      <c r="T174" s="137"/>
      <c r="U174" s="137"/>
      <c r="V174" s="1"/>
      <c r="W174" s="1"/>
      <c r="X174" s="1"/>
      <c r="Y174" s="1"/>
      <c r="Z174" s="1"/>
      <c r="AA174" s="1"/>
      <c r="AB174" s="1"/>
      <c r="AC174" s="1"/>
    </row>
    <row r="175" spans="1:29">
      <c r="A175" s="1"/>
      <c r="B175" s="16"/>
      <c r="C175" s="3"/>
      <c r="D175" s="3"/>
      <c r="E175" s="3"/>
      <c r="F175" s="3"/>
      <c r="G175" s="137"/>
      <c r="H175" s="137"/>
      <c r="I175" s="137"/>
      <c r="J175" s="137"/>
      <c r="K175" s="137"/>
      <c r="L175" s="154"/>
      <c r="M175" s="137"/>
      <c r="N175" s="137"/>
      <c r="O175" s="137"/>
      <c r="P175" s="137"/>
      <c r="Q175" s="137"/>
      <c r="R175" s="137"/>
      <c r="S175" s="137"/>
      <c r="T175" s="137"/>
      <c r="U175" s="137"/>
      <c r="V175" s="1"/>
      <c r="W175" s="1"/>
      <c r="X175" s="1"/>
      <c r="Y175" s="1"/>
      <c r="Z175" s="1"/>
      <c r="AA175" s="1"/>
      <c r="AB175" s="1"/>
      <c r="AC175" s="1"/>
    </row>
    <row r="176" spans="1:29">
      <c r="A176" s="1"/>
      <c r="B176" s="16"/>
      <c r="C176" s="3"/>
      <c r="D176" s="3"/>
      <c r="E176" s="3"/>
      <c r="F176" s="3"/>
      <c r="G176" s="137"/>
      <c r="H176" s="137"/>
      <c r="I176" s="137"/>
      <c r="J176" s="137"/>
      <c r="K176" s="137"/>
      <c r="L176" s="154"/>
      <c r="M176" s="137"/>
      <c r="N176" s="137"/>
      <c r="O176" s="137"/>
      <c r="P176" s="137"/>
      <c r="Q176" s="137"/>
      <c r="R176" s="137"/>
      <c r="S176" s="137"/>
      <c r="T176" s="137"/>
      <c r="U176" s="137"/>
      <c r="V176" s="1"/>
      <c r="W176" s="1"/>
      <c r="X176" s="1"/>
      <c r="Y176" s="1"/>
      <c r="Z176" s="1"/>
      <c r="AA176" s="1"/>
      <c r="AB176" s="1"/>
      <c r="AC176" s="1"/>
    </row>
    <row r="177" spans="1:29">
      <c r="A177" s="1"/>
      <c r="B177" s="16"/>
      <c r="C177" s="3"/>
      <c r="D177" s="3"/>
      <c r="E177" s="3"/>
      <c r="F177" s="3"/>
      <c r="G177" s="137"/>
      <c r="H177" s="137"/>
      <c r="I177" s="137"/>
      <c r="J177" s="137"/>
      <c r="K177" s="137"/>
      <c r="L177" s="154"/>
      <c r="M177" s="137"/>
      <c r="N177" s="137"/>
      <c r="O177" s="137"/>
      <c r="P177" s="137"/>
      <c r="Q177" s="137"/>
      <c r="R177" s="137"/>
      <c r="S177" s="137"/>
      <c r="T177" s="137"/>
      <c r="U177" s="137"/>
      <c r="V177" s="1"/>
      <c r="W177" s="1"/>
      <c r="X177" s="1"/>
      <c r="Y177" s="1"/>
      <c r="Z177" s="1"/>
      <c r="AA177" s="1"/>
      <c r="AB177" s="1"/>
      <c r="AC177" s="1"/>
    </row>
    <row r="178" spans="1:29">
      <c r="A178" s="1"/>
      <c r="B178" s="16"/>
      <c r="C178" s="3"/>
      <c r="D178" s="3"/>
      <c r="E178" s="3"/>
      <c r="F178" s="3"/>
      <c r="G178" s="137"/>
      <c r="H178" s="137"/>
      <c r="I178" s="137"/>
      <c r="J178" s="137"/>
      <c r="K178" s="137"/>
      <c r="L178" s="154"/>
      <c r="M178" s="137"/>
      <c r="N178" s="137"/>
      <c r="O178" s="137"/>
      <c r="P178" s="137"/>
      <c r="Q178" s="137"/>
      <c r="R178" s="137"/>
      <c r="S178" s="137"/>
      <c r="T178" s="137"/>
      <c r="U178" s="137"/>
      <c r="V178" s="1"/>
      <c r="W178" s="1"/>
      <c r="X178" s="1"/>
      <c r="Y178" s="1"/>
      <c r="Z178" s="1"/>
      <c r="AA178" s="1"/>
      <c r="AB178" s="1"/>
      <c r="AC178" s="1"/>
    </row>
    <row r="179" spans="1:29">
      <c r="A179" s="1"/>
      <c r="B179" s="16"/>
      <c r="C179" s="3"/>
      <c r="D179" s="3"/>
      <c r="E179" s="3"/>
      <c r="F179" s="3"/>
      <c r="G179" s="137"/>
      <c r="H179" s="137"/>
      <c r="I179" s="137"/>
      <c r="J179" s="137"/>
      <c r="K179" s="137"/>
      <c r="L179" s="154"/>
      <c r="M179" s="137"/>
      <c r="N179" s="137"/>
      <c r="O179" s="137"/>
      <c r="P179" s="137"/>
      <c r="Q179" s="137"/>
      <c r="R179" s="137"/>
      <c r="S179" s="137"/>
      <c r="T179" s="137"/>
      <c r="U179" s="137"/>
      <c r="V179" s="1"/>
      <c r="W179" s="1"/>
      <c r="X179" s="1"/>
      <c r="Y179" s="1"/>
      <c r="Z179" s="1"/>
      <c r="AA179" s="1"/>
      <c r="AB179" s="1"/>
      <c r="AC179" s="1"/>
    </row>
    <row r="180" spans="1:29">
      <c r="A180" s="1"/>
      <c r="B180" s="16"/>
      <c r="C180" s="3"/>
      <c r="D180" s="3"/>
      <c r="E180" s="3"/>
      <c r="F180" s="3"/>
      <c r="G180" s="137"/>
      <c r="H180" s="137"/>
      <c r="I180" s="137"/>
      <c r="J180" s="137"/>
      <c r="K180" s="137"/>
      <c r="L180" s="154"/>
      <c r="M180" s="137"/>
      <c r="N180" s="137"/>
      <c r="O180" s="137"/>
      <c r="P180" s="137"/>
      <c r="Q180" s="137"/>
      <c r="R180" s="137"/>
      <c r="S180" s="137"/>
      <c r="T180" s="137"/>
      <c r="U180" s="137"/>
      <c r="V180" s="1"/>
      <c r="W180" s="1"/>
      <c r="X180" s="1"/>
      <c r="Y180" s="1"/>
      <c r="Z180" s="1"/>
      <c r="AA180" s="1"/>
      <c r="AB180" s="1"/>
      <c r="AC180" s="1"/>
    </row>
    <row r="181" spans="1:29">
      <c r="A181" s="1"/>
      <c r="B181" s="16"/>
      <c r="C181" s="3"/>
      <c r="D181" s="3"/>
      <c r="E181" s="3"/>
      <c r="F181" s="3"/>
      <c r="G181" s="137"/>
      <c r="H181" s="137"/>
      <c r="I181" s="137"/>
      <c r="J181" s="137"/>
      <c r="K181" s="137"/>
      <c r="L181" s="154"/>
      <c r="M181" s="137"/>
      <c r="N181" s="137"/>
      <c r="O181" s="137"/>
      <c r="P181" s="137"/>
      <c r="Q181" s="137"/>
      <c r="R181" s="137"/>
      <c r="S181" s="137"/>
      <c r="T181" s="137"/>
      <c r="U181" s="137"/>
      <c r="V181" s="1"/>
      <c r="W181" s="1"/>
      <c r="X181" s="1"/>
      <c r="Y181" s="1"/>
      <c r="Z181" s="1"/>
      <c r="AA181" s="1"/>
      <c r="AB181" s="1"/>
      <c r="AC181" s="1"/>
    </row>
    <row r="182" spans="1:29">
      <c r="A182" s="1"/>
      <c r="B182" s="16"/>
      <c r="C182" s="3"/>
      <c r="D182" s="3"/>
      <c r="E182" s="3"/>
      <c r="F182" s="3"/>
      <c r="G182" s="137"/>
      <c r="H182" s="137"/>
      <c r="I182" s="137"/>
      <c r="J182" s="137"/>
      <c r="K182" s="137"/>
      <c r="L182" s="154"/>
      <c r="M182" s="137"/>
      <c r="N182" s="137"/>
      <c r="O182" s="137"/>
      <c r="P182" s="137"/>
      <c r="Q182" s="137"/>
      <c r="R182" s="137"/>
      <c r="S182" s="137"/>
      <c r="T182" s="137"/>
      <c r="U182" s="137"/>
      <c r="V182" s="1"/>
      <c r="W182" s="1"/>
      <c r="X182" s="1"/>
      <c r="Y182" s="1"/>
      <c r="Z182" s="1"/>
      <c r="AA182" s="1"/>
      <c r="AB182" s="1"/>
      <c r="AC182" s="1"/>
    </row>
    <row r="183" spans="1:29">
      <c r="A183" s="1"/>
      <c r="B183" s="16"/>
      <c r="C183" s="3"/>
      <c r="D183" s="3"/>
      <c r="E183" s="3"/>
      <c r="F183" s="3"/>
      <c r="G183" s="137"/>
      <c r="H183" s="137"/>
      <c r="I183" s="137"/>
      <c r="J183" s="137"/>
      <c r="K183" s="137"/>
      <c r="L183" s="154"/>
      <c r="M183" s="137"/>
      <c r="N183" s="137"/>
      <c r="O183" s="137"/>
      <c r="P183" s="137"/>
      <c r="Q183" s="137"/>
      <c r="R183" s="137"/>
      <c r="S183" s="137"/>
      <c r="T183" s="137"/>
      <c r="U183" s="137"/>
      <c r="V183" s="1"/>
      <c r="W183" s="1"/>
      <c r="X183" s="1"/>
      <c r="Y183" s="1"/>
      <c r="Z183" s="1"/>
      <c r="AA183" s="1"/>
      <c r="AB183" s="1"/>
      <c r="AC183" s="1"/>
    </row>
    <row r="184" spans="1:29">
      <c r="A184" s="1"/>
      <c r="B184" s="16"/>
      <c r="C184" s="3"/>
      <c r="D184" s="3"/>
      <c r="E184" s="3"/>
      <c r="F184" s="3"/>
      <c r="G184" s="137"/>
      <c r="H184" s="137"/>
      <c r="I184" s="137"/>
      <c r="J184" s="137"/>
      <c r="K184" s="137"/>
      <c r="L184" s="154"/>
      <c r="M184" s="137"/>
      <c r="N184" s="137"/>
      <c r="O184" s="137"/>
      <c r="P184" s="137"/>
      <c r="Q184" s="137"/>
      <c r="R184" s="137"/>
      <c r="S184" s="137"/>
      <c r="T184" s="137"/>
      <c r="U184" s="137"/>
      <c r="V184" s="1"/>
      <c r="W184" s="1"/>
      <c r="X184" s="1"/>
      <c r="Y184" s="1"/>
      <c r="Z184" s="1"/>
      <c r="AA184" s="1"/>
      <c r="AB184" s="1"/>
      <c r="AC184" s="1"/>
    </row>
    <row r="185" spans="1:29">
      <c r="A185" s="1"/>
      <c r="B185" s="16"/>
      <c r="C185" s="3"/>
      <c r="D185" s="3"/>
      <c r="E185" s="3"/>
      <c r="F185" s="3"/>
      <c r="G185" s="137"/>
      <c r="H185" s="137"/>
      <c r="I185" s="137"/>
      <c r="J185" s="137"/>
      <c r="K185" s="137"/>
      <c r="L185" s="154"/>
      <c r="M185" s="137"/>
      <c r="N185" s="137"/>
      <c r="O185" s="137"/>
      <c r="P185" s="137"/>
      <c r="Q185" s="137"/>
      <c r="R185" s="137"/>
      <c r="S185" s="137"/>
      <c r="T185" s="137"/>
      <c r="U185" s="137"/>
      <c r="V185" s="1"/>
      <c r="W185" s="1"/>
      <c r="X185" s="1"/>
      <c r="Y185" s="1"/>
      <c r="Z185" s="1"/>
      <c r="AA185" s="1"/>
      <c r="AB185" s="1"/>
      <c r="AC185" s="1"/>
    </row>
    <row r="186" spans="1:29">
      <c r="A186" s="1"/>
      <c r="B186" s="16"/>
      <c r="C186" s="3"/>
      <c r="D186" s="3"/>
      <c r="E186" s="3"/>
      <c r="F186" s="3"/>
      <c r="G186" s="137"/>
      <c r="H186" s="137"/>
      <c r="I186" s="137"/>
      <c r="J186" s="137"/>
      <c r="K186" s="137"/>
      <c r="L186" s="154"/>
      <c r="M186" s="137"/>
      <c r="N186" s="137"/>
      <c r="O186" s="137"/>
      <c r="P186" s="137"/>
      <c r="Q186" s="137"/>
      <c r="R186" s="137"/>
      <c r="S186" s="137"/>
      <c r="T186" s="137"/>
      <c r="U186" s="137"/>
      <c r="V186" s="1"/>
      <c r="W186" s="1"/>
      <c r="X186" s="1"/>
      <c r="Y186" s="1"/>
      <c r="Z186" s="1"/>
      <c r="AA186" s="1"/>
      <c r="AB186" s="1"/>
      <c r="AC186" s="1"/>
    </row>
    <row r="187" spans="1:29">
      <c r="A187" s="1"/>
      <c r="B187" s="16"/>
      <c r="C187" s="3"/>
      <c r="D187" s="3"/>
      <c r="E187" s="3"/>
      <c r="F187" s="3"/>
      <c r="G187" s="137"/>
      <c r="H187" s="137"/>
      <c r="I187" s="137"/>
      <c r="J187" s="137"/>
      <c r="K187" s="137"/>
      <c r="L187" s="154"/>
      <c r="M187" s="137"/>
      <c r="N187" s="137"/>
      <c r="O187" s="137"/>
      <c r="P187" s="137"/>
      <c r="Q187" s="137"/>
      <c r="R187" s="137"/>
      <c r="S187" s="137"/>
      <c r="T187" s="137"/>
      <c r="U187" s="137"/>
      <c r="V187" s="1"/>
      <c r="W187" s="1"/>
      <c r="X187" s="1"/>
      <c r="Y187" s="1"/>
      <c r="Z187" s="1"/>
      <c r="AA187" s="1"/>
      <c r="AB187" s="1"/>
      <c r="AC187" s="1"/>
    </row>
    <row r="188" spans="1:29">
      <c r="A188" s="1"/>
      <c r="B188" s="16"/>
      <c r="C188" s="3"/>
      <c r="D188" s="3"/>
      <c r="E188" s="3"/>
      <c r="F188" s="3"/>
      <c r="G188" s="137"/>
      <c r="H188" s="137"/>
      <c r="I188" s="137"/>
      <c r="J188" s="137"/>
      <c r="K188" s="137"/>
      <c r="L188" s="154"/>
      <c r="M188" s="137"/>
      <c r="N188" s="137"/>
      <c r="O188" s="137"/>
      <c r="P188" s="137"/>
      <c r="Q188" s="137"/>
      <c r="R188" s="137"/>
      <c r="S188" s="137"/>
      <c r="T188" s="137"/>
      <c r="U188" s="137"/>
      <c r="V188" s="1"/>
      <c r="W188" s="1"/>
      <c r="X188" s="1"/>
      <c r="Y188" s="1"/>
      <c r="Z188" s="1"/>
      <c r="AA188" s="1"/>
      <c r="AB188" s="1"/>
      <c r="AC188" s="1"/>
    </row>
    <row r="189" spans="1:29">
      <c r="A189" s="1"/>
      <c r="B189" s="16"/>
      <c r="C189" s="3"/>
      <c r="D189" s="3"/>
      <c r="E189" s="3"/>
      <c r="F189" s="3"/>
      <c r="G189" s="137"/>
      <c r="H189" s="137"/>
      <c r="I189" s="137"/>
      <c r="J189" s="137"/>
      <c r="K189" s="137"/>
      <c r="L189" s="154"/>
      <c r="M189" s="137"/>
      <c r="N189" s="137"/>
      <c r="O189" s="137"/>
      <c r="P189" s="137"/>
      <c r="Q189" s="137"/>
      <c r="R189" s="137"/>
      <c r="S189" s="137"/>
      <c r="T189" s="137"/>
      <c r="U189" s="137"/>
      <c r="V189" s="1"/>
      <c r="W189" s="1"/>
      <c r="X189" s="1"/>
      <c r="Y189" s="1"/>
      <c r="Z189" s="1"/>
      <c r="AA189" s="1"/>
      <c r="AB189" s="1"/>
      <c r="AC189" s="1"/>
    </row>
    <row r="190" spans="1:29">
      <c r="A190" s="1"/>
      <c r="B190" s="16"/>
      <c r="C190" s="3"/>
      <c r="D190" s="3"/>
      <c r="E190" s="3"/>
      <c r="F190" s="3"/>
      <c r="G190" s="137"/>
      <c r="H190" s="137"/>
      <c r="I190" s="137"/>
      <c r="J190" s="137"/>
      <c r="K190" s="137"/>
      <c r="L190" s="154"/>
      <c r="M190" s="137"/>
      <c r="N190" s="137"/>
      <c r="O190" s="137"/>
      <c r="P190" s="137"/>
      <c r="Q190" s="137"/>
      <c r="R190" s="137"/>
      <c r="S190" s="137"/>
      <c r="T190" s="137"/>
      <c r="U190" s="137"/>
      <c r="V190" s="1"/>
      <c r="W190" s="1"/>
      <c r="X190" s="1"/>
      <c r="Y190" s="1"/>
      <c r="Z190" s="1"/>
      <c r="AA190" s="1"/>
      <c r="AB190" s="1"/>
      <c r="AC190" s="1"/>
    </row>
    <row r="191" spans="1:29">
      <c r="A191" s="1"/>
      <c r="B191" s="16"/>
      <c r="C191" s="3"/>
      <c r="D191" s="3"/>
      <c r="E191" s="3"/>
      <c r="F191" s="3"/>
      <c r="G191" s="137"/>
      <c r="H191" s="137"/>
      <c r="I191" s="137"/>
      <c r="J191" s="137"/>
      <c r="K191" s="137"/>
      <c r="L191" s="154"/>
      <c r="M191" s="137"/>
      <c r="N191" s="137"/>
      <c r="O191" s="137"/>
      <c r="P191" s="137"/>
      <c r="Q191" s="137"/>
      <c r="R191" s="137"/>
      <c r="S191" s="137"/>
      <c r="T191" s="137"/>
      <c r="U191" s="137"/>
      <c r="V191" s="1"/>
      <c r="W191" s="1"/>
      <c r="X191" s="1"/>
      <c r="Y191" s="1"/>
      <c r="Z191" s="1"/>
      <c r="AA191" s="1"/>
      <c r="AB191" s="1"/>
      <c r="AC191" s="1"/>
    </row>
    <row r="192" spans="1:29">
      <c r="A192" s="1"/>
      <c r="B192" s="16"/>
      <c r="C192" s="3"/>
      <c r="D192" s="3"/>
      <c r="E192" s="3"/>
      <c r="F192" s="3"/>
      <c r="G192" s="137"/>
      <c r="H192" s="137"/>
      <c r="I192" s="137"/>
      <c r="J192" s="137"/>
      <c r="K192" s="137"/>
      <c r="L192" s="154"/>
      <c r="M192" s="137"/>
      <c r="N192" s="137"/>
      <c r="O192" s="137"/>
      <c r="P192" s="137"/>
      <c r="Q192" s="137"/>
      <c r="R192" s="137"/>
      <c r="S192" s="137"/>
      <c r="T192" s="137"/>
      <c r="U192" s="137"/>
      <c r="V192" s="1"/>
      <c r="W192" s="1"/>
      <c r="X192" s="1"/>
      <c r="Y192" s="1"/>
      <c r="Z192" s="1"/>
      <c r="AA192" s="1"/>
      <c r="AB192" s="1"/>
      <c r="AC192" s="1"/>
    </row>
    <row r="193" spans="1:29">
      <c r="A193" s="1"/>
      <c r="B193" s="16"/>
      <c r="C193" s="3"/>
      <c r="D193" s="3"/>
      <c r="E193" s="3"/>
      <c r="F193" s="3"/>
      <c r="G193" s="137"/>
      <c r="H193" s="137"/>
      <c r="I193" s="137"/>
      <c r="J193" s="137"/>
      <c r="K193" s="137"/>
      <c r="L193" s="154"/>
      <c r="M193" s="137"/>
      <c r="N193" s="137"/>
      <c r="O193" s="137"/>
      <c r="P193" s="137"/>
      <c r="Q193" s="137"/>
      <c r="R193" s="137"/>
      <c r="S193" s="137"/>
      <c r="T193" s="137"/>
      <c r="U193" s="137"/>
      <c r="V193" s="1"/>
      <c r="W193" s="1"/>
      <c r="X193" s="1"/>
      <c r="Y193" s="1"/>
      <c r="Z193" s="1"/>
      <c r="AA193" s="1"/>
      <c r="AB193" s="1"/>
      <c r="AC193" s="1"/>
    </row>
    <row r="194" spans="1:29">
      <c r="A194" s="1"/>
      <c r="B194" s="16"/>
      <c r="C194" s="3"/>
      <c r="D194" s="3"/>
      <c r="E194" s="3"/>
      <c r="F194" s="3"/>
      <c r="G194" s="137"/>
      <c r="H194" s="137"/>
      <c r="I194" s="137"/>
      <c r="J194" s="137"/>
      <c r="K194" s="137"/>
      <c r="L194" s="154"/>
      <c r="M194" s="137"/>
      <c r="N194" s="137"/>
      <c r="O194" s="137"/>
      <c r="P194" s="137"/>
      <c r="Q194" s="137"/>
      <c r="R194" s="137"/>
      <c r="S194" s="137"/>
      <c r="T194" s="137"/>
      <c r="U194" s="137"/>
      <c r="V194" s="1"/>
      <c r="W194" s="1"/>
      <c r="X194" s="1"/>
      <c r="Y194" s="1"/>
      <c r="Z194" s="1"/>
      <c r="AA194" s="1"/>
      <c r="AB194" s="1"/>
      <c r="AC194" s="1"/>
    </row>
    <row r="195" spans="1:29">
      <c r="A195" s="1"/>
      <c r="B195" s="16"/>
      <c r="C195" s="3"/>
      <c r="D195" s="3"/>
      <c r="E195" s="3"/>
      <c r="F195" s="3"/>
      <c r="G195" s="137"/>
      <c r="H195" s="137"/>
      <c r="I195" s="137"/>
      <c r="J195" s="137"/>
      <c r="K195" s="137"/>
      <c r="L195" s="154"/>
      <c r="M195" s="137"/>
      <c r="N195" s="137"/>
      <c r="O195" s="137"/>
      <c r="P195" s="137"/>
      <c r="Q195" s="137"/>
      <c r="R195" s="137"/>
      <c r="S195" s="137"/>
      <c r="T195" s="137"/>
      <c r="U195" s="137"/>
      <c r="V195" s="1"/>
      <c r="W195" s="1"/>
      <c r="X195" s="1"/>
      <c r="Y195" s="1"/>
      <c r="Z195" s="1"/>
      <c r="AA195" s="1"/>
      <c r="AB195" s="1"/>
      <c r="AC195" s="1"/>
    </row>
    <row r="196" spans="1:29">
      <c r="A196" s="1"/>
      <c r="B196" s="16"/>
      <c r="C196" s="3"/>
      <c r="D196" s="3"/>
      <c r="E196" s="3"/>
      <c r="F196" s="3"/>
      <c r="G196" s="137"/>
      <c r="H196" s="137"/>
      <c r="I196" s="137"/>
      <c r="J196" s="137"/>
      <c r="K196" s="137"/>
      <c r="L196" s="154"/>
      <c r="M196" s="137"/>
      <c r="N196" s="137"/>
      <c r="O196" s="137"/>
      <c r="P196" s="137"/>
      <c r="Q196" s="137"/>
      <c r="R196" s="137"/>
      <c r="S196" s="137"/>
      <c r="T196" s="137"/>
      <c r="U196" s="137"/>
      <c r="V196" s="1"/>
      <c r="W196" s="1"/>
      <c r="X196" s="1"/>
      <c r="Y196" s="1"/>
      <c r="Z196" s="1"/>
      <c r="AA196" s="1"/>
      <c r="AB196" s="1"/>
      <c r="AC196" s="1"/>
    </row>
    <row r="197" spans="1:29">
      <c r="A197" s="1"/>
      <c r="B197" s="16"/>
      <c r="C197" s="3"/>
      <c r="D197" s="3"/>
      <c r="E197" s="3"/>
      <c r="F197" s="3"/>
      <c r="G197" s="137"/>
      <c r="H197" s="137"/>
      <c r="I197" s="137"/>
      <c r="J197" s="137"/>
      <c r="K197" s="137"/>
      <c r="L197" s="154"/>
      <c r="M197" s="137"/>
      <c r="N197" s="137"/>
      <c r="O197" s="137"/>
      <c r="P197" s="137"/>
      <c r="Q197" s="137"/>
      <c r="R197" s="137"/>
      <c r="S197" s="137"/>
      <c r="T197" s="137"/>
      <c r="U197" s="137"/>
      <c r="V197" s="1"/>
      <c r="W197" s="1"/>
      <c r="X197" s="1"/>
      <c r="Y197" s="1"/>
      <c r="Z197" s="1"/>
      <c r="AA197" s="1"/>
      <c r="AB197" s="1"/>
      <c r="AC197" s="1"/>
    </row>
    <row r="198" spans="1:29">
      <c r="A198" s="1"/>
      <c r="B198" s="16"/>
      <c r="C198" s="3"/>
      <c r="D198" s="3"/>
      <c r="E198" s="3"/>
      <c r="F198" s="3"/>
      <c r="G198" s="137"/>
      <c r="H198" s="137"/>
      <c r="I198" s="137"/>
      <c r="J198" s="137"/>
      <c r="K198" s="137"/>
      <c r="L198" s="154"/>
      <c r="M198" s="137"/>
      <c r="N198" s="137"/>
      <c r="O198" s="137"/>
      <c r="P198" s="137"/>
      <c r="Q198" s="137"/>
      <c r="R198" s="137"/>
      <c r="S198" s="137"/>
      <c r="T198" s="137"/>
      <c r="U198" s="137"/>
      <c r="V198" s="1"/>
      <c r="W198" s="1"/>
      <c r="X198" s="1"/>
      <c r="Y198" s="1"/>
      <c r="Z198" s="1"/>
      <c r="AA198" s="1"/>
      <c r="AB198" s="1"/>
      <c r="AC198" s="1"/>
    </row>
    <row r="199" spans="1:29">
      <c r="A199" s="1"/>
      <c r="B199" s="16"/>
      <c r="C199" s="3"/>
      <c r="D199" s="3"/>
      <c r="E199" s="3"/>
      <c r="F199" s="3"/>
      <c r="G199" s="137"/>
      <c r="H199" s="137"/>
      <c r="I199" s="137"/>
      <c r="J199" s="137"/>
      <c r="K199" s="137"/>
      <c r="L199" s="154"/>
      <c r="M199" s="137"/>
      <c r="N199" s="137"/>
      <c r="O199" s="137"/>
      <c r="P199" s="137"/>
      <c r="Q199" s="137"/>
      <c r="R199" s="137"/>
      <c r="S199" s="137"/>
      <c r="T199" s="137"/>
      <c r="U199" s="137"/>
      <c r="V199" s="1"/>
      <c r="W199" s="1"/>
      <c r="X199" s="1"/>
      <c r="Y199" s="1"/>
      <c r="Z199" s="1"/>
      <c r="AA199" s="1"/>
      <c r="AB199" s="1"/>
      <c r="AC199" s="1"/>
    </row>
    <row r="200" spans="1:29" ht="12.75" hidden="1" customHeight="1">
      <c r="A200" s="1"/>
      <c r="B200" s="2" t="str">
        <f>Refs!B30</f>
        <v>DCFE!A1</v>
      </c>
      <c r="C200" s="3">
        <v>1</v>
      </c>
      <c r="D200" s="3"/>
      <c r="E200" s="3"/>
      <c r="F200" s="3"/>
      <c r="G200" s="137"/>
      <c r="H200" s="137"/>
      <c r="I200" s="137"/>
      <c r="J200" s="137"/>
      <c r="K200" s="137"/>
      <c r="L200" s="154"/>
      <c r="M200" s="137"/>
      <c r="N200" s="137"/>
      <c r="O200" s="137"/>
      <c r="P200" s="137"/>
      <c r="Q200" s="137"/>
      <c r="R200" s="137"/>
      <c r="S200" s="137"/>
      <c r="T200" s="137"/>
      <c r="U200" s="137"/>
      <c r="V200" s="1"/>
      <c r="W200" s="1"/>
      <c r="X200" s="1"/>
      <c r="Y200" s="1"/>
      <c r="Z200" s="1"/>
      <c r="AA200" s="1"/>
      <c r="AB200" s="1"/>
      <c r="AC200" s="1"/>
    </row>
    <row r="201" spans="1:29" ht="12.75" hidden="1" customHeight="1">
      <c r="A201" s="1"/>
      <c r="B201" s="16"/>
      <c r="C201" s="3">
        <v>2</v>
      </c>
      <c r="D201" s="3"/>
      <c r="E201" s="3"/>
      <c r="F201" s="3"/>
      <c r="G201" s="137"/>
      <c r="H201" s="137"/>
      <c r="I201" s="137"/>
      <c r="J201" s="137"/>
      <c r="K201" s="137"/>
      <c r="L201" s="154"/>
      <c r="M201" s="137"/>
      <c r="N201" s="137"/>
      <c r="O201" s="137"/>
      <c r="P201" s="137"/>
      <c r="Q201" s="137"/>
      <c r="R201" s="137"/>
      <c r="S201" s="137"/>
      <c r="T201" s="137"/>
      <c r="U201" s="137"/>
      <c r="V201" s="1"/>
      <c r="W201" s="1"/>
      <c r="X201" s="1"/>
      <c r="Y201" s="1"/>
      <c r="Z201" s="1"/>
      <c r="AA201" s="1"/>
      <c r="AB201" s="1"/>
      <c r="AC201" s="1"/>
    </row>
    <row r="202" spans="1:29" ht="12.75" hidden="1" customHeight="1">
      <c r="A202" s="1"/>
      <c r="B202" s="16"/>
      <c r="C202" s="3">
        <v>3</v>
      </c>
      <c r="D202" s="3"/>
      <c r="E202" s="3"/>
      <c r="F202" s="3"/>
      <c r="G202" s="137"/>
      <c r="H202" s="137"/>
      <c r="I202" s="137"/>
      <c r="J202" s="137"/>
      <c r="K202" s="137"/>
      <c r="L202" s="154"/>
      <c r="M202" s="137"/>
      <c r="N202" s="137"/>
      <c r="O202" s="137"/>
      <c r="P202" s="137"/>
      <c r="Q202" s="137"/>
      <c r="R202" s="137"/>
      <c r="S202" s="137"/>
      <c r="T202" s="137"/>
      <c r="U202" s="137"/>
      <c r="V202" s="1"/>
      <c r="W202" s="1"/>
      <c r="X202" s="1"/>
      <c r="Y202" s="1"/>
      <c r="Z202" s="1"/>
      <c r="AA202" s="1"/>
      <c r="AB202" s="1"/>
      <c r="AC202" s="1"/>
    </row>
    <row r="203" spans="1:29" ht="12.75" hidden="1" customHeight="1">
      <c r="A203" s="1"/>
      <c r="B203" s="16"/>
      <c r="C203" s="3"/>
      <c r="D203" s="3"/>
      <c r="E203" s="3"/>
      <c r="F203" s="3"/>
      <c r="G203" s="137"/>
      <c r="H203" s="137"/>
      <c r="I203" s="137"/>
      <c r="J203" s="137"/>
      <c r="K203" s="137"/>
      <c r="L203" s="154"/>
      <c r="M203" s="137"/>
      <c r="N203" s="137"/>
      <c r="O203" s="137"/>
      <c r="P203" s="137"/>
      <c r="Q203" s="137"/>
      <c r="R203" s="137"/>
      <c r="S203" s="137"/>
      <c r="T203" s="137"/>
      <c r="U203" s="137"/>
      <c r="V203" s="1"/>
      <c r="W203" s="1"/>
      <c r="X203" s="1"/>
      <c r="Y203" s="1"/>
      <c r="Z203" s="1"/>
      <c r="AA203" s="1"/>
      <c r="AB203" s="1"/>
      <c r="AC203" s="1"/>
    </row>
    <row r="204" spans="1:29" ht="12.75" hidden="1" customHeight="1">
      <c r="A204" s="1"/>
      <c r="B204" s="16"/>
      <c r="C204" s="3"/>
      <c r="D204" s="3"/>
      <c r="E204" s="3"/>
      <c r="F204" s="159" t="str">
        <f>IF(COUNTA(F4:F15)&gt;0,"6, ","")</f>
        <v/>
      </c>
      <c r="G204" s="137"/>
      <c r="H204" s="137"/>
      <c r="I204" s="159" t="str">
        <f>IF(COUNTA(I4:I15)&gt;0,"7, ","")</f>
        <v/>
      </c>
      <c r="J204" s="137"/>
      <c r="K204" s="137"/>
      <c r="L204" s="159" t="str">
        <f>IF(COUNTA(L4:L15)&gt;0,"8, ","")</f>
        <v/>
      </c>
      <c r="M204" s="137"/>
      <c r="N204" s="137"/>
      <c r="O204" s="159" t="str">
        <f>IF(COUNTA(O4:O15)&gt;0,"9, ","")</f>
        <v/>
      </c>
      <c r="P204" s="137"/>
      <c r="Q204" s="137"/>
      <c r="R204" s="159" t="str">
        <f>IF(COUNTA(R4:R15)&gt;0,"10, ","")</f>
        <v/>
      </c>
      <c r="S204" s="137"/>
      <c r="T204" s="137"/>
      <c r="U204" s="159" t="str">
        <f>IF(COUNTA(U4:U15)&gt;0,"11, ","")</f>
        <v/>
      </c>
      <c r="V204" s="1"/>
      <c r="W204" s="1"/>
      <c r="X204" s="1"/>
      <c r="Y204" s="1"/>
      <c r="Z204" s="1"/>
      <c r="AA204" s="1"/>
      <c r="AB204" s="1"/>
      <c r="AC204" s="1"/>
    </row>
    <row r="205" spans="1:29" ht="12.75" hidden="1" customHeight="1">
      <c r="A205" s="1"/>
      <c r="B205" s="16"/>
      <c r="C205" s="3"/>
      <c r="D205" s="3"/>
      <c r="E205" s="3"/>
      <c r="F205" s="159" t="str">
        <f>IF(COUNTA(F16:F27)&gt;0,"6, ","")</f>
        <v/>
      </c>
      <c r="G205" s="137"/>
      <c r="H205" s="137"/>
      <c r="I205" s="159" t="str">
        <f>IF(COUNTA(I16:I27)&gt;0,"7, ","")</f>
        <v/>
      </c>
      <c r="J205" s="137"/>
      <c r="K205" s="137"/>
      <c r="L205" s="159" t="str">
        <f>IF(COUNTA(L16:L27)&gt;0,"8, ","")</f>
        <v/>
      </c>
      <c r="M205" s="137"/>
      <c r="N205" s="137"/>
      <c r="O205" s="159" t="str">
        <f>IF(COUNTA(O16:O27)&gt;0,"9, ","")</f>
        <v/>
      </c>
      <c r="P205" s="137"/>
      <c r="Q205" s="137"/>
      <c r="R205" s="159" t="str">
        <f>IF(COUNTA(R16:R27)&gt;0,"10, ","")</f>
        <v/>
      </c>
      <c r="S205" s="137"/>
      <c r="T205" s="137"/>
      <c r="U205" s="159" t="str">
        <f>IF(COUNTA(U16:U27)&gt;0,"11, ","")</f>
        <v/>
      </c>
      <c r="V205" s="1"/>
      <c r="W205" s="1"/>
      <c r="X205" s="1"/>
      <c r="Y205" s="1"/>
      <c r="Z205" s="1"/>
      <c r="AA205" s="1"/>
      <c r="AB205" s="1"/>
      <c r="AC205" s="1"/>
    </row>
    <row r="206" spans="1:29" ht="12.75" hidden="1" customHeight="1">
      <c r="A206" s="1"/>
      <c r="B206" s="16"/>
      <c r="C206" s="3"/>
      <c r="D206" s="3"/>
      <c r="E206" s="3"/>
      <c r="F206" s="159" t="str">
        <f>IF(COUNTA(F28:F39)&gt;0,"6, ","")</f>
        <v/>
      </c>
      <c r="G206" s="137"/>
      <c r="H206" s="137"/>
      <c r="I206" s="159" t="str">
        <f>IF(COUNTA(I28:I39)&gt;0,"7, ","")</f>
        <v/>
      </c>
      <c r="J206" s="137"/>
      <c r="K206" s="137"/>
      <c r="L206" s="159" t="str">
        <f>IF(COUNTA(L28:L39)&gt;0,"8, ","")</f>
        <v/>
      </c>
      <c r="M206" s="137"/>
      <c r="N206" s="137"/>
      <c r="O206" s="159" t="str">
        <f>IF(COUNTA(O28:O39)&gt;0,"9, ","")</f>
        <v/>
      </c>
      <c r="P206" s="137"/>
      <c r="Q206" s="137"/>
      <c r="R206" s="159" t="str">
        <f>IF(COUNTA(R28:R39)&gt;0,"10, ","")</f>
        <v/>
      </c>
      <c r="S206" s="137"/>
      <c r="T206" s="137"/>
      <c r="U206" s="159" t="str">
        <f>IF(COUNTA(U28:U39)&gt;0,"11, ","")</f>
        <v/>
      </c>
      <c r="V206" s="1"/>
      <c r="W206" s="1"/>
      <c r="X206" s="1"/>
      <c r="Y206" s="1"/>
      <c r="Z206" s="1"/>
      <c r="AA206" s="1"/>
      <c r="AB206" s="1"/>
      <c r="AC206" s="1"/>
    </row>
    <row r="207" spans="1:29" ht="12.75" hidden="1" customHeight="1">
      <c r="A207" s="1"/>
      <c r="B207" s="16"/>
      <c r="C207" s="3"/>
      <c r="D207" s="3"/>
      <c r="E207" s="3"/>
      <c r="F207" s="159" t="str">
        <f>IF(COUNTA(F40:F51)&gt;0,"6, ","")</f>
        <v/>
      </c>
      <c r="G207" s="137"/>
      <c r="H207" s="137"/>
      <c r="I207" s="159" t="str">
        <f>IF(COUNTA(I40:I51)&gt;0,"7, ","")</f>
        <v/>
      </c>
      <c r="J207" s="137"/>
      <c r="K207" s="137"/>
      <c r="L207" s="159" t="str">
        <f>IF(COUNTA(L40:L51)&gt;0,"8, ","")</f>
        <v/>
      </c>
      <c r="M207" s="137"/>
      <c r="N207" s="137"/>
      <c r="O207" s="159" t="str">
        <f>IF(COUNTA(O40:O51)&gt;0,"9, ","")</f>
        <v/>
      </c>
      <c r="P207" s="137"/>
      <c r="Q207" s="137"/>
      <c r="R207" s="159" t="str">
        <f>IF(COUNTA(R40:R51)&gt;0,"10, ","")</f>
        <v/>
      </c>
      <c r="S207" s="137"/>
      <c r="T207" s="137"/>
      <c r="U207" s="159" t="str">
        <f>IF(COUNTA(U40:U51)&gt;0,"11, ","")</f>
        <v/>
      </c>
      <c r="V207" s="1"/>
      <c r="W207" s="1"/>
      <c r="X207" s="1"/>
      <c r="Y207" s="1"/>
      <c r="Z207" s="1"/>
      <c r="AA207" s="1"/>
      <c r="AB207" s="1"/>
      <c r="AC207" s="1"/>
    </row>
    <row r="208" spans="1:29" ht="12.75" hidden="1" customHeight="1">
      <c r="A208" s="1"/>
      <c r="B208" s="16"/>
      <c r="C208" s="3"/>
      <c r="D208" s="3"/>
      <c r="E208" s="3"/>
      <c r="F208" s="159" t="str">
        <f>IF(COUNTA(F52:F63)&gt;0,"6, ","")</f>
        <v/>
      </c>
      <c r="G208" s="137"/>
      <c r="H208" s="137"/>
      <c r="I208" s="159" t="str">
        <f>IF(COUNTA(I52:I63)&gt;0,"7, ","")</f>
        <v/>
      </c>
      <c r="J208" s="137"/>
      <c r="K208" s="137"/>
      <c r="L208" s="159" t="str">
        <f>IF(COUNTA(L52:L63)&gt;0,"8, ","")</f>
        <v/>
      </c>
      <c r="M208" s="137"/>
      <c r="N208" s="137"/>
      <c r="O208" s="159" t="str">
        <f>IF(COUNTA(O52:O63)&gt;0,"9, ","")</f>
        <v/>
      </c>
      <c r="P208" s="137"/>
      <c r="Q208" s="137"/>
      <c r="R208" s="159" t="str">
        <f>IF(COUNTA(R52:R63)&gt;0,"10, ","")</f>
        <v/>
      </c>
      <c r="S208" s="137"/>
      <c r="T208" s="137"/>
      <c r="U208" s="159" t="str">
        <f>IF(COUNTA(U52:U63)&gt;0,"11, ","")</f>
        <v/>
      </c>
      <c r="V208" s="1"/>
      <c r="W208" s="1"/>
      <c r="X208" s="1"/>
      <c r="Y208" s="1"/>
      <c r="Z208" s="1"/>
      <c r="AA208" s="1"/>
      <c r="AB208" s="1"/>
      <c r="AC208" s="1"/>
    </row>
    <row r="209" spans="1:29" ht="12.75" hidden="1" customHeight="1">
      <c r="A209" s="1"/>
      <c r="B209" s="16"/>
      <c r="C209" s="3"/>
      <c r="D209" s="3"/>
      <c r="E209" s="3"/>
      <c r="F209" s="159" t="str">
        <f>IF(COUNTA(F64:F75)&gt;0,"6, ","")</f>
        <v/>
      </c>
      <c r="G209" s="137"/>
      <c r="H209" s="137"/>
      <c r="I209" s="159" t="str">
        <f>IF(COUNTA(I64:I75)&gt;0,"7, ","")</f>
        <v/>
      </c>
      <c r="J209" s="137"/>
      <c r="K209" s="137"/>
      <c r="L209" s="159" t="str">
        <f>IF(COUNTA(L64:L75)&gt;0,"8, ","")</f>
        <v/>
      </c>
      <c r="M209" s="137"/>
      <c r="N209" s="137"/>
      <c r="O209" s="159" t="str">
        <f>IF(COUNTA(O64:O75)&gt;0,"9, ","")</f>
        <v/>
      </c>
      <c r="P209" s="137"/>
      <c r="Q209" s="137"/>
      <c r="R209" s="159" t="str">
        <f>IF(COUNTA(R64:R75)&gt;0,"10, ","")</f>
        <v/>
      </c>
      <c r="S209" s="137"/>
      <c r="T209" s="137"/>
      <c r="U209" s="159" t="str">
        <f>IF(COUNTA(U64:U75)&gt;0,"11, ","")</f>
        <v/>
      </c>
      <c r="V209" s="1"/>
      <c r="W209" s="1"/>
      <c r="X209" s="1"/>
      <c r="Y209" s="1"/>
      <c r="Z209" s="1"/>
      <c r="AA209" s="1"/>
      <c r="AB209" s="1"/>
      <c r="AC209" s="1"/>
    </row>
    <row r="210" spans="1:29" ht="12.75" hidden="1" customHeight="1">
      <c r="A210" s="1"/>
      <c r="B210" s="16"/>
      <c r="C210" s="3"/>
      <c r="D210" s="3"/>
      <c r="E210" s="3"/>
      <c r="F210" s="159" t="str">
        <f>IF(COUNTA(F76:F87)&gt;0,"6, ","")</f>
        <v/>
      </c>
      <c r="G210" s="137"/>
      <c r="H210" s="137"/>
      <c r="I210" s="159" t="str">
        <f>IF(COUNTA(I76:I87)&gt;0,"7, ","")</f>
        <v/>
      </c>
      <c r="J210" s="137"/>
      <c r="K210" s="137"/>
      <c r="L210" s="159" t="str">
        <f>IF(COUNTA(L76:L87)&gt;0,"8, ","")</f>
        <v/>
      </c>
      <c r="M210" s="137"/>
      <c r="N210" s="137"/>
      <c r="O210" s="159" t="str">
        <f>IF(COUNTA(O76:O87)&gt;0,"9, ","")</f>
        <v/>
      </c>
      <c r="P210" s="137"/>
      <c r="Q210" s="137"/>
      <c r="R210" s="159" t="str">
        <f>IF(COUNTA(R76:R87)&gt;0,"10, ","")</f>
        <v/>
      </c>
      <c r="S210" s="137"/>
      <c r="T210" s="137"/>
      <c r="U210" s="159" t="str">
        <f>IF(COUNTA(U76:U87)&gt;0,"11, ","")</f>
        <v/>
      </c>
      <c r="V210" s="1"/>
      <c r="W210" s="1"/>
      <c r="X210" s="1"/>
      <c r="Y210" s="1"/>
      <c r="Z210" s="1"/>
      <c r="AA210" s="1"/>
      <c r="AB210" s="1"/>
      <c r="AC210" s="1"/>
    </row>
    <row r="211" spans="1:29" ht="12.75" hidden="1" customHeight="1">
      <c r="A211" s="1"/>
      <c r="B211" s="16"/>
      <c r="C211" s="3"/>
      <c r="D211" s="3"/>
      <c r="E211" s="3"/>
      <c r="F211" s="159" t="str">
        <f>IF(COUNTA(F88:F99)&gt;0,"6, ","")</f>
        <v/>
      </c>
      <c r="G211" s="137"/>
      <c r="H211" s="137"/>
      <c r="I211" s="159" t="str">
        <f>IF(COUNTA(I88:I99)&gt;0,"7, ","")</f>
        <v/>
      </c>
      <c r="J211" s="137"/>
      <c r="K211" s="137"/>
      <c r="L211" s="159" t="str">
        <f>IF(COUNTA(L88:L99)&gt;0,"8, ","")</f>
        <v/>
      </c>
      <c r="M211" s="137"/>
      <c r="N211" s="137"/>
      <c r="O211" s="159" t="str">
        <f>IF(COUNTA(O88:O99)&gt;0,"9, ","")</f>
        <v/>
      </c>
      <c r="P211" s="137"/>
      <c r="Q211" s="137"/>
      <c r="R211" s="159" t="str">
        <f>IF(COUNTA(R88:R99)&gt;0,"10, ","")</f>
        <v/>
      </c>
      <c r="S211" s="137"/>
      <c r="T211" s="137"/>
      <c r="U211" s="159" t="str">
        <f>IF(COUNTA(U88:U99)&gt;0,"11, ","")</f>
        <v/>
      </c>
      <c r="V211" s="1"/>
      <c r="W211" s="1"/>
      <c r="X211" s="1"/>
      <c r="Y211" s="1"/>
      <c r="Z211" s="1"/>
      <c r="AA211" s="1"/>
      <c r="AB211" s="1"/>
      <c r="AC211" s="1"/>
    </row>
    <row r="212" spans="1:29" ht="12.75" hidden="1" customHeight="1">
      <c r="A212" s="1"/>
      <c r="B212" s="16"/>
      <c r="C212" s="3"/>
      <c r="D212" s="3"/>
      <c r="E212" s="3"/>
      <c r="F212" s="159" t="str">
        <f>IF(COUNTA(F100:F111)&gt;0,"6, ","")</f>
        <v/>
      </c>
      <c r="G212" s="137"/>
      <c r="H212" s="137"/>
      <c r="I212" s="159" t="str">
        <f>IF(COUNTA(I100:I111)&gt;0,"7, ","")</f>
        <v/>
      </c>
      <c r="J212" s="137"/>
      <c r="K212" s="137"/>
      <c r="L212" s="159" t="str">
        <f>IF(COUNTA(L100:L111)&gt;0,"8, ","")</f>
        <v/>
      </c>
      <c r="M212" s="137"/>
      <c r="N212" s="137"/>
      <c r="O212" s="159" t="str">
        <f>IF(COUNTA(O100:O111)&gt;0,"9, ","")</f>
        <v/>
      </c>
      <c r="P212" s="137"/>
      <c r="Q212" s="137"/>
      <c r="R212" s="159" t="str">
        <f>IF(COUNTA(R100:R111)&gt;0,"10, ","")</f>
        <v/>
      </c>
      <c r="S212" s="137"/>
      <c r="T212" s="137"/>
      <c r="U212" s="159" t="str">
        <f>IF(COUNTA(U100:U111)&gt;0,"11, ","")</f>
        <v/>
      </c>
      <c r="V212" s="1"/>
      <c r="W212" s="1"/>
      <c r="X212" s="1"/>
      <c r="Y212" s="1"/>
      <c r="Z212" s="1"/>
      <c r="AA212" s="1"/>
      <c r="AB212" s="1"/>
      <c r="AC212" s="1"/>
    </row>
    <row r="213" spans="1:29" ht="12.75" hidden="1" customHeight="1">
      <c r="A213" s="1"/>
      <c r="B213" s="16"/>
      <c r="C213" s="3"/>
      <c r="D213" s="3"/>
      <c r="E213" s="3"/>
      <c r="F213" s="159" t="str">
        <f>IF(COUNTA(F112:F123)&gt;0,"6, ","")</f>
        <v/>
      </c>
      <c r="G213" s="137"/>
      <c r="H213" s="137"/>
      <c r="I213" s="159" t="str">
        <f>IF(COUNTA(I112:I123)&gt;0,"7, ","")</f>
        <v/>
      </c>
      <c r="J213" s="137"/>
      <c r="K213" s="137"/>
      <c r="L213" s="159" t="str">
        <f>IF(COUNTA(L112:L123)&gt;0,"8, ","")</f>
        <v/>
      </c>
      <c r="M213" s="137"/>
      <c r="N213" s="137"/>
      <c r="O213" s="159" t="str">
        <f>IF(COUNTA(O112:O123)&gt;0,"9, ","")</f>
        <v/>
      </c>
      <c r="P213" s="137"/>
      <c r="Q213" s="137"/>
      <c r="R213" s="159" t="str">
        <f>IF(COUNTA(R112:R123)&gt;0,"10, ","")</f>
        <v/>
      </c>
      <c r="S213" s="137"/>
      <c r="T213" s="137"/>
      <c r="U213" s="159" t="str">
        <f>IF(COUNTA(U112:U123)&gt;0,"11, ","")</f>
        <v/>
      </c>
      <c r="V213" s="1"/>
      <c r="W213" s="1"/>
      <c r="X213" s="1"/>
      <c r="Y213" s="1"/>
      <c r="Z213" s="1"/>
      <c r="AA213" s="1"/>
      <c r="AB213" s="1"/>
      <c r="AC213" s="1"/>
    </row>
    <row r="214" spans="1:29" ht="12.75" hidden="1" customHeight="1">
      <c r="A214" s="1"/>
      <c r="B214" s="16"/>
      <c r="C214" s="3"/>
      <c r="D214" s="3"/>
      <c r="E214" s="3"/>
      <c r="F214" s="159" t="str">
        <f>IF(COUNTA(F124:F135)&gt;0,"6, ","")</f>
        <v/>
      </c>
      <c r="G214" s="137"/>
      <c r="H214" s="137"/>
      <c r="I214" s="159" t="str">
        <f>IF(COUNTA(I124:I135)&gt;0,"7, ","")</f>
        <v/>
      </c>
      <c r="J214" s="137"/>
      <c r="K214" s="137"/>
      <c r="L214" s="159" t="str">
        <f>IF(COUNTA(L124:L135)&gt;0,"8, ","")</f>
        <v/>
      </c>
      <c r="M214" s="137"/>
      <c r="N214" s="137"/>
      <c r="O214" s="159" t="str">
        <f>IF(COUNTA(O124:O135)&gt;0,"9, ","")</f>
        <v/>
      </c>
      <c r="P214" s="137"/>
      <c r="Q214" s="137"/>
      <c r="R214" s="159" t="str">
        <f>IF(COUNTA(R124:R135)&gt;0,"10, ","")</f>
        <v/>
      </c>
      <c r="S214" s="137"/>
      <c r="T214" s="137"/>
      <c r="U214" s="159" t="str">
        <f>IF(COUNTA(U124:U135)&gt;0,"11, ","")</f>
        <v/>
      </c>
      <c r="V214" s="1"/>
      <c r="W214" s="1"/>
      <c r="X214" s="1"/>
      <c r="Y214" s="1"/>
      <c r="Z214" s="1"/>
      <c r="AA214" s="1"/>
      <c r="AB214" s="1"/>
      <c r="AC214" s="1"/>
    </row>
    <row r="215" spans="1:29" ht="12.75" hidden="1" customHeight="1">
      <c r="A215" s="1"/>
      <c r="B215" s="16"/>
      <c r="C215" s="3"/>
      <c r="D215" s="3"/>
      <c r="E215" s="3"/>
      <c r="F215" s="159" t="str">
        <f>IF(COUNTA(F136:F147)&gt;0,"6, ","")</f>
        <v/>
      </c>
      <c r="G215" s="137"/>
      <c r="H215" s="137"/>
      <c r="I215" s="159" t="str">
        <f>IF(COUNTA(I136:I147)&gt;0,"7, ","")</f>
        <v/>
      </c>
      <c r="J215" s="137"/>
      <c r="K215" s="137"/>
      <c r="L215" s="159" t="str">
        <f>IF(COUNTA(L136:L147)&gt;0,"8, ","")</f>
        <v/>
      </c>
      <c r="M215" s="137"/>
      <c r="N215" s="137"/>
      <c r="O215" s="159" t="str">
        <f>IF(COUNTA(O136:O147)&gt;0,"9, ","")</f>
        <v/>
      </c>
      <c r="P215" s="137"/>
      <c r="Q215" s="137"/>
      <c r="R215" s="159" t="str">
        <f>IF(COUNTA(R136:R147)&gt;0,"10, ","")</f>
        <v/>
      </c>
      <c r="S215" s="137"/>
      <c r="T215" s="137"/>
      <c r="U215" s="159" t="str">
        <f>IF(COUNTA(U136:U147)&gt;0,"11, ","")</f>
        <v/>
      </c>
      <c r="V215" s="1"/>
      <c r="W215" s="1"/>
      <c r="X215" s="1"/>
      <c r="Y215" s="1"/>
      <c r="Z215" s="1"/>
      <c r="AA215" s="1"/>
      <c r="AB215" s="1"/>
      <c r="AC215" s="1"/>
    </row>
    <row r="216" spans="1:29" ht="12.75" hidden="1" customHeight="1">
      <c r="A216" s="1"/>
      <c r="B216" s="16"/>
      <c r="C216" s="3"/>
      <c r="D216" s="3"/>
      <c r="E216" s="3"/>
      <c r="F216" s="3"/>
      <c r="G216" s="137"/>
      <c r="H216" s="137"/>
      <c r="I216" s="137"/>
      <c r="J216" s="137"/>
      <c r="K216" s="137"/>
      <c r="L216" s="154"/>
      <c r="M216" s="137"/>
      <c r="N216" s="137"/>
      <c r="O216" s="137"/>
      <c r="P216" s="137"/>
      <c r="Q216" s="137"/>
      <c r="R216" s="137"/>
      <c r="S216" s="137"/>
      <c r="T216" s="137"/>
      <c r="U216" s="137"/>
      <c r="V216" s="1"/>
      <c r="W216" s="1"/>
      <c r="X216" s="1"/>
      <c r="Y216" s="1"/>
      <c r="Z216" s="1"/>
      <c r="AA216" s="1"/>
      <c r="AB216" s="1"/>
      <c r="AC216" s="1"/>
    </row>
    <row r="217" spans="1:29">
      <c r="A217" s="1"/>
      <c r="B217" s="16"/>
      <c r="C217" s="3"/>
      <c r="D217" s="3"/>
      <c r="E217" s="3"/>
      <c r="F217" s="3"/>
      <c r="G217" s="137"/>
      <c r="H217" s="137"/>
      <c r="I217" s="137"/>
      <c r="J217" s="137"/>
      <c r="K217" s="137"/>
      <c r="L217" s="154"/>
      <c r="M217" s="137"/>
      <c r="N217" s="137"/>
      <c r="O217" s="137"/>
      <c r="P217" s="137"/>
      <c r="Q217" s="137"/>
      <c r="R217" s="137"/>
      <c r="S217" s="137"/>
      <c r="T217" s="137"/>
      <c r="U217" s="137"/>
      <c r="V217" s="1"/>
      <c r="W217" s="1"/>
      <c r="X217" s="1"/>
      <c r="Y217" s="1"/>
      <c r="Z217" s="1"/>
      <c r="AA217" s="1"/>
      <c r="AB217" s="1"/>
      <c r="AC217" s="1"/>
    </row>
    <row r="218" spans="1:29">
      <c r="A218" s="1"/>
      <c r="B218" s="16"/>
      <c r="C218" s="3"/>
      <c r="D218" s="3"/>
      <c r="E218" s="3"/>
      <c r="F218" s="3"/>
      <c r="G218" s="137"/>
      <c r="H218" s="137"/>
      <c r="I218" s="137"/>
      <c r="J218" s="137"/>
      <c r="K218" s="137"/>
      <c r="L218" s="154"/>
      <c r="M218" s="137"/>
      <c r="N218" s="137"/>
      <c r="O218" s="137"/>
      <c r="P218" s="137"/>
      <c r="Q218" s="137"/>
      <c r="R218" s="137"/>
      <c r="S218" s="137"/>
      <c r="T218" s="137"/>
      <c r="U218" s="137"/>
      <c r="V218" s="1"/>
      <c r="W218" s="1"/>
      <c r="X218" s="1"/>
      <c r="Y218" s="1"/>
      <c r="Z218" s="1"/>
      <c r="AA218" s="1"/>
      <c r="AB218" s="1"/>
      <c r="AC218" s="1"/>
    </row>
    <row r="219" spans="1:29">
      <c r="A219" s="1"/>
      <c r="B219" s="16"/>
      <c r="C219" s="3"/>
      <c r="D219" s="3"/>
      <c r="E219" s="3"/>
      <c r="F219" s="3"/>
      <c r="G219" s="137"/>
      <c r="H219" s="137"/>
      <c r="I219" s="137"/>
      <c r="J219" s="137"/>
      <c r="K219" s="137"/>
      <c r="L219" s="154"/>
      <c r="M219" s="137"/>
      <c r="N219" s="137"/>
      <c r="O219" s="137"/>
      <c r="P219" s="137"/>
      <c r="Q219" s="137"/>
      <c r="R219" s="137"/>
      <c r="S219" s="137"/>
      <c r="T219" s="137"/>
      <c r="U219" s="137"/>
      <c r="V219" s="1"/>
      <c r="W219" s="1"/>
      <c r="X219" s="1"/>
      <c r="Y219" s="1"/>
      <c r="Z219" s="1"/>
      <c r="AA219" s="1"/>
      <c r="AB219" s="1"/>
      <c r="AC219" s="1"/>
    </row>
    <row r="220" spans="1:29">
      <c r="A220" s="1"/>
      <c r="B220" s="16"/>
      <c r="C220" s="3"/>
      <c r="D220" s="3"/>
      <c r="E220" s="3"/>
      <c r="F220" s="3"/>
      <c r="G220" s="137"/>
      <c r="H220" s="137"/>
      <c r="I220" s="137"/>
      <c r="J220" s="137"/>
      <c r="K220" s="137"/>
      <c r="L220" s="154"/>
      <c r="M220" s="137"/>
      <c r="N220" s="137"/>
      <c r="O220" s="137"/>
      <c r="P220" s="137"/>
      <c r="Q220" s="137"/>
      <c r="R220" s="137"/>
      <c r="S220" s="137"/>
      <c r="T220" s="137"/>
      <c r="U220" s="137"/>
      <c r="V220" s="1"/>
      <c r="W220" s="1"/>
      <c r="X220" s="1"/>
      <c r="Y220" s="1"/>
      <c r="Z220" s="1"/>
      <c r="AA220" s="1"/>
      <c r="AB220" s="1"/>
      <c r="AC220" s="1"/>
    </row>
    <row r="221" spans="1:29">
      <c r="A221" s="1"/>
      <c r="B221" s="16"/>
      <c r="C221" s="3"/>
      <c r="D221" s="3"/>
      <c r="E221" s="3"/>
      <c r="F221" s="3"/>
      <c r="G221" s="137"/>
      <c r="H221" s="137"/>
      <c r="I221" s="137"/>
      <c r="J221" s="137"/>
      <c r="K221" s="137"/>
      <c r="L221" s="154"/>
      <c r="M221" s="137"/>
      <c r="N221" s="137"/>
      <c r="O221" s="137"/>
      <c r="P221" s="137"/>
      <c r="Q221" s="137"/>
      <c r="R221" s="137"/>
      <c r="S221" s="137"/>
      <c r="T221" s="137"/>
      <c r="U221" s="137"/>
      <c r="V221" s="1"/>
      <c r="W221" s="1"/>
      <c r="X221" s="1"/>
      <c r="Y221" s="1"/>
      <c r="Z221" s="1"/>
      <c r="AA221" s="1"/>
      <c r="AB221" s="1"/>
      <c r="AC221" s="1"/>
    </row>
    <row r="222" spans="1:29">
      <c r="A222" s="1"/>
      <c r="B222" s="16"/>
      <c r="C222" s="3"/>
      <c r="D222" s="3"/>
      <c r="E222" s="3"/>
      <c r="F222" s="3"/>
      <c r="G222" s="137"/>
      <c r="H222" s="137"/>
      <c r="I222" s="137"/>
      <c r="J222" s="137"/>
      <c r="K222" s="137"/>
      <c r="L222" s="154"/>
      <c r="M222" s="137"/>
      <c r="N222" s="137"/>
      <c r="O222" s="137"/>
      <c r="P222" s="137"/>
      <c r="Q222" s="137"/>
      <c r="R222" s="137"/>
      <c r="S222" s="137"/>
      <c r="T222" s="137"/>
      <c r="U222" s="137"/>
      <c r="V222" s="1"/>
      <c r="W222" s="1"/>
      <c r="X222" s="1"/>
      <c r="Y222" s="1"/>
      <c r="Z222" s="1"/>
      <c r="AA222" s="1"/>
      <c r="AB222" s="1"/>
      <c r="AC222" s="1"/>
    </row>
    <row r="223" spans="1:29">
      <c r="A223" s="1"/>
      <c r="B223" s="16"/>
      <c r="C223" s="3"/>
      <c r="D223" s="3"/>
      <c r="E223" s="3"/>
      <c r="F223" s="3"/>
      <c r="G223" s="137"/>
      <c r="H223" s="137"/>
      <c r="I223" s="137"/>
      <c r="J223" s="137"/>
      <c r="K223" s="137"/>
      <c r="L223" s="154"/>
      <c r="M223" s="137"/>
      <c r="N223" s="137"/>
      <c r="O223" s="137"/>
      <c r="P223" s="137"/>
      <c r="Q223" s="137"/>
      <c r="R223" s="137"/>
      <c r="S223" s="137"/>
      <c r="T223" s="137"/>
      <c r="U223" s="137"/>
      <c r="V223" s="1"/>
      <c r="W223" s="1"/>
      <c r="X223" s="1"/>
      <c r="Y223" s="1"/>
      <c r="Z223" s="1"/>
      <c r="AA223" s="1"/>
      <c r="AB223" s="1"/>
      <c r="AC223" s="1"/>
    </row>
    <row r="224" spans="1:29">
      <c r="A224" s="1"/>
      <c r="B224" s="16"/>
      <c r="C224" s="3"/>
      <c r="D224" s="3"/>
      <c r="E224" s="3"/>
      <c r="F224" s="3"/>
      <c r="G224" s="137"/>
      <c r="H224" s="137"/>
      <c r="I224" s="137"/>
      <c r="J224" s="137"/>
      <c r="K224" s="137"/>
      <c r="L224" s="154"/>
      <c r="M224" s="137"/>
      <c r="N224" s="137"/>
      <c r="O224" s="137"/>
      <c r="P224" s="137"/>
      <c r="Q224" s="137"/>
      <c r="R224" s="137"/>
      <c r="S224" s="137"/>
      <c r="T224" s="137"/>
      <c r="U224" s="137"/>
      <c r="V224" s="1"/>
      <c r="W224" s="1"/>
      <c r="X224" s="1"/>
      <c r="Y224" s="1"/>
      <c r="Z224" s="1"/>
      <c r="AA224" s="1"/>
      <c r="AB224" s="1"/>
      <c r="AC224" s="1"/>
    </row>
    <row r="225" spans="1:29">
      <c r="A225" s="1"/>
      <c r="B225" s="16"/>
      <c r="C225" s="3"/>
      <c r="D225" s="3"/>
      <c r="E225" s="3"/>
      <c r="F225" s="3"/>
      <c r="G225" s="137"/>
      <c r="H225" s="137"/>
      <c r="I225" s="137"/>
      <c r="J225" s="137"/>
      <c r="K225" s="137"/>
      <c r="L225" s="154"/>
      <c r="M225" s="137"/>
      <c r="N225" s="137"/>
      <c r="O225" s="137"/>
      <c r="P225" s="137"/>
      <c r="Q225" s="137"/>
      <c r="R225" s="137"/>
      <c r="S225" s="137"/>
      <c r="T225" s="137"/>
      <c r="U225" s="137"/>
      <c r="V225" s="1"/>
      <c r="W225" s="1"/>
      <c r="X225" s="1"/>
      <c r="Y225" s="1"/>
      <c r="Z225" s="1"/>
      <c r="AA225" s="1"/>
      <c r="AB225" s="1"/>
      <c r="AC225" s="1"/>
    </row>
    <row r="226" spans="1:29">
      <c r="A226" s="1"/>
      <c r="B226" s="16"/>
      <c r="C226" s="3"/>
      <c r="D226" s="3"/>
      <c r="E226" s="3"/>
      <c r="F226" s="3"/>
      <c r="G226" s="137"/>
      <c r="H226" s="137"/>
      <c r="I226" s="137"/>
      <c r="J226" s="137"/>
      <c r="K226" s="137"/>
      <c r="L226" s="154"/>
      <c r="M226" s="137"/>
      <c r="N226" s="137"/>
      <c r="O226" s="137"/>
      <c r="P226" s="137"/>
      <c r="Q226" s="137"/>
      <c r="R226" s="137"/>
      <c r="S226" s="137"/>
      <c r="T226" s="137"/>
      <c r="U226" s="137"/>
      <c r="V226" s="1"/>
      <c r="W226" s="1"/>
      <c r="X226" s="1"/>
      <c r="Y226" s="1"/>
      <c r="Z226" s="1"/>
      <c r="AA226" s="1"/>
      <c r="AB226" s="1"/>
      <c r="AC226" s="1"/>
    </row>
    <row r="227" spans="1:29">
      <c r="A227" s="1"/>
      <c r="B227" s="16"/>
      <c r="C227" s="3"/>
      <c r="D227" s="3"/>
      <c r="E227" s="3"/>
      <c r="F227" s="3"/>
      <c r="G227" s="137"/>
      <c r="H227" s="137"/>
      <c r="I227" s="137"/>
      <c r="J227" s="137"/>
      <c r="K227" s="137"/>
      <c r="L227" s="154"/>
      <c r="M227" s="137"/>
      <c r="N227" s="137"/>
      <c r="O227" s="137"/>
      <c r="P227" s="137"/>
      <c r="Q227" s="137"/>
      <c r="R227" s="137"/>
      <c r="S227" s="137"/>
      <c r="T227" s="137"/>
      <c r="U227" s="137"/>
      <c r="V227" s="1"/>
      <c r="W227" s="1"/>
      <c r="X227" s="1"/>
      <c r="Y227" s="1"/>
      <c r="Z227" s="1"/>
      <c r="AA227" s="1"/>
      <c r="AB227" s="1"/>
      <c r="AC227" s="1"/>
    </row>
    <row r="228" spans="1:29">
      <c r="A228" s="1"/>
      <c r="B228" s="16"/>
      <c r="C228" s="3"/>
      <c r="D228" s="3"/>
      <c r="E228" s="3"/>
      <c r="F228" s="3"/>
      <c r="G228" s="137"/>
      <c r="H228" s="137"/>
      <c r="I228" s="137"/>
      <c r="J228" s="137"/>
      <c r="K228" s="137"/>
      <c r="L228" s="154"/>
      <c r="M228" s="137"/>
      <c r="N228" s="137"/>
      <c r="O228" s="137"/>
      <c r="P228" s="137"/>
      <c r="Q228" s="137"/>
      <c r="R228" s="137"/>
      <c r="S228" s="137"/>
      <c r="T228" s="137"/>
      <c r="U228" s="137"/>
      <c r="V228" s="1"/>
      <c r="W228" s="1"/>
      <c r="X228" s="1"/>
      <c r="Y228" s="1"/>
      <c r="Z228" s="1"/>
      <c r="AA228" s="1"/>
      <c r="AB228" s="1"/>
      <c r="AC228" s="1"/>
    </row>
    <row r="229" spans="1:29">
      <c r="A229" s="1"/>
      <c r="B229" s="16"/>
      <c r="C229" s="3"/>
      <c r="D229" s="3"/>
      <c r="E229" s="3"/>
      <c r="F229" s="3"/>
      <c r="G229" s="137"/>
      <c r="H229" s="137"/>
      <c r="I229" s="137"/>
      <c r="J229" s="137"/>
      <c r="K229" s="137"/>
      <c r="L229" s="154"/>
      <c r="M229" s="137"/>
      <c r="N229" s="137"/>
      <c r="O229" s="137"/>
      <c r="P229" s="137"/>
      <c r="Q229" s="137"/>
      <c r="R229" s="137"/>
      <c r="S229" s="137"/>
      <c r="T229" s="137"/>
      <c r="U229" s="137"/>
      <c r="V229" s="1"/>
      <c r="W229" s="1"/>
      <c r="X229" s="1"/>
      <c r="Y229" s="1"/>
      <c r="Z229" s="1"/>
      <c r="AA229" s="1"/>
      <c r="AB229" s="1"/>
      <c r="AC229" s="1"/>
    </row>
    <row r="230" spans="1:29">
      <c r="A230" s="1"/>
      <c r="B230" s="16"/>
      <c r="C230" s="3"/>
      <c r="D230" s="137"/>
      <c r="E230" s="137"/>
      <c r="F230" s="137"/>
      <c r="G230" s="137"/>
      <c r="H230" s="137"/>
      <c r="I230" s="154"/>
      <c r="J230" s="137"/>
      <c r="K230" s="137"/>
      <c r="L230" s="137"/>
      <c r="M230" s="137"/>
      <c r="N230" s="137"/>
      <c r="O230" s="137"/>
      <c r="P230" s="137"/>
      <c r="Q230" s="137"/>
      <c r="R230" s="137"/>
      <c r="S230" s="1"/>
      <c r="T230" s="1"/>
      <c r="U230" s="1"/>
      <c r="V230" s="1"/>
      <c r="W230" s="1"/>
      <c r="X230" s="1"/>
      <c r="Y230" s="1"/>
      <c r="Z230" s="1"/>
      <c r="AA230" s="1"/>
      <c r="AB230" s="1"/>
      <c r="AC230" s="1"/>
    </row>
    <row r="231" spans="1:29">
      <c r="A231" s="1"/>
      <c r="B231" s="16"/>
      <c r="C231" s="3"/>
      <c r="D231" s="137"/>
      <c r="E231" s="137"/>
      <c r="F231" s="137"/>
      <c r="G231" s="137"/>
      <c r="H231" s="137"/>
      <c r="I231" s="154"/>
      <c r="J231" s="137"/>
      <c r="K231" s="137"/>
      <c r="L231" s="137"/>
      <c r="M231" s="137"/>
      <c r="N231" s="137"/>
      <c r="O231" s="137"/>
      <c r="P231" s="137"/>
      <c r="Q231" s="137"/>
      <c r="R231" s="137"/>
      <c r="S231" s="1"/>
      <c r="T231" s="1"/>
      <c r="U231" s="1"/>
      <c r="V231" s="1"/>
      <c r="W231" s="1"/>
      <c r="X231" s="1"/>
      <c r="Y231" s="1"/>
      <c r="Z231" s="1"/>
      <c r="AA231" s="1"/>
      <c r="AB231" s="1"/>
      <c r="AC231" s="1"/>
    </row>
    <row r="232" spans="1:29">
      <c r="A232" s="1"/>
      <c r="B232" s="16"/>
      <c r="C232" s="3"/>
      <c r="D232" s="137"/>
      <c r="E232" s="137"/>
      <c r="F232" s="137"/>
      <c r="G232" s="137"/>
      <c r="H232" s="137"/>
      <c r="I232" s="154"/>
      <c r="J232" s="137"/>
      <c r="K232" s="137"/>
      <c r="L232" s="137"/>
      <c r="M232" s="137"/>
      <c r="N232" s="137"/>
      <c r="O232" s="137"/>
      <c r="P232" s="137"/>
      <c r="Q232" s="137"/>
      <c r="R232" s="137"/>
      <c r="S232" s="1"/>
      <c r="T232" s="1"/>
      <c r="U232" s="1"/>
      <c r="V232" s="1"/>
      <c r="W232" s="1"/>
      <c r="X232" s="1"/>
      <c r="Y232" s="1"/>
      <c r="Z232" s="1"/>
      <c r="AA232" s="1"/>
      <c r="AB232" s="1"/>
      <c r="AC232" s="1"/>
    </row>
    <row r="233" spans="1:29">
      <c r="A233" s="1"/>
      <c r="B233" s="16"/>
      <c r="C233" s="3"/>
      <c r="D233" s="137"/>
      <c r="E233" s="137"/>
      <c r="F233" s="137"/>
      <c r="G233" s="137"/>
      <c r="H233" s="137"/>
      <c r="I233" s="154"/>
      <c r="J233" s="137"/>
      <c r="K233" s="137"/>
      <c r="L233" s="137"/>
      <c r="M233" s="137"/>
      <c r="N233" s="137"/>
      <c r="O233" s="137"/>
      <c r="P233" s="137"/>
      <c r="Q233" s="137"/>
      <c r="R233" s="137"/>
      <c r="S233" s="1"/>
      <c r="T233" s="1"/>
      <c r="U233" s="1"/>
      <c r="V233" s="1"/>
      <c r="W233" s="1"/>
      <c r="X233" s="1"/>
      <c r="Y233" s="1"/>
      <c r="Z233" s="1"/>
      <c r="AA233" s="1"/>
      <c r="AB233" s="1"/>
      <c r="AC233" s="1"/>
    </row>
    <row r="234" spans="1:29">
      <c r="A234" s="1"/>
      <c r="B234" s="16"/>
      <c r="C234" s="3"/>
      <c r="D234" s="137"/>
      <c r="E234" s="137"/>
      <c r="F234" s="137"/>
      <c r="G234" s="137"/>
      <c r="H234" s="137"/>
      <c r="I234" s="154"/>
      <c r="J234" s="137"/>
      <c r="K234" s="137"/>
      <c r="L234" s="137"/>
      <c r="M234" s="137"/>
      <c r="N234" s="137"/>
      <c r="O234" s="137"/>
      <c r="P234" s="137"/>
      <c r="Q234" s="137"/>
      <c r="R234" s="137"/>
      <c r="S234" s="1"/>
      <c r="T234" s="1"/>
      <c r="U234" s="1"/>
      <c r="V234" s="1"/>
      <c r="W234" s="1"/>
      <c r="X234" s="1"/>
      <c r="Y234" s="1"/>
      <c r="Z234" s="1"/>
      <c r="AA234" s="1"/>
      <c r="AB234" s="1"/>
      <c r="AC234" s="1"/>
    </row>
    <row r="235" spans="1:29">
      <c r="A235" s="1"/>
      <c r="B235" s="16"/>
      <c r="C235" s="3"/>
      <c r="D235" s="137"/>
      <c r="E235" s="137"/>
      <c r="F235" s="137"/>
      <c r="G235" s="137"/>
      <c r="H235" s="137"/>
      <c r="I235" s="154"/>
      <c r="J235" s="137"/>
      <c r="K235" s="137"/>
      <c r="L235" s="137"/>
      <c r="M235" s="137"/>
      <c r="N235" s="137"/>
      <c r="O235" s="137"/>
      <c r="P235" s="137"/>
      <c r="Q235" s="137"/>
      <c r="R235" s="137"/>
      <c r="S235" s="1"/>
      <c r="T235" s="1"/>
      <c r="U235" s="1"/>
      <c r="V235" s="1"/>
      <c r="W235" s="1"/>
      <c r="X235" s="1"/>
      <c r="Y235" s="1"/>
      <c r="Z235" s="1"/>
      <c r="AA235" s="1"/>
      <c r="AB235" s="1"/>
      <c r="AC235" s="1"/>
    </row>
    <row r="236" spans="1:29">
      <c r="A236" s="1"/>
      <c r="B236" s="16"/>
      <c r="C236" s="3"/>
      <c r="D236" s="137"/>
      <c r="E236" s="137"/>
      <c r="F236" s="137"/>
      <c r="G236" s="137"/>
      <c r="H236" s="137"/>
      <c r="I236" s="154"/>
      <c r="J236" s="137"/>
      <c r="K236" s="137"/>
      <c r="L236" s="137"/>
      <c r="M236" s="137"/>
      <c r="N236" s="137"/>
      <c r="O236" s="137"/>
      <c r="P236" s="137"/>
      <c r="Q236" s="137"/>
      <c r="R236" s="137"/>
      <c r="S236" s="1"/>
      <c r="T236" s="1"/>
      <c r="U236" s="1"/>
      <c r="V236" s="1"/>
      <c r="W236" s="1"/>
      <c r="X236" s="1"/>
      <c r="Y236" s="1"/>
      <c r="Z236" s="1"/>
      <c r="AA236" s="1"/>
      <c r="AB236" s="1"/>
      <c r="AC236" s="1"/>
    </row>
    <row r="237" spans="1:29">
      <c r="A237" s="1"/>
      <c r="B237" s="16"/>
      <c r="C237" s="3"/>
      <c r="D237" s="137"/>
      <c r="E237" s="137"/>
      <c r="F237" s="137"/>
      <c r="G237" s="137"/>
      <c r="H237" s="137"/>
      <c r="I237" s="154"/>
      <c r="J237" s="137"/>
      <c r="K237" s="137"/>
      <c r="L237" s="137"/>
      <c r="M237" s="137"/>
      <c r="N237" s="137"/>
      <c r="O237" s="137"/>
      <c r="P237" s="137"/>
      <c r="Q237" s="137"/>
      <c r="R237" s="137"/>
      <c r="S237" s="1"/>
      <c r="T237" s="1"/>
      <c r="U237" s="1"/>
      <c r="V237" s="1"/>
      <c r="W237" s="1"/>
      <c r="X237" s="1"/>
      <c r="Y237" s="1"/>
      <c r="Z237" s="1"/>
      <c r="AA237" s="1"/>
      <c r="AB237" s="1"/>
      <c r="AC237" s="1"/>
    </row>
    <row r="238" spans="1:29">
      <c r="A238" s="1"/>
      <c r="B238" s="16"/>
      <c r="C238" s="3"/>
      <c r="D238" s="137"/>
      <c r="E238" s="137"/>
      <c r="F238" s="137"/>
      <c r="G238" s="137"/>
      <c r="H238" s="137"/>
      <c r="I238" s="154"/>
      <c r="J238" s="137"/>
      <c r="K238" s="137"/>
      <c r="L238" s="137"/>
      <c r="M238" s="137"/>
      <c r="N238" s="137"/>
      <c r="O238" s="137"/>
      <c r="P238" s="137"/>
      <c r="Q238" s="137"/>
      <c r="R238" s="137"/>
      <c r="S238" s="1"/>
      <c r="T238" s="1"/>
      <c r="U238" s="1"/>
      <c r="V238" s="1"/>
      <c r="W238" s="1"/>
      <c r="X238" s="1"/>
      <c r="Y238" s="1"/>
      <c r="Z238" s="1"/>
      <c r="AA238" s="1"/>
      <c r="AB238" s="1"/>
      <c r="AC238" s="1"/>
    </row>
    <row r="239" spans="1:29">
      <c r="A239" s="1"/>
      <c r="B239" s="16"/>
      <c r="C239" s="3"/>
      <c r="D239" s="137"/>
      <c r="E239" s="137"/>
      <c r="F239" s="137"/>
      <c r="G239" s="137"/>
      <c r="H239" s="137"/>
      <c r="I239" s="154"/>
      <c r="J239" s="137"/>
      <c r="K239" s="137"/>
      <c r="L239" s="137"/>
      <c r="M239" s="137"/>
      <c r="N239" s="137"/>
      <c r="O239" s="137"/>
      <c r="P239" s="137"/>
      <c r="Q239" s="137"/>
      <c r="R239" s="137"/>
      <c r="S239" s="1"/>
      <c r="T239" s="1"/>
      <c r="U239" s="1"/>
      <c r="V239" s="1"/>
      <c r="W239" s="1"/>
      <c r="X239" s="1"/>
      <c r="Y239" s="1"/>
      <c r="Z239" s="1"/>
      <c r="AA239" s="1"/>
      <c r="AB239" s="1"/>
      <c r="AC239" s="1"/>
    </row>
    <row r="240" spans="1:29">
      <c r="A240" s="1"/>
      <c r="B240" s="16"/>
      <c r="C240" s="3"/>
      <c r="D240" s="137"/>
      <c r="E240" s="137"/>
      <c r="F240" s="137"/>
      <c r="G240" s="137"/>
      <c r="H240" s="137"/>
      <c r="I240" s="154"/>
      <c r="J240" s="137"/>
      <c r="K240" s="137"/>
      <c r="L240" s="137"/>
      <c r="M240" s="137"/>
      <c r="N240" s="137"/>
      <c r="O240" s="137"/>
      <c r="P240" s="137"/>
      <c r="Q240" s="137"/>
      <c r="R240" s="137"/>
      <c r="S240" s="1"/>
      <c r="T240" s="1"/>
      <c r="U240" s="1"/>
      <c r="V240" s="1"/>
      <c r="W240" s="1"/>
      <c r="X240" s="1"/>
      <c r="Y240" s="1"/>
      <c r="Z240" s="1"/>
      <c r="AA240" s="1"/>
      <c r="AB240" s="1"/>
      <c r="AC240" s="1"/>
    </row>
    <row r="241" spans="1:29">
      <c r="A241" s="1"/>
      <c r="B241" s="16"/>
      <c r="C241" s="3"/>
      <c r="D241" s="137"/>
      <c r="E241" s="137"/>
      <c r="F241" s="137"/>
      <c r="G241" s="137"/>
      <c r="H241" s="137"/>
      <c r="I241" s="154"/>
      <c r="J241" s="137"/>
      <c r="K241" s="137"/>
      <c r="L241" s="137"/>
      <c r="M241" s="137"/>
      <c r="N241" s="137"/>
      <c r="O241" s="137"/>
      <c r="P241" s="137"/>
      <c r="Q241" s="137"/>
      <c r="R241" s="137"/>
      <c r="S241" s="1"/>
      <c r="T241" s="1"/>
      <c r="U241" s="1"/>
      <c r="V241" s="1"/>
      <c r="W241" s="1"/>
      <c r="X241" s="1"/>
      <c r="Y241" s="1"/>
      <c r="Z241" s="1"/>
      <c r="AA241" s="1"/>
      <c r="AB241" s="1"/>
      <c r="AC241" s="1"/>
    </row>
    <row r="242" spans="1:29">
      <c r="A242" s="1"/>
      <c r="B242" s="16"/>
      <c r="C242" s="3"/>
      <c r="D242" s="137"/>
      <c r="E242" s="137"/>
      <c r="F242" s="137"/>
      <c r="G242" s="137"/>
      <c r="H242" s="137"/>
      <c r="I242" s="154"/>
      <c r="J242" s="137"/>
      <c r="K242" s="137"/>
      <c r="L242" s="137"/>
      <c r="M242" s="137"/>
      <c r="N242" s="137"/>
      <c r="O242" s="137"/>
      <c r="P242" s="137"/>
      <c r="Q242" s="137"/>
      <c r="R242" s="137"/>
      <c r="S242" s="1"/>
      <c r="T242" s="1"/>
      <c r="U242" s="1"/>
      <c r="V242" s="1"/>
      <c r="W242" s="1"/>
      <c r="X242" s="1"/>
      <c r="Y242" s="1"/>
      <c r="Z242" s="1"/>
      <c r="AA242" s="1"/>
      <c r="AB242" s="1"/>
      <c r="AC242" s="1"/>
    </row>
    <row r="243" spans="1:29">
      <c r="A243" s="1"/>
      <c r="B243" s="16"/>
      <c r="C243" s="3"/>
      <c r="D243" s="137"/>
      <c r="E243" s="137"/>
      <c r="F243" s="137"/>
      <c r="G243" s="137"/>
      <c r="H243" s="137"/>
      <c r="I243" s="154"/>
      <c r="J243" s="137"/>
      <c r="K243" s="137"/>
      <c r="L243" s="137"/>
      <c r="M243" s="137"/>
      <c r="N243" s="137"/>
      <c r="O243" s="137"/>
      <c r="P243" s="137"/>
      <c r="Q243" s="137"/>
      <c r="R243" s="137"/>
      <c r="S243" s="1"/>
      <c r="T243" s="1"/>
      <c r="U243" s="1"/>
      <c r="V243" s="1"/>
      <c r="W243" s="1"/>
      <c r="X243" s="1"/>
      <c r="Y243" s="1"/>
      <c r="Z243" s="1"/>
      <c r="AA243" s="1"/>
      <c r="AB243" s="1"/>
      <c r="AC243" s="1"/>
    </row>
    <row r="244" spans="1:29">
      <c r="A244" s="1"/>
      <c r="B244" s="16"/>
      <c r="C244" s="3"/>
      <c r="D244" s="137"/>
      <c r="E244" s="137"/>
      <c r="F244" s="137"/>
      <c r="G244" s="137"/>
      <c r="H244" s="137"/>
      <c r="I244" s="154"/>
      <c r="J244" s="137"/>
      <c r="K244" s="137"/>
      <c r="L244" s="137"/>
      <c r="M244" s="137"/>
      <c r="N244" s="137"/>
      <c r="O244" s="137"/>
      <c r="P244" s="137"/>
      <c r="Q244" s="137"/>
      <c r="R244" s="137"/>
      <c r="S244" s="1"/>
      <c r="T244" s="1"/>
      <c r="U244" s="1"/>
      <c r="V244" s="1"/>
      <c r="W244" s="1"/>
      <c r="X244" s="1"/>
      <c r="Y244" s="1"/>
      <c r="Z244" s="1"/>
      <c r="AA244" s="1"/>
      <c r="AB244" s="1"/>
      <c r="AC244" s="1"/>
    </row>
    <row r="245" spans="1:29">
      <c r="A245" s="1"/>
      <c r="B245" s="16"/>
      <c r="C245" s="3"/>
      <c r="D245" s="137"/>
      <c r="E245" s="137"/>
      <c r="F245" s="137"/>
      <c r="G245" s="137"/>
      <c r="H245" s="137"/>
      <c r="I245" s="154"/>
      <c r="J245" s="137"/>
      <c r="K245" s="137"/>
      <c r="L245" s="137"/>
      <c r="M245" s="137"/>
      <c r="N245" s="137"/>
      <c r="O245" s="137"/>
      <c r="P245" s="137"/>
      <c r="Q245" s="137"/>
      <c r="R245" s="137"/>
      <c r="S245" s="1"/>
      <c r="T245" s="1"/>
      <c r="U245" s="1"/>
      <c r="V245" s="1"/>
      <c r="W245" s="1"/>
      <c r="X245" s="1"/>
      <c r="Y245" s="1"/>
      <c r="Z245" s="1"/>
      <c r="AA245" s="1"/>
      <c r="AB245" s="1"/>
      <c r="AC245" s="1"/>
    </row>
    <row r="246" spans="1:29">
      <c r="A246" s="1"/>
      <c r="B246" s="16"/>
      <c r="C246" s="3"/>
      <c r="D246" s="137"/>
      <c r="E246" s="137"/>
      <c r="F246" s="137"/>
      <c r="G246" s="137"/>
      <c r="H246" s="137"/>
      <c r="I246" s="154"/>
      <c r="J246" s="137"/>
      <c r="K246" s="137"/>
      <c r="L246" s="137"/>
      <c r="M246" s="137"/>
      <c r="N246" s="137"/>
      <c r="O246" s="137"/>
      <c r="P246" s="137"/>
      <c r="Q246" s="137"/>
      <c r="R246" s="137"/>
      <c r="S246" s="1"/>
      <c r="T246" s="1"/>
      <c r="U246" s="1"/>
      <c r="V246" s="1"/>
      <c r="W246" s="1"/>
      <c r="X246" s="1"/>
      <c r="Y246" s="1"/>
      <c r="Z246" s="1"/>
      <c r="AA246" s="1"/>
      <c r="AB246" s="1"/>
      <c r="AC246" s="1"/>
    </row>
    <row r="247" spans="1:29">
      <c r="A247" s="1"/>
      <c r="B247" s="16"/>
      <c r="C247" s="3"/>
      <c r="D247" s="137"/>
      <c r="E247" s="137"/>
      <c r="F247" s="137"/>
      <c r="G247" s="137"/>
      <c r="H247" s="137"/>
      <c r="I247" s="154"/>
      <c r="J247" s="137"/>
      <c r="K247" s="137"/>
      <c r="L247" s="137"/>
      <c r="M247" s="137"/>
      <c r="N247" s="137"/>
      <c r="O247" s="137"/>
      <c r="P247" s="137"/>
      <c r="Q247" s="137"/>
      <c r="R247" s="137"/>
      <c r="S247" s="1"/>
      <c r="T247" s="1"/>
      <c r="U247" s="1"/>
      <c r="V247" s="1"/>
      <c r="W247" s="1"/>
      <c r="X247" s="1"/>
      <c r="Y247" s="1"/>
      <c r="Z247" s="1"/>
      <c r="AA247" s="1"/>
      <c r="AB247" s="1"/>
      <c r="AC247" s="1"/>
    </row>
    <row r="248" spans="1:29">
      <c r="A248" s="1"/>
      <c r="B248" s="16"/>
      <c r="C248" s="3"/>
      <c r="D248" s="137"/>
      <c r="E248" s="137"/>
      <c r="F248" s="137"/>
      <c r="G248" s="137"/>
      <c r="H248" s="137"/>
      <c r="I248" s="137"/>
      <c r="J248" s="137"/>
      <c r="K248" s="137"/>
      <c r="L248" s="137"/>
      <c r="M248" s="137"/>
      <c r="N248" s="137"/>
      <c r="O248" s="137"/>
      <c r="P248" s="137"/>
      <c r="Q248" s="137"/>
      <c r="R248" s="137"/>
      <c r="S248" s="1"/>
      <c r="T248" s="1"/>
      <c r="U248" s="1"/>
      <c r="V248" s="1"/>
      <c r="W248" s="1"/>
      <c r="X248" s="1"/>
      <c r="Y248" s="1"/>
      <c r="Z248" s="1"/>
      <c r="AA248" s="1"/>
      <c r="AB248" s="1"/>
      <c r="AC248" s="1"/>
    </row>
    <row r="249" spans="1:29">
      <c r="A249" s="1"/>
      <c r="B249" s="16"/>
      <c r="C249" s="3"/>
      <c r="D249" s="137"/>
      <c r="E249" s="137"/>
      <c r="F249" s="137"/>
      <c r="G249" s="137"/>
      <c r="H249" s="137"/>
      <c r="I249" s="137"/>
      <c r="J249" s="137"/>
      <c r="K249" s="137"/>
      <c r="L249" s="137"/>
      <c r="M249" s="137"/>
      <c r="N249" s="137"/>
      <c r="O249" s="137"/>
      <c r="P249" s="137"/>
      <c r="Q249" s="137"/>
      <c r="R249" s="137"/>
      <c r="S249" s="1"/>
      <c r="T249" s="1"/>
      <c r="U249" s="1"/>
      <c r="V249" s="1"/>
      <c r="W249" s="1"/>
      <c r="X249" s="1"/>
      <c r="Y249" s="1"/>
      <c r="Z249" s="1"/>
      <c r="AA249" s="1"/>
      <c r="AB249" s="1"/>
      <c r="AC249" s="1"/>
    </row>
    <row r="250" spans="1:29">
      <c r="A250" s="1"/>
      <c r="B250" s="16"/>
      <c r="C250" s="3"/>
      <c r="D250" s="137"/>
      <c r="E250" s="137"/>
      <c r="F250" s="137"/>
      <c r="G250" s="137"/>
      <c r="H250" s="137"/>
      <c r="I250" s="137"/>
      <c r="J250" s="137"/>
      <c r="K250" s="137"/>
      <c r="L250" s="137"/>
      <c r="M250" s="137"/>
      <c r="N250" s="137"/>
      <c r="O250" s="137"/>
      <c r="P250" s="137"/>
      <c r="Q250" s="137"/>
      <c r="R250" s="137"/>
      <c r="S250" s="1"/>
      <c r="T250" s="1"/>
      <c r="U250" s="1"/>
      <c r="V250" s="1"/>
      <c r="W250" s="1"/>
      <c r="X250" s="1"/>
      <c r="Y250" s="1"/>
      <c r="Z250" s="1"/>
      <c r="AA250" s="1"/>
      <c r="AB250" s="1"/>
      <c r="AC250" s="1"/>
    </row>
    <row r="251" spans="1:29">
      <c r="A251" s="1"/>
      <c r="B251" s="16"/>
      <c r="C251" s="3"/>
      <c r="D251" s="137"/>
      <c r="E251" s="137"/>
      <c r="F251" s="137"/>
      <c r="G251" s="137"/>
      <c r="H251" s="137"/>
      <c r="I251" s="137"/>
      <c r="J251" s="137"/>
      <c r="K251" s="137"/>
      <c r="L251" s="137"/>
      <c r="M251" s="137"/>
      <c r="N251" s="137"/>
      <c r="O251" s="137"/>
      <c r="P251" s="137"/>
      <c r="Q251" s="137"/>
      <c r="R251" s="137"/>
      <c r="S251" s="1"/>
      <c r="T251" s="1"/>
      <c r="U251" s="1"/>
      <c r="V251" s="1"/>
      <c r="W251" s="1"/>
      <c r="X251" s="1"/>
      <c r="Y251" s="1"/>
      <c r="Z251" s="1"/>
      <c r="AA251" s="1"/>
      <c r="AB251" s="1"/>
      <c r="AC251" s="1"/>
    </row>
    <row r="252" spans="1:29">
      <c r="A252" s="1"/>
      <c r="B252" s="16"/>
      <c r="C252" s="3"/>
      <c r="D252" s="137"/>
      <c r="E252" s="137"/>
      <c r="F252" s="137"/>
      <c r="G252" s="137"/>
      <c r="H252" s="137"/>
      <c r="I252" s="137"/>
      <c r="J252" s="137"/>
      <c r="K252" s="137"/>
      <c r="L252" s="137"/>
      <c r="M252" s="137"/>
      <c r="N252" s="137"/>
      <c r="O252" s="137"/>
      <c r="P252" s="137"/>
      <c r="Q252" s="137"/>
      <c r="R252" s="137"/>
      <c r="S252" s="1"/>
      <c r="T252" s="1"/>
      <c r="U252" s="1"/>
      <c r="V252" s="1"/>
      <c r="W252" s="1"/>
      <c r="X252" s="1"/>
      <c r="Y252" s="1"/>
      <c r="Z252" s="1"/>
      <c r="AA252" s="1"/>
      <c r="AB252" s="1"/>
      <c r="AC252" s="1"/>
    </row>
    <row r="253" spans="1:29">
      <c r="A253" s="1"/>
      <c r="B253" s="16"/>
      <c r="C253" s="3"/>
      <c r="D253" s="137"/>
      <c r="E253" s="137"/>
      <c r="F253" s="137"/>
      <c r="G253" s="137"/>
      <c r="H253" s="137"/>
      <c r="I253" s="137"/>
      <c r="J253" s="137"/>
      <c r="K253" s="137"/>
      <c r="L253" s="137"/>
      <c r="M253" s="137"/>
      <c r="N253" s="137"/>
      <c r="O253" s="137"/>
      <c r="P253" s="137"/>
      <c r="Q253" s="137"/>
      <c r="R253" s="137"/>
      <c r="S253" s="1"/>
      <c r="T253" s="1"/>
      <c r="U253" s="1"/>
      <c r="V253" s="1"/>
      <c r="W253" s="1"/>
      <c r="X253" s="1"/>
      <c r="Y253" s="1"/>
      <c r="Z253" s="1"/>
      <c r="AA253" s="1"/>
      <c r="AB253" s="1"/>
      <c r="AC253" s="1"/>
    </row>
    <row r="254" spans="1:29">
      <c r="A254" s="1"/>
      <c r="B254" s="16"/>
      <c r="C254" s="3"/>
      <c r="D254" s="137"/>
      <c r="E254" s="137"/>
      <c r="F254" s="137"/>
      <c r="G254" s="137"/>
      <c r="H254" s="137"/>
      <c r="I254" s="137"/>
      <c r="J254" s="137"/>
      <c r="K254" s="137"/>
      <c r="L254" s="137"/>
      <c r="M254" s="137"/>
      <c r="N254" s="137"/>
      <c r="O254" s="137"/>
      <c r="P254" s="137"/>
      <c r="Q254" s="137"/>
      <c r="R254" s="137"/>
      <c r="S254" s="1"/>
      <c r="T254" s="1"/>
      <c r="U254" s="1"/>
      <c r="V254" s="1"/>
      <c r="W254" s="1"/>
      <c r="X254" s="1"/>
      <c r="Y254" s="1"/>
      <c r="Z254" s="1"/>
      <c r="AA254" s="1"/>
      <c r="AB254" s="1"/>
      <c r="AC254" s="1"/>
    </row>
    <row r="255" spans="1:29">
      <c r="A255" s="1"/>
      <c r="B255" s="16"/>
      <c r="C255" s="3"/>
      <c r="D255" s="137"/>
      <c r="E255" s="137"/>
      <c r="F255" s="137"/>
      <c r="G255" s="137"/>
      <c r="H255" s="137"/>
      <c r="I255" s="137"/>
      <c r="J255" s="137"/>
      <c r="K255" s="137"/>
      <c r="L255" s="137"/>
      <c r="M255" s="137"/>
      <c r="N255" s="137"/>
      <c r="O255" s="137"/>
      <c r="P255" s="137"/>
      <c r="Q255" s="137"/>
      <c r="R255" s="137"/>
      <c r="S255" s="1"/>
      <c r="T255" s="1"/>
      <c r="U255" s="1"/>
      <c r="V255" s="1"/>
      <c r="W255" s="1"/>
      <c r="X255" s="1"/>
      <c r="Y255" s="1"/>
      <c r="Z255" s="1"/>
      <c r="AA255" s="1"/>
      <c r="AB255" s="1"/>
      <c r="AC255" s="1"/>
    </row>
    <row r="256" spans="1:29">
      <c r="A256" s="1"/>
      <c r="B256" s="16"/>
      <c r="C256" s="3"/>
      <c r="D256" s="137"/>
      <c r="E256" s="137"/>
      <c r="F256" s="137"/>
      <c r="G256" s="137"/>
      <c r="H256" s="137"/>
      <c r="I256" s="137"/>
      <c r="J256" s="137"/>
      <c r="K256" s="137"/>
      <c r="L256" s="137"/>
      <c r="M256" s="137"/>
      <c r="N256" s="137"/>
      <c r="O256" s="137"/>
      <c r="P256" s="137"/>
      <c r="Q256" s="137"/>
      <c r="R256" s="137"/>
      <c r="S256" s="1"/>
      <c r="T256" s="1"/>
      <c r="U256" s="1"/>
      <c r="V256" s="1"/>
      <c r="W256" s="1"/>
      <c r="X256" s="1"/>
      <c r="Y256" s="1"/>
      <c r="Z256" s="1"/>
      <c r="AA256" s="1"/>
      <c r="AB256" s="1"/>
      <c r="AC256" s="1"/>
    </row>
    <row r="257" spans="1:29">
      <c r="A257" s="1"/>
      <c r="B257" s="16"/>
      <c r="C257" s="3"/>
      <c r="D257" s="137"/>
      <c r="E257" s="137"/>
      <c r="F257" s="137"/>
      <c r="G257" s="137"/>
      <c r="H257" s="137"/>
      <c r="I257" s="137"/>
      <c r="J257" s="137"/>
      <c r="K257" s="137"/>
      <c r="L257" s="137"/>
      <c r="M257" s="137"/>
      <c r="N257" s="137"/>
      <c r="O257" s="137"/>
      <c r="P257" s="137"/>
      <c r="Q257" s="137"/>
      <c r="R257" s="137"/>
      <c r="S257" s="1"/>
      <c r="T257" s="1"/>
      <c r="U257" s="1"/>
      <c r="V257" s="1"/>
      <c r="W257" s="1"/>
      <c r="X257" s="1"/>
      <c r="Y257" s="1"/>
      <c r="Z257" s="1"/>
      <c r="AA257" s="1"/>
      <c r="AB257" s="1"/>
      <c r="AC257" s="1"/>
    </row>
    <row r="258" spans="1:29">
      <c r="A258" s="1"/>
      <c r="B258" s="16"/>
      <c r="C258" s="3"/>
      <c r="D258" s="137"/>
      <c r="E258" s="137"/>
      <c r="F258" s="137"/>
      <c r="G258" s="137"/>
      <c r="H258" s="137"/>
      <c r="I258" s="137"/>
      <c r="J258" s="137"/>
      <c r="K258" s="137"/>
      <c r="L258" s="137"/>
      <c r="M258" s="137"/>
      <c r="N258" s="137"/>
      <c r="O258" s="137"/>
      <c r="P258" s="137"/>
      <c r="Q258" s="137"/>
      <c r="R258" s="137"/>
      <c r="S258" s="1"/>
      <c r="T258" s="1"/>
      <c r="U258" s="1"/>
      <c r="V258" s="1"/>
      <c r="W258" s="1"/>
      <c r="X258" s="1"/>
      <c r="Y258" s="1"/>
      <c r="Z258" s="1"/>
      <c r="AA258" s="1"/>
      <c r="AB258" s="1"/>
      <c r="AC258" s="1"/>
    </row>
    <row r="259" spans="1:29">
      <c r="A259" s="1"/>
      <c r="B259" s="16"/>
      <c r="C259" s="3"/>
      <c r="D259" s="137"/>
      <c r="E259" s="137"/>
      <c r="F259" s="137"/>
      <c r="G259" s="137"/>
      <c r="H259" s="137"/>
      <c r="I259" s="137"/>
      <c r="J259" s="137"/>
      <c r="K259" s="137"/>
      <c r="L259" s="137"/>
      <c r="M259" s="137"/>
      <c r="N259" s="137"/>
      <c r="O259" s="137"/>
      <c r="P259" s="137"/>
      <c r="Q259" s="137"/>
      <c r="R259" s="137"/>
      <c r="S259" s="1"/>
      <c r="T259" s="1"/>
      <c r="U259" s="1"/>
      <c r="V259" s="1"/>
      <c r="W259" s="1"/>
      <c r="X259" s="1"/>
      <c r="Y259" s="1"/>
      <c r="Z259" s="1"/>
      <c r="AA259" s="1"/>
      <c r="AB259" s="1"/>
      <c r="AC259" s="1"/>
    </row>
    <row r="260" spans="1:29">
      <c r="A260" s="1"/>
      <c r="B260" s="16"/>
      <c r="C260" s="3"/>
      <c r="D260" s="137"/>
      <c r="E260" s="137"/>
      <c r="F260" s="137"/>
      <c r="G260" s="137"/>
      <c r="H260" s="137"/>
      <c r="I260" s="137"/>
      <c r="J260" s="137"/>
      <c r="K260" s="137"/>
      <c r="L260" s="137"/>
      <c r="M260" s="137"/>
      <c r="N260" s="137"/>
      <c r="O260" s="137"/>
      <c r="P260" s="137"/>
      <c r="Q260" s="137"/>
      <c r="R260" s="137"/>
      <c r="S260" s="1"/>
      <c r="T260" s="1"/>
      <c r="U260" s="1"/>
      <c r="V260" s="1"/>
      <c r="W260" s="1"/>
      <c r="X260" s="1"/>
      <c r="Y260" s="1"/>
      <c r="Z260" s="1"/>
      <c r="AA260" s="1"/>
      <c r="AB260" s="1"/>
      <c r="AC260" s="1"/>
    </row>
    <row r="261" spans="1:29">
      <c r="A261" s="1"/>
      <c r="B261" s="16"/>
      <c r="C261" s="3"/>
      <c r="D261" s="137"/>
      <c r="E261" s="137"/>
      <c r="F261" s="137"/>
      <c r="G261" s="137"/>
      <c r="H261" s="137"/>
      <c r="I261" s="137"/>
      <c r="J261" s="137"/>
      <c r="K261" s="137"/>
      <c r="L261" s="137"/>
      <c r="M261" s="137"/>
      <c r="N261" s="137"/>
      <c r="O261" s="137"/>
      <c r="P261" s="137"/>
      <c r="Q261" s="137"/>
      <c r="R261" s="137"/>
      <c r="S261" s="1"/>
      <c r="T261" s="1"/>
      <c r="U261" s="1"/>
      <c r="V261" s="1"/>
      <c r="W261" s="1"/>
      <c r="X261" s="1"/>
      <c r="Y261" s="1"/>
      <c r="Z261" s="1"/>
      <c r="AA261" s="1"/>
      <c r="AB261" s="1"/>
      <c r="AC261" s="1"/>
    </row>
    <row r="262" spans="1:29">
      <c r="A262" s="1"/>
      <c r="B262" s="16"/>
      <c r="C262" s="3"/>
      <c r="D262" s="137"/>
      <c r="E262" s="137"/>
      <c r="F262" s="137"/>
      <c r="G262" s="137"/>
      <c r="H262" s="137"/>
      <c r="I262" s="137"/>
      <c r="J262" s="137"/>
      <c r="K262" s="137"/>
      <c r="L262" s="137"/>
      <c r="M262" s="137"/>
      <c r="N262" s="137"/>
      <c r="O262" s="137"/>
      <c r="P262" s="137"/>
      <c r="Q262" s="137"/>
      <c r="R262" s="137"/>
      <c r="S262" s="1"/>
      <c r="T262" s="1"/>
      <c r="U262" s="1"/>
      <c r="V262" s="1"/>
      <c r="W262" s="1"/>
      <c r="X262" s="1"/>
      <c r="Y262" s="1"/>
      <c r="Z262" s="1"/>
      <c r="AA262" s="1"/>
      <c r="AB262" s="1"/>
      <c r="AC262" s="1"/>
    </row>
    <row r="263" spans="1:29">
      <c r="A263" s="1"/>
      <c r="B263" s="16"/>
      <c r="C263" s="3"/>
      <c r="D263" s="137"/>
      <c r="E263" s="137"/>
      <c r="F263" s="137"/>
      <c r="G263" s="137"/>
      <c r="H263" s="137"/>
      <c r="I263" s="137"/>
      <c r="J263" s="137"/>
      <c r="K263" s="137"/>
      <c r="L263" s="137"/>
      <c r="M263" s="137"/>
      <c r="N263" s="137"/>
      <c r="O263" s="137"/>
      <c r="P263" s="137"/>
      <c r="Q263" s="137"/>
      <c r="R263" s="137"/>
      <c r="S263" s="1"/>
      <c r="T263" s="1"/>
      <c r="U263" s="1"/>
      <c r="V263" s="1"/>
      <c r="W263" s="1"/>
      <c r="X263" s="1"/>
      <c r="Y263" s="1"/>
      <c r="Z263" s="1"/>
      <c r="AA263" s="1"/>
      <c r="AB263" s="1"/>
      <c r="AC263" s="1"/>
    </row>
    <row r="264" spans="1:29">
      <c r="A264" s="1"/>
      <c r="B264" s="16"/>
      <c r="C264" s="3"/>
      <c r="D264" s="137"/>
      <c r="E264" s="137"/>
      <c r="F264" s="137"/>
      <c r="G264" s="137"/>
      <c r="H264" s="137"/>
      <c r="I264" s="137"/>
      <c r="J264" s="137"/>
      <c r="K264" s="137"/>
      <c r="L264" s="137"/>
      <c r="M264" s="137"/>
      <c r="N264" s="137"/>
      <c r="O264" s="137"/>
      <c r="P264" s="137"/>
      <c r="Q264" s="137"/>
      <c r="R264" s="137"/>
      <c r="S264" s="1"/>
      <c r="T264" s="1"/>
      <c r="U264" s="1"/>
      <c r="V264" s="1"/>
      <c r="W264" s="1"/>
      <c r="X264" s="1"/>
      <c r="Y264" s="1"/>
      <c r="Z264" s="1"/>
      <c r="AA264" s="1"/>
      <c r="AB264" s="1"/>
      <c r="AC264" s="1"/>
    </row>
    <row r="265" spans="1:29">
      <c r="A265" s="1"/>
      <c r="B265" s="16"/>
      <c r="C265" s="3"/>
      <c r="D265" s="137"/>
      <c r="E265" s="137"/>
      <c r="F265" s="137"/>
      <c r="G265" s="137"/>
      <c r="H265" s="137"/>
      <c r="I265" s="137"/>
      <c r="J265" s="137"/>
      <c r="K265" s="137"/>
      <c r="L265" s="137"/>
      <c r="M265" s="137"/>
      <c r="N265" s="137"/>
      <c r="O265" s="137"/>
      <c r="P265" s="137"/>
      <c r="Q265" s="137"/>
      <c r="R265" s="137"/>
      <c r="S265" s="1"/>
      <c r="T265" s="1"/>
      <c r="U265" s="1"/>
      <c r="V265" s="1"/>
      <c r="W265" s="1"/>
      <c r="X265" s="1"/>
      <c r="Y265" s="1"/>
      <c r="Z265" s="1"/>
      <c r="AA265" s="1"/>
      <c r="AB265" s="1"/>
      <c r="AC265" s="1"/>
    </row>
    <row r="266" spans="1:29">
      <c r="A266" s="1"/>
      <c r="B266" s="16"/>
      <c r="C266" s="3"/>
      <c r="D266" s="137"/>
      <c r="E266" s="137"/>
      <c r="F266" s="137"/>
      <c r="G266" s="137"/>
      <c r="H266" s="137"/>
      <c r="I266" s="137"/>
      <c r="J266" s="137"/>
      <c r="K266" s="137"/>
      <c r="L266" s="137"/>
      <c r="M266" s="137"/>
      <c r="N266" s="137"/>
      <c r="O266" s="137"/>
      <c r="P266" s="137"/>
      <c r="Q266" s="137"/>
      <c r="R266" s="137"/>
      <c r="S266" s="1"/>
      <c r="T266" s="1"/>
      <c r="U266" s="1"/>
      <c r="V266" s="1"/>
      <c r="W266" s="1"/>
      <c r="X266" s="1"/>
      <c r="Y266" s="1"/>
      <c r="Z266" s="1"/>
      <c r="AA266" s="1"/>
      <c r="AB266" s="1"/>
      <c r="AC266" s="1"/>
    </row>
    <row r="267" spans="1:29">
      <c r="A267" s="1"/>
      <c r="B267" s="16"/>
      <c r="C267" s="3"/>
      <c r="D267" s="137"/>
      <c r="E267" s="137"/>
      <c r="F267" s="137"/>
      <c r="G267" s="137"/>
      <c r="H267" s="137"/>
      <c r="I267" s="137"/>
      <c r="J267" s="137"/>
      <c r="K267" s="137"/>
      <c r="L267" s="137"/>
      <c r="M267" s="137"/>
      <c r="N267" s="137"/>
      <c r="O267" s="137"/>
      <c r="P267" s="137"/>
      <c r="Q267" s="137"/>
      <c r="R267" s="137"/>
      <c r="S267" s="1"/>
      <c r="T267" s="1"/>
      <c r="U267" s="1"/>
      <c r="V267" s="1"/>
      <c r="W267" s="1"/>
      <c r="X267" s="1"/>
      <c r="Y267" s="1"/>
      <c r="Z267" s="1"/>
      <c r="AA267" s="1"/>
      <c r="AB267" s="1"/>
      <c r="AC267" s="1"/>
    </row>
    <row r="268" spans="1:29">
      <c r="A268" s="1"/>
      <c r="B268" s="16"/>
      <c r="C268" s="3"/>
      <c r="D268" s="137"/>
      <c r="E268" s="137"/>
      <c r="F268" s="137"/>
      <c r="G268" s="137"/>
      <c r="H268" s="137"/>
      <c r="I268" s="137"/>
      <c r="J268" s="137"/>
      <c r="K268" s="137"/>
      <c r="L268" s="137"/>
      <c r="M268" s="137"/>
      <c r="N268" s="137"/>
      <c r="O268" s="137"/>
      <c r="P268" s="137"/>
      <c r="Q268" s="137"/>
      <c r="R268" s="137"/>
      <c r="S268" s="1"/>
      <c r="T268" s="1"/>
      <c r="U268" s="1"/>
      <c r="V268" s="1"/>
      <c r="W268" s="1"/>
      <c r="X268" s="1"/>
      <c r="Y268" s="1"/>
      <c r="Z268" s="1"/>
      <c r="AA268" s="1"/>
      <c r="AB268" s="1"/>
      <c r="AC268" s="1"/>
    </row>
    <row r="269" spans="1:29">
      <c r="A269" s="1"/>
      <c r="B269" s="16"/>
      <c r="C269" s="3"/>
      <c r="D269" s="137"/>
      <c r="E269" s="137"/>
      <c r="F269" s="137"/>
      <c r="G269" s="137"/>
      <c r="H269" s="137"/>
      <c r="I269" s="137"/>
      <c r="J269" s="137"/>
      <c r="K269" s="137"/>
      <c r="L269" s="137"/>
      <c r="M269" s="137"/>
      <c r="N269" s="137"/>
      <c r="O269" s="137"/>
      <c r="P269" s="137"/>
      <c r="Q269" s="137"/>
      <c r="R269" s="137"/>
      <c r="S269" s="1"/>
      <c r="T269" s="1"/>
      <c r="U269" s="1"/>
      <c r="V269" s="1"/>
      <c r="W269" s="1"/>
      <c r="X269" s="1"/>
      <c r="Y269" s="1"/>
      <c r="Z269" s="1"/>
      <c r="AA269" s="1"/>
      <c r="AB269" s="1"/>
      <c r="AC269" s="1"/>
    </row>
    <row r="270" spans="1:29">
      <c r="A270" s="1"/>
      <c r="B270" s="16"/>
      <c r="C270" s="3"/>
      <c r="D270" s="137"/>
      <c r="E270" s="137"/>
      <c r="F270" s="137"/>
      <c r="G270" s="137"/>
      <c r="H270" s="137"/>
      <c r="I270" s="137"/>
      <c r="J270" s="137"/>
      <c r="K270" s="137"/>
      <c r="L270" s="137"/>
      <c r="M270" s="137"/>
      <c r="N270" s="137"/>
      <c r="O270" s="137"/>
      <c r="P270" s="137"/>
      <c r="Q270" s="137"/>
      <c r="R270" s="137"/>
      <c r="S270" s="1"/>
      <c r="T270" s="1"/>
      <c r="U270" s="1"/>
      <c r="V270" s="1"/>
      <c r="W270" s="1"/>
      <c r="X270" s="1"/>
      <c r="Y270" s="1"/>
      <c r="Z270" s="1"/>
      <c r="AA270" s="1"/>
      <c r="AB270" s="1"/>
      <c r="AC270" s="1"/>
    </row>
    <row r="271" spans="1:29">
      <c r="A271" s="1"/>
      <c r="B271" s="16"/>
      <c r="C271" s="3"/>
      <c r="D271" s="137"/>
      <c r="E271" s="137"/>
      <c r="F271" s="137"/>
      <c r="G271" s="137"/>
      <c r="H271" s="137"/>
      <c r="I271" s="137"/>
      <c r="J271" s="137"/>
      <c r="K271" s="137"/>
      <c r="L271" s="137"/>
      <c r="M271" s="137"/>
      <c r="N271" s="137"/>
      <c r="O271" s="137"/>
      <c r="P271" s="137"/>
      <c r="Q271" s="137"/>
      <c r="R271" s="137"/>
      <c r="S271" s="1"/>
      <c r="T271" s="1"/>
      <c r="U271" s="1"/>
      <c r="V271" s="1"/>
      <c r="W271" s="1"/>
      <c r="X271" s="1"/>
      <c r="Y271" s="1"/>
      <c r="Z271" s="1"/>
      <c r="AA271" s="1"/>
      <c r="AB271" s="1"/>
      <c r="AC271" s="1"/>
    </row>
    <row r="272" spans="1:29">
      <c r="A272" s="1"/>
      <c r="B272" s="16"/>
      <c r="C272" s="3"/>
      <c r="D272" s="137"/>
      <c r="E272" s="137"/>
      <c r="F272" s="137"/>
      <c r="G272" s="137"/>
      <c r="H272" s="137"/>
      <c r="I272" s="137"/>
      <c r="J272" s="137"/>
      <c r="K272" s="137"/>
      <c r="L272" s="137"/>
      <c r="M272" s="137"/>
      <c r="N272" s="137"/>
      <c r="O272" s="137"/>
      <c r="P272" s="137"/>
      <c r="Q272" s="137"/>
      <c r="R272" s="137"/>
      <c r="S272" s="1"/>
      <c r="T272" s="1"/>
      <c r="U272" s="1"/>
      <c r="V272" s="1"/>
      <c r="W272" s="1"/>
      <c r="X272" s="1"/>
      <c r="Y272" s="1"/>
      <c r="Z272" s="1"/>
      <c r="AA272" s="1"/>
      <c r="AB272" s="1"/>
      <c r="AC272" s="1"/>
    </row>
    <row r="273" spans="1:29">
      <c r="A273" s="1"/>
      <c r="B273" s="16"/>
      <c r="C273" s="3"/>
      <c r="D273" s="137"/>
      <c r="E273" s="137"/>
      <c r="F273" s="137"/>
      <c r="G273" s="137"/>
      <c r="H273" s="137"/>
      <c r="I273" s="137"/>
      <c r="J273" s="137"/>
      <c r="K273" s="137"/>
      <c r="L273" s="137"/>
      <c r="M273" s="137"/>
      <c r="N273" s="137"/>
      <c r="O273" s="137"/>
      <c r="P273" s="137"/>
      <c r="Q273" s="137"/>
      <c r="R273" s="137"/>
      <c r="S273" s="1"/>
      <c r="T273" s="1"/>
      <c r="U273" s="1"/>
      <c r="V273" s="1"/>
      <c r="W273" s="1"/>
      <c r="X273" s="1"/>
      <c r="Y273" s="1"/>
      <c r="Z273" s="1"/>
      <c r="AA273" s="1"/>
      <c r="AB273" s="1"/>
      <c r="AC273" s="1"/>
    </row>
    <row r="274" spans="1:29">
      <c r="A274" s="1"/>
      <c r="B274" s="16"/>
      <c r="C274" s="3"/>
      <c r="D274" s="137"/>
      <c r="E274" s="137"/>
      <c r="F274" s="137"/>
      <c r="G274" s="137"/>
      <c r="H274" s="137"/>
      <c r="I274" s="137"/>
      <c r="J274" s="137"/>
      <c r="K274" s="137"/>
      <c r="L274" s="137"/>
      <c r="M274" s="137"/>
      <c r="N274" s="137"/>
      <c r="O274" s="137"/>
      <c r="P274" s="137"/>
      <c r="Q274" s="137"/>
      <c r="R274" s="137"/>
      <c r="S274" s="1"/>
      <c r="T274" s="1"/>
      <c r="U274" s="1"/>
      <c r="V274" s="1"/>
      <c r="W274" s="1"/>
      <c r="X274" s="1"/>
      <c r="Y274" s="1"/>
      <c r="Z274" s="1"/>
      <c r="AA274" s="1"/>
      <c r="AB274" s="1"/>
      <c r="AC274" s="1"/>
    </row>
    <row r="275" spans="1:29">
      <c r="A275" s="1"/>
      <c r="B275" s="16"/>
      <c r="C275" s="3"/>
      <c r="D275" s="137"/>
      <c r="E275" s="137"/>
      <c r="F275" s="137"/>
      <c r="G275" s="137"/>
      <c r="H275" s="137"/>
      <c r="I275" s="137"/>
      <c r="J275" s="137"/>
      <c r="K275" s="137"/>
      <c r="L275" s="137"/>
      <c r="M275" s="137"/>
      <c r="N275" s="137"/>
      <c r="O275" s="137"/>
      <c r="P275" s="137"/>
      <c r="Q275" s="137"/>
      <c r="R275" s="137"/>
      <c r="S275" s="1"/>
      <c r="T275" s="1"/>
      <c r="U275" s="1"/>
      <c r="V275" s="1"/>
      <c r="W275" s="1"/>
      <c r="X275" s="1"/>
      <c r="Y275" s="1"/>
      <c r="Z275" s="1"/>
      <c r="AA275" s="1"/>
      <c r="AB275" s="1"/>
      <c r="AC275" s="1"/>
    </row>
    <row r="276" spans="1:29">
      <c r="A276" s="1"/>
      <c r="B276" s="16"/>
      <c r="C276" s="3"/>
      <c r="D276" s="137"/>
      <c r="E276" s="137"/>
      <c r="F276" s="137"/>
      <c r="G276" s="137"/>
      <c r="H276" s="137"/>
      <c r="I276" s="137"/>
      <c r="J276" s="137"/>
      <c r="K276" s="137"/>
      <c r="L276" s="137"/>
      <c r="M276" s="137"/>
      <c r="N276" s="137"/>
      <c r="O276" s="137"/>
      <c r="P276" s="137"/>
      <c r="Q276" s="137"/>
      <c r="R276" s="137"/>
      <c r="S276" s="1"/>
      <c r="T276" s="1"/>
      <c r="U276" s="1"/>
      <c r="V276" s="1"/>
      <c r="W276" s="1"/>
      <c r="X276" s="1"/>
      <c r="Y276" s="1"/>
      <c r="Z276" s="1"/>
      <c r="AA276" s="1"/>
      <c r="AB276" s="1"/>
      <c r="AC276" s="1"/>
    </row>
    <row r="277" spans="1:29">
      <c r="A277" s="1"/>
      <c r="B277" s="16"/>
      <c r="C277" s="3"/>
      <c r="D277" s="137"/>
      <c r="E277" s="137"/>
      <c r="F277" s="137"/>
      <c r="G277" s="137"/>
      <c r="H277" s="137"/>
      <c r="I277" s="137"/>
      <c r="J277" s="137"/>
      <c r="K277" s="137"/>
      <c r="L277" s="137"/>
      <c r="M277" s="137"/>
      <c r="N277" s="137"/>
      <c r="O277" s="137"/>
      <c r="P277" s="137"/>
      <c r="Q277" s="137"/>
      <c r="R277" s="137"/>
      <c r="S277" s="1"/>
      <c r="T277" s="1"/>
      <c r="U277" s="1"/>
      <c r="V277" s="1"/>
      <c r="W277" s="1"/>
      <c r="X277" s="1"/>
      <c r="Y277" s="1"/>
      <c r="Z277" s="1"/>
      <c r="AA277" s="1"/>
      <c r="AB277" s="1"/>
      <c r="AC277" s="1"/>
    </row>
    <row r="278" spans="1:29">
      <c r="A278" s="1"/>
      <c r="B278" s="16"/>
      <c r="C278" s="3"/>
      <c r="D278" s="137"/>
      <c r="E278" s="137"/>
      <c r="F278" s="137"/>
      <c r="G278" s="137"/>
      <c r="H278" s="137"/>
      <c r="I278" s="137"/>
      <c r="J278" s="137"/>
      <c r="K278" s="137"/>
      <c r="L278" s="137"/>
      <c r="M278" s="137"/>
      <c r="N278" s="137"/>
      <c r="O278" s="137"/>
      <c r="P278" s="137"/>
      <c r="Q278" s="137"/>
      <c r="R278" s="137"/>
      <c r="S278" s="1"/>
      <c r="T278" s="1"/>
      <c r="U278" s="1"/>
      <c r="V278" s="1"/>
      <c r="W278" s="1"/>
      <c r="X278" s="1"/>
      <c r="Y278" s="1"/>
      <c r="Z278" s="1"/>
      <c r="AA278" s="1"/>
      <c r="AB278" s="1"/>
      <c r="AC278" s="1"/>
    </row>
    <row r="279" spans="1:29">
      <c r="A279" s="1"/>
      <c r="B279" s="16"/>
      <c r="C279" s="3"/>
      <c r="D279" s="137"/>
      <c r="E279" s="137"/>
      <c r="F279" s="137"/>
      <c r="G279" s="137"/>
      <c r="H279" s="137"/>
      <c r="I279" s="137"/>
      <c r="J279" s="137"/>
      <c r="K279" s="137"/>
      <c r="L279" s="137"/>
      <c r="M279" s="137"/>
      <c r="N279" s="137"/>
      <c r="O279" s="137"/>
      <c r="P279" s="137"/>
      <c r="Q279" s="137"/>
      <c r="R279" s="137"/>
      <c r="S279" s="1"/>
      <c r="T279" s="1"/>
      <c r="U279" s="1"/>
      <c r="V279" s="1"/>
      <c r="W279" s="1"/>
      <c r="X279" s="1"/>
      <c r="Y279" s="1"/>
      <c r="Z279" s="1"/>
      <c r="AA279" s="1"/>
      <c r="AB279" s="1"/>
      <c r="AC279" s="1"/>
    </row>
    <row r="280" spans="1:29">
      <c r="A280" s="1"/>
      <c r="B280" s="16"/>
      <c r="C280" s="3"/>
      <c r="D280" s="137"/>
      <c r="E280" s="137"/>
      <c r="F280" s="137"/>
      <c r="G280" s="137"/>
      <c r="H280" s="137"/>
      <c r="I280" s="137"/>
      <c r="J280" s="137"/>
      <c r="K280" s="137"/>
      <c r="L280" s="137"/>
      <c r="M280" s="137"/>
      <c r="N280" s="137"/>
      <c r="O280" s="137"/>
      <c r="P280" s="137"/>
      <c r="Q280" s="137"/>
      <c r="R280" s="137"/>
      <c r="S280" s="1"/>
      <c r="T280" s="1"/>
      <c r="U280" s="1"/>
      <c r="V280" s="1"/>
      <c r="W280" s="1"/>
      <c r="X280" s="1"/>
      <c r="Y280" s="1"/>
      <c r="Z280" s="1"/>
      <c r="AA280" s="1"/>
      <c r="AB280" s="1"/>
      <c r="AC280" s="1"/>
    </row>
    <row r="281" spans="1:29">
      <c r="A281" s="1"/>
      <c r="B281" s="16"/>
      <c r="C281" s="3"/>
      <c r="D281" s="137"/>
      <c r="E281" s="137"/>
      <c r="F281" s="137"/>
      <c r="G281" s="137"/>
      <c r="H281" s="137"/>
      <c r="I281" s="137"/>
      <c r="J281" s="137"/>
      <c r="K281" s="137"/>
      <c r="L281" s="137"/>
      <c r="M281" s="137"/>
      <c r="N281" s="137"/>
      <c r="O281" s="137"/>
      <c r="P281" s="137"/>
      <c r="Q281" s="137"/>
      <c r="R281" s="137"/>
      <c r="S281" s="1"/>
      <c r="T281" s="1"/>
      <c r="U281" s="1"/>
      <c r="V281" s="1"/>
      <c r="W281" s="1"/>
      <c r="X281" s="1"/>
      <c r="Y281" s="1"/>
      <c r="Z281" s="1"/>
      <c r="AA281" s="1"/>
      <c r="AB281" s="1"/>
      <c r="AC281" s="1"/>
    </row>
    <row r="282" spans="1:29">
      <c r="A282" s="1"/>
      <c r="B282" s="16"/>
      <c r="C282" s="3"/>
      <c r="D282" s="137"/>
      <c r="E282" s="137"/>
      <c r="F282" s="137"/>
      <c r="G282" s="137"/>
      <c r="H282" s="137"/>
      <c r="I282" s="137"/>
      <c r="J282" s="137"/>
      <c r="K282" s="137"/>
      <c r="L282" s="137"/>
      <c r="M282" s="137"/>
      <c r="N282" s="137"/>
      <c r="O282" s="137"/>
      <c r="P282" s="137"/>
      <c r="Q282" s="137"/>
      <c r="R282" s="137"/>
      <c r="S282" s="1"/>
      <c r="T282" s="1"/>
      <c r="U282" s="1"/>
      <c r="V282" s="1"/>
      <c r="W282" s="1"/>
      <c r="X282" s="1"/>
      <c r="Y282" s="1"/>
      <c r="Z282" s="1"/>
      <c r="AA282" s="1"/>
      <c r="AB282" s="1"/>
      <c r="AC282" s="1"/>
    </row>
    <row r="283" spans="1:29">
      <c r="A283" s="1"/>
      <c r="B283" s="16"/>
      <c r="C283" s="3"/>
      <c r="D283" s="137"/>
      <c r="E283" s="137"/>
      <c r="F283" s="137"/>
      <c r="G283" s="137"/>
      <c r="H283" s="137"/>
      <c r="I283" s="137"/>
      <c r="J283" s="137"/>
      <c r="K283" s="137"/>
      <c r="L283" s="137"/>
      <c r="M283" s="137"/>
      <c r="N283" s="137"/>
      <c r="O283" s="137"/>
      <c r="P283" s="137"/>
      <c r="Q283" s="137"/>
      <c r="R283" s="137"/>
      <c r="S283" s="1"/>
      <c r="T283" s="1"/>
      <c r="U283" s="1"/>
      <c r="V283" s="1"/>
      <c r="W283" s="1"/>
      <c r="X283" s="1"/>
      <c r="Y283" s="1"/>
      <c r="Z283" s="1"/>
      <c r="AA283" s="1"/>
      <c r="AB283" s="1"/>
      <c r="AC283" s="1"/>
    </row>
    <row r="284" spans="1:29">
      <c r="A284" s="1"/>
      <c r="B284" s="16"/>
      <c r="C284" s="3"/>
      <c r="D284" s="137"/>
      <c r="E284" s="137"/>
      <c r="F284" s="137"/>
      <c r="G284" s="137"/>
      <c r="H284" s="137"/>
      <c r="I284" s="137"/>
      <c r="J284" s="137"/>
      <c r="K284" s="137"/>
      <c r="L284" s="137"/>
      <c r="M284" s="137"/>
      <c r="N284" s="137"/>
      <c r="O284" s="137"/>
      <c r="P284" s="137"/>
      <c r="Q284" s="137"/>
      <c r="R284" s="137"/>
      <c r="S284" s="1"/>
      <c r="T284" s="1"/>
      <c r="U284" s="1"/>
      <c r="V284" s="1"/>
      <c r="W284" s="1"/>
      <c r="X284" s="1"/>
      <c r="Y284" s="1"/>
      <c r="Z284" s="1"/>
      <c r="AA284" s="1"/>
      <c r="AB284" s="1"/>
      <c r="AC284" s="1"/>
    </row>
    <row r="285" spans="1:29">
      <c r="A285" s="1"/>
      <c r="B285" s="16"/>
      <c r="C285" s="3"/>
      <c r="D285" s="137"/>
      <c r="E285" s="137"/>
      <c r="F285" s="137"/>
      <c r="G285" s="137"/>
      <c r="H285" s="137"/>
      <c r="I285" s="137"/>
      <c r="J285" s="137"/>
      <c r="K285" s="137"/>
      <c r="L285" s="137"/>
      <c r="M285" s="137"/>
      <c r="N285" s="137"/>
      <c r="O285" s="137"/>
      <c r="P285" s="137"/>
      <c r="Q285" s="137"/>
      <c r="R285" s="137"/>
      <c r="S285" s="1"/>
      <c r="T285" s="1"/>
      <c r="U285" s="1"/>
      <c r="V285" s="1"/>
      <c r="W285" s="1"/>
      <c r="X285" s="1"/>
      <c r="Y285" s="1"/>
      <c r="Z285" s="1"/>
      <c r="AA285" s="1"/>
      <c r="AB285" s="1"/>
      <c r="AC285" s="1"/>
    </row>
    <row r="286" spans="1:29">
      <c r="A286" s="1"/>
      <c r="B286" s="16"/>
      <c r="C286" s="3"/>
      <c r="D286" s="137"/>
      <c r="E286" s="137"/>
      <c r="F286" s="137"/>
      <c r="G286" s="137"/>
      <c r="H286" s="137"/>
      <c r="I286" s="137"/>
      <c r="J286" s="137"/>
      <c r="K286" s="137"/>
      <c r="L286" s="137"/>
      <c r="M286" s="137"/>
      <c r="N286" s="137"/>
      <c r="O286" s="137"/>
      <c r="P286" s="137"/>
      <c r="Q286" s="137"/>
      <c r="R286" s="137"/>
      <c r="S286" s="1"/>
      <c r="T286" s="1"/>
      <c r="U286" s="1"/>
      <c r="V286" s="1"/>
      <c r="W286" s="1"/>
      <c r="X286" s="1"/>
      <c r="Y286" s="1"/>
      <c r="Z286" s="1"/>
      <c r="AA286" s="1"/>
      <c r="AB286" s="1"/>
      <c r="AC286" s="1"/>
    </row>
    <row r="287" spans="1:29">
      <c r="A287" s="1"/>
      <c r="B287" s="16"/>
      <c r="C287" s="3"/>
      <c r="D287" s="137"/>
      <c r="E287" s="137"/>
      <c r="F287" s="137"/>
      <c r="G287" s="137"/>
      <c r="H287" s="137"/>
      <c r="I287" s="137"/>
      <c r="J287" s="137"/>
      <c r="K287" s="137"/>
      <c r="L287" s="137"/>
      <c r="M287" s="137"/>
      <c r="N287" s="137"/>
      <c r="O287" s="137"/>
      <c r="P287" s="137"/>
      <c r="Q287" s="137"/>
      <c r="R287" s="137"/>
      <c r="S287" s="1"/>
      <c r="T287" s="1"/>
      <c r="U287" s="1"/>
      <c r="V287" s="1"/>
      <c r="W287" s="1"/>
      <c r="X287" s="1"/>
      <c r="Y287" s="1"/>
      <c r="Z287" s="1"/>
      <c r="AA287" s="1"/>
      <c r="AB287" s="1"/>
      <c r="AC287" s="1"/>
    </row>
    <row r="288" spans="1:29">
      <c r="A288" s="1"/>
      <c r="B288" s="16"/>
      <c r="C288" s="3"/>
      <c r="D288" s="137"/>
      <c r="E288" s="137"/>
      <c r="F288" s="137"/>
      <c r="G288" s="137"/>
      <c r="H288" s="137"/>
      <c r="I288" s="137"/>
      <c r="J288" s="137"/>
      <c r="K288" s="137"/>
      <c r="L288" s="137"/>
      <c r="M288" s="137"/>
      <c r="N288" s="137"/>
      <c r="O288" s="137"/>
      <c r="P288" s="137"/>
      <c r="Q288" s="137"/>
      <c r="R288" s="137"/>
      <c r="S288" s="1"/>
      <c r="T288" s="1"/>
      <c r="U288" s="1"/>
      <c r="V288" s="1"/>
      <c r="W288" s="1"/>
      <c r="X288" s="1"/>
      <c r="Y288" s="1"/>
      <c r="Z288" s="1"/>
      <c r="AA288" s="1"/>
      <c r="AB288" s="1"/>
      <c r="AC288" s="1"/>
    </row>
    <row r="289" spans="1:29">
      <c r="A289" s="1"/>
      <c r="B289" s="16"/>
      <c r="C289" s="3"/>
      <c r="D289" s="137"/>
      <c r="E289" s="137"/>
      <c r="F289" s="137"/>
      <c r="G289" s="137"/>
      <c r="H289" s="137"/>
      <c r="I289" s="137"/>
      <c r="J289" s="137"/>
      <c r="K289" s="137"/>
      <c r="L289" s="137"/>
      <c r="M289" s="137"/>
      <c r="N289" s="137"/>
      <c r="O289" s="137"/>
      <c r="P289" s="137"/>
      <c r="Q289" s="137"/>
      <c r="R289" s="137"/>
      <c r="S289" s="1"/>
      <c r="T289" s="1"/>
      <c r="U289" s="1"/>
      <c r="V289" s="1"/>
      <c r="W289" s="1"/>
      <c r="X289" s="1"/>
      <c r="Y289" s="1"/>
      <c r="Z289" s="1"/>
      <c r="AA289" s="1"/>
      <c r="AB289" s="1"/>
      <c r="AC289" s="1"/>
    </row>
    <row r="290" spans="1:29">
      <c r="A290" s="1"/>
      <c r="B290" s="16"/>
      <c r="C290" s="3"/>
      <c r="D290" s="137"/>
      <c r="E290" s="137"/>
      <c r="F290" s="137"/>
      <c r="G290" s="137"/>
      <c r="H290" s="137"/>
      <c r="I290" s="137"/>
      <c r="J290" s="137"/>
      <c r="K290" s="137"/>
      <c r="L290" s="137"/>
      <c r="M290" s="137"/>
      <c r="N290" s="137"/>
      <c r="O290" s="137"/>
      <c r="P290" s="137"/>
      <c r="Q290" s="137"/>
      <c r="R290" s="137"/>
      <c r="S290" s="1"/>
      <c r="T290" s="1"/>
      <c r="U290" s="1"/>
      <c r="V290" s="1"/>
      <c r="W290" s="1"/>
      <c r="X290" s="1"/>
      <c r="Y290" s="1"/>
      <c r="Z290" s="1"/>
      <c r="AA290" s="1"/>
      <c r="AB290" s="1"/>
      <c r="AC290" s="1"/>
    </row>
    <row r="291" spans="1:29">
      <c r="A291" s="1"/>
      <c r="B291" s="16"/>
      <c r="C291" s="3"/>
      <c r="D291" s="137"/>
      <c r="E291" s="137"/>
      <c r="F291" s="137"/>
      <c r="G291" s="137"/>
      <c r="H291" s="137"/>
      <c r="I291" s="137"/>
      <c r="J291" s="137"/>
      <c r="K291" s="137"/>
      <c r="L291" s="137"/>
      <c r="M291" s="137"/>
      <c r="N291" s="137"/>
      <c r="O291" s="137"/>
      <c r="P291" s="137"/>
      <c r="Q291" s="137"/>
      <c r="R291" s="137"/>
      <c r="S291" s="1"/>
      <c r="T291" s="1"/>
      <c r="U291" s="1"/>
      <c r="V291" s="1"/>
      <c r="W291" s="1"/>
      <c r="X291" s="1"/>
      <c r="Y291" s="1"/>
      <c r="Z291" s="1"/>
      <c r="AA291" s="1"/>
      <c r="AB291" s="1"/>
      <c r="AC291" s="1"/>
    </row>
    <row r="292" spans="1:29">
      <c r="A292" s="1"/>
      <c r="B292" s="16"/>
      <c r="C292" s="3"/>
      <c r="D292" s="137"/>
      <c r="E292" s="137"/>
      <c r="F292" s="137"/>
      <c r="G292" s="137"/>
      <c r="H292" s="137"/>
      <c r="I292" s="137"/>
      <c r="J292" s="137"/>
      <c r="K292" s="137"/>
      <c r="L292" s="137"/>
      <c r="M292" s="137"/>
      <c r="N292" s="137"/>
      <c r="O292" s="137"/>
      <c r="P292" s="137"/>
      <c r="Q292" s="137"/>
      <c r="R292" s="137"/>
      <c r="S292" s="1"/>
      <c r="T292" s="1"/>
      <c r="U292" s="1"/>
      <c r="V292" s="1"/>
      <c r="W292" s="1"/>
      <c r="X292" s="1"/>
      <c r="Y292" s="1"/>
      <c r="Z292" s="1"/>
      <c r="AA292" s="1"/>
      <c r="AB292" s="1"/>
      <c r="AC292" s="1"/>
    </row>
    <row r="293" spans="1:29">
      <c r="A293" s="1"/>
      <c r="B293" s="16"/>
      <c r="C293" s="3"/>
      <c r="D293" s="137"/>
      <c r="E293" s="137"/>
      <c r="F293" s="137"/>
      <c r="G293" s="137"/>
      <c r="H293" s="137"/>
      <c r="I293" s="137"/>
      <c r="J293" s="137"/>
      <c r="K293" s="137"/>
      <c r="L293" s="137"/>
      <c r="M293" s="137"/>
      <c r="N293" s="137"/>
      <c r="O293" s="137"/>
      <c r="P293" s="137"/>
      <c r="Q293" s="137"/>
      <c r="R293" s="137"/>
      <c r="S293" s="1"/>
      <c r="T293" s="1"/>
      <c r="U293" s="1"/>
      <c r="V293" s="1"/>
      <c r="W293" s="1"/>
      <c r="X293" s="1"/>
      <c r="Y293" s="1"/>
      <c r="Z293" s="1"/>
      <c r="AA293" s="1"/>
      <c r="AB293" s="1"/>
      <c r="AC293" s="1"/>
    </row>
    <row r="294" spans="1:29">
      <c r="A294" s="1"/>
      <c r="B294" s="16"/>
      <c r="C294" s="3"/>
      <c r="D294" s="137"/>
      <c r="E294" s="137"/>
      <c r="F294" s="137"/>
      <c r="G294" s="137"/>
      <c r="H294" s="137"/>
      <c r="I294" s="137"/>
      <c r="J294" s="137"/>
      <c r="K294" s="137"/>
      <c r="L294" s="137"/>
      <c r="M294" s="137"/>
      <c r="N294" s="137"/>
      <c r="O294" s="137"/>
      <c r="P294" s="137"/>
      <c r="Q294" s="137"/>
      <c r="R294" s="137"/>
      <c r="S294" s="1"/>
      <c r="T294" s="1"/>
      <c r="U294" s="1"/>
      <c r="V294" s="1"/>
      <c r="W294" s="1"/>
      <c r="X294" s="1"/>
      <c r="Y294" s="1"/>
      <c r="Z294" s="1"/>
      <c r="AA294" s="1"/>
      <c r="AB294" s="1"/>
      <c r="AC294" s="1"/>
    </row>
    <row r="295" spans="1:29">
      <c r="A295" s="1"/>
      <c r="B295" s="16"/>
      <c r="C295" s="3"/>
      <c r="D295" s="137"/>
      <c r="E295" s="137"/>
      <c r="F295" s="137"/>
      <c r="G295" s="137"/>
      <c r="H295" s="137"/>
      <c r="I295" s="137"/>
      <c r="J295" s="137"/>
      <c r="K295" s="137"/>
      <c r="L295" s="137"/>
      <c r="M295" s="137"/>
      <c r="N295" s="137"/>
      <c r="O295" s="137"/>
      <c r="P295" s="137"/>
      <c r="Q295" s="137"/>
      <c r="R295" s="137"/>
      <c r="S295" s="1"/>
      <c r="T295" s="1"/>
      <c r="U295" s="1"/>
      <c r="V295" s="1"/>
      <c r="W295" s="1"/>
      <c r="X295" s="1"/>
      <c r="Y295" s="1"/>
      <c r="Z295" s="1"/>
      <c r="AA295" s="1"/>
      <c r="AB295" s="1"/>
      <c r="AC295" s="1"/>
    </row>
    <row r="296" spans="1:29">
      <c r="A296" s="1"/>
      <c r="B296" s="16"/>
      <c r="C296" s="3"/>
      <c r="D296" s="137"/>
      <c r="E296" s="137"/>
      <c r="F296" s="137"/>
      <c r="G296" s="137"/>
      <c r="H296" s="137"/>
      <c r="I296" s="137"/>
      <c r="J296" s="137"/>
      <c r="K296" s="137"/>
      <c r="L296" s="137"/>
      <c r="M296" s="137"/>
      <c r="N296" s="137"/>
      <c r="O296" s="137"/>
      <c r="P296" s="137"/>
      <c r="Q296" s="137"/>
      <c r="R296" s="137"/>
      <c r="S296" s="1"/>
      <c r="T296" s="1"/>
      <c r="U296" s="1"/>
      <c r="V296" s="1"/>
      <c r="W296" s="1"/>
      <c r="X296" s="1"/>
      <c r="Y296" s="1"/>
      <c r="Z296" s="1"/>
      <c r="AA296" s="1"/>
      <c r="AB296" s="1"/>
      <c r="AC296" s="1"/>
    </row>
    <row r="297" spans="1:29">
      <c r="A297" s="1"/>
      <c r="B297" s="16"/>
      <c r="C297" s="3"/>
      <c r="D297" s="137"/>
      <c r="E297" s="137"/>
      <c r="F297" s="137"/>
      <c r="G297" s="137"/>
      <c r="H297" s="137"/>
      <c r="I297" s="137"/>
      <c r="J297" s="137"/>
      <c r="K297" s="137"/>
      <c r="L297" s="137"/>
      <c r="M297" s="137"/>
      <c r="N297" s="137"/>
      <c r="O297" s="137"/>
      <c r="P297" s="137"/>
      <c r="Q297" s="137"/>
      <c r="R297" s="137"/>
      <c r="S297" s="1"/>
      <c r="T297" s="1"/>
      <c r="U297" s="1"/>
      <c r="V297" s="1"/>
      <c r="W297" s="1"/>
      <c r="X297" s="1"/>
      <c r="Y297" s="1"/>
      <c r="Z297" s="1"/>
      <c r="AA297" s="1"/>
      <c r="AB297" s="1"/>
      <c r="AC297" s="1"/>
    </row>
    <row r="298" spans="1:29">
      <c r="A298" s="1"/>
      <c r="B298" s="16"/>
      <c r="C298" s="3"/>
      <c r="D298" s="137"/>
      <c r="E298" s="137"/>
      <c r="F298" s="137"/>
      <c r="G298" s="137"/>
      <c r="H298" s="137"/>
      <c r="I298" s="137"/>
      <c r="J298" s="137"/>
      <c r="K298" s="137"/>
      <c r="L298" s="137"/>
      <c r="M298" s="137"/>
      <c r="N298" s="137"/>
      <c r="O298" s="137"/>
      <c r="P298" s="137"/>
      <c r="Q298" s="137"/>
      <c r="R298" s="137"/>
      <c r="S298" s="1"/>
      <c r="T298" s="1"/>
      <c r="U298" s="1"/>
      <c r="V298" s="1"/>
      <c r="W298" s="1"/>
      <c r="X298" s="1"/>
      <c r="Y298" s="1"/>
      <c r="Z298" s="1"/>
      <c r="AA298" s="1"/>
      <c r="AB298" s="1"/>
      <c r="AC298" s="1"/>
    </row>
    <row r="299" spans="1:29">
      <c r="A299" s="1"/>
      <c r="B299" s="16"/>
      <c r="C299" s="3"/>
      <c r="D299" s="137"/>
      <c r="E299" s="137"/>
      <c r="F299" s="137"/>
      <c r="G299" s="137"/>
      <c r="H299" s="137"/>
      <c r="I299" s="137"/>
      <c r="J299" s="137"/>
      <c r="K299" s="137"/>
      <c r="L299" s="137"/>
      <c r="M299" s="137"/>
      <c r="N299" s="137"/>
      <c r="O299" s="137"/>
      <c r="P299" s="137"/>
      <c r="Q299" s="137"/>
      <c r="R299" s="137"/>
      <c r="S299" s="1"/>
      <c r="T299" s="1"/>
      <c r="U299" s="1"/>
      <c r="V299" s="1"/>
      <c r="W299" s="1"/>
      <c r="X299" s="1"/>
      <c r="Y299" s="1"/>
      <c r="Z299" s="1"/>
      <c r="AA299" s="1"/>
      <c r="AB299" s="1"/>
      <c r="AC299" s="1"/>
    </row>
    <row r="300" spans="1:29">
      <c r="A300" s="1"/>
      <c r="B300" s="16"/>
      <c r="C300" s="3"/>
      <c r="D300" s="137"/>
      <c r="E300" s="137"/>
      <c r="F300" s="137"/>
      <c r="G300" s="137"/>
      <c r="H300" s="137"/>
      <c r="I300" s="137"/>
      <c r="J300" s="137"/>
      <c r="K300" s="137"/>
      <c r="L300" s="137"/>
      <c r="M300" s="137"/>
      <c r="N300" s="137"/>
      <c r="O300" s="137"/>
      <c r="P300" s="137"/>
      <c r="Q300" s="137"/>
      <c r="R300" s="137"/>
      <c r="S300" s="1"/>
      <c r="T300" s="1"/>
      <c r="U300" s="1"/>
      <c r="V300" s="1"/>
      <c r="W300" s="1"/>
      <c r="X300" s="1"/>
      <c r="Y300" s="1"/>
      <c r="Z300" s="1"/>
      <c r="AA300" s="1"/>
      <c r="AB300" s="1"/>
      <c r="AC300" s="1"/>
    </row>
    <row r="301" spans="1:29">
      <c r="A301" s="1"/>
      <c r="B301" s="16"/>
      <c r="C301" s="3"/>
      <c r="D301" s="137"/>
      <c r="E301" s="137"/>
      <c r="F301" s="137"/>
      <c r="G301" s="137"/>
      <c r="H301" s="137"/>
      <c r="I301" s="137"/>
      <c r="J301" s="137"/>
      <c r="K301" s="137"/>
      <c r="L301" s="137"/>
      <c r="M301" s="137"/>
      <c r="N301" s="137"/>
      <c r="O301" s="137"/>
      <c r="P301" s="137"/>
      <c r="Q301" s="137"/>
      <c r="R301" s="137"/>
      <c r="S301" s="1"/>
      <c r="T301" s="1"/>
      <c r="U301" s="1"/>
      <c r="V301" s="1"/>
      <c r="W301" s="1"/>
      <c r="X301" s="1"/>
      <c r="Y301" s="1"/>
      <c r="Z301" s="1"/>
      <c r="AA301" s="1"/>
      <c r="AB301" s="1"/>
      <c r="AC301" s="1"/>
    </row>
    <row r="302" spans="1:29">
      <c r="A302" s="1"/>
      <c r="B302" s="16"/>
      <c r="C302" s="3"/>
      <c r="D302" s="137"/>
      <c r="E302" s="137"/>
      <c r="F302" s="137"/>
      <c r="G302" s="137"/>
      <c r="H302" s="137"/>
      <c r="I302" s="137"/>
      <c r="J302" s="137"/>
      <c r="K302" s="137"/>
      <c r="L302" s="137"/>
      <c r="M302" s="137"/>
      <c r="N302" s="137"/>
      <c r="O302" s="137"/>
      <c r="P302" s="137"/>
      <c r="Q302" s="137"/>
      <c r="R302" s="137"/>
      <c r="S302" s="1"/>
      <c r="T302" s="1"/>
      <c r="U302" s="1"/>
      <c r="V302" s="1"/>
      <c r="W302" s="1"/>
      <c r="X302" s="1"/>
      <c r="Y302" s="1"/>
      <c r="Z302" s="1"/>
      <c r="AA302" s="1"/>
      <c r="AB302" s="1"/>
      <c r="AC302" s="1"/>
    </row>
    <row r="303" spans="1:29">
      <c r="A303" s="1"/>
      <c r="B303" s="16"/>
      <c r="C303" s="3"/>
      <c r="D303" s="137"/>
      <c r="E303" s="137"/>
      <c r="F303" s="137"/>
      <c r="G303" s="137"/>
      <c r="H303" s="137"/>
      <c r="I303" s="137"/>
      <c r="J303" s="137"/>
      <c r="K303" s="137"/>
      <c r="L303" s="137"/>
      <c r="M303" s="137"/>
      <c r="N303" s="137"/>
      <c r="O303" s="137"/>
      <c r="P303" s="137"/>
      <c r="Q303" s="137"/>
      <c r="R303" s="137"/>
      <c r="S303" s="1"/>
      <c r="T303" s="1"/>
      <c r="U303" s="1"/>
      <c r="V303" s="1"/>
      <c r="W303" s="1"/>
      <c r="X303" s="1"/>
      <c r="Y303" s="1"/>
      <c r="Z303" s="1"/>
      <c r="AA303" s="1"/>
      <c r="AB303" s="1"/>
      <c r="AC303" s="1"/>
    </row>
    <row r="304" spans="1:29">
      <c r="A304" s="1"/>
      <c r="B304" s="16"/>
      <c r="C304" s="3"/>
      <c r="D304" s="137"/>
      <c r="E304" s="137"/>
      <c r="F304" s="137"/>
      <c r="G304" s="137"/>
      <c r="H304" s="137"/>
      <c r="I304" s="137"/>
      <c r="J304" s="137"/>
      <c r="K304" s="137"/>
      <c r="L304" s="137"/>
      <c r="M304" s="137"/>
      <c r="N304" s="137"/>
      <c r="O304" s="137"/>
      <c r="P304" s="137"/>
      <c r="Q304" s="137"/>
      <c r="R304" s="137"/>
      <c r="S304" s="1"/>
      <c r="T304" s="1"/>
      <c r="U304" s="1"/>
      <c r="V304" s="1"/>
      <c r="W304" s="1"/>
      <c r="X304" s="1"/>
      <c r="Y304" s="1"/>
      <c r="Z304" s="1"/>
      <c r="AA304" s="1"/>
      <c r="AB304" s="1"/>
      <c r="AC304" s="1"/>
    </row>
    <row r="305" spans="1:29">
      <c r="A305" s="1"/>
      <c r="B305" s="16"/>
      <c r="C305" s="3"/>
      <c r="D305" s="137"/>
      <c r="E305" s="137"/>
      <c r="F305" s="137"/>
      <c r="G305" s="137"/>
      <c r="H305" s="137"/>
      <c r="I305" s="137"/>
      <c r="J305" s="137"/>
      <c r="K305" s="137"/>
      <c r="L305" s="137"/>
      <c r="M305" s="137"/>
      <c r="N305" s="137"/>
      <c r="O305" s="137"/>
      <c r="P305" s="137"/>
      <c r="Q305" s="137"/>
      <c r="R305" s="137"/>
      <c r="S305" s="1"/>
      <c r="T305" s="1"/>
      <c r="U305" s="1"/>
      <c r="V305" s="1"/>
      <c r="W305" s="1"/>
      <c r="X305" s="1"/>
      <c r="Y305" s="1"/>
      <c r="Z305" s="1"/>
      <c r="AA305" s="1"/>
      <c r="AB305" s="1"/>
      <c r="AC305" s="1"/>
    </row>
    <row r="306" spans="1:29">
      <c r="A306" s="1"/>
      <c r="B306" s="16"/>
      <c r="C306" s="3"/>
      <c r="D306" s="137"/>
      <c r="E306" s="137"/>
      <c r="F306" s="137"/>
      <c r="G306" s="137"/>
      <c r="H306" s="137"/>
      <c r="I306" s="137"/>
      <c r="J306" s="137"/>
      <c r="K306" s="137"/>
      <c r="L306" s="137"/>
      <c r="M306" s="137"/>
      <c r="N306" s="137"/>
      <c r="O306" s="137"/>
      <c r="P306" s="137"/>
      <c r="Q306" s="137"/>
      <c r="R306" s="137"/>
      <c r="S306" s="1"/>
      <c r="T306" s="1"/>
      <c r="U306" s="1"/>
      <c r="V306" s="1"/>
      <c r="W306" s="1"/>
      <c r="X306" s="1"/>
      <c r="Y306" s="1"/>
      <c r="Z306" s="1"/>
      <c r="AA306" s="1"/>
      <c r="AB306" s="1"/>
      <c r="AC306" s="1"/>
    </row>
    <row r="307" spans="1:29">
      <c r="A307" s="1"/>
      <c r="B307" s="16"/>
      <c r="C307" s="3"/>
      <c r="D307" s="137"/>
      <c r="E307" s="137"/>
      <c r="F307" s="137"/>
      <c r="G307" s="137"/>
      <c r="H307" s="137"/>
      <c r="I307" s="137"/>
      <c r="J307" s="137"/>
      <c r="K307" s="137"/>
      <c r="L307" s="137"/>
      <c r="M307" s="137"/>
      <c r="N307" s="137"/>
      <c r="O307" s="137"/>
      <c r="P307" s="137"/>
      <c r="Q307" s="137"/>
      <c r="R307" s="137"/>
      <c r="S307" s="1"/>
      <c r="T307" s="1"/>
      <c r="U307" s="1"/>
      <c r="V307" s="1"/>
      <c r="W307" s="1"/>
      <c r="X307" s="1"/>
      <c r="Y307" s="1"/>
      <c r="Z307" s="1"/>
      <c r="AA307" s="1"/>
      <c r="AB307" s="1"/>
      <c r="AC307" s="1"/>
    </row>
    <row r="308" spans="1:29">
      <c r="A308" s="1"/>
      <c r="B308" s="16"/>
      <c r="C308" s="3"/>
      <c r="D308" s="137"/>
      <c r="E308" s="137"/>
      <c r="F308" s="137"/>
      <c r="G308" s="137"/>
      <c r="H308" s="137"/>
      <c r="I308" s="137"/>
      <c r="J308" s="137"/>
      <c r="K308" s="137"/>
      <c r="L308" s="137"/>
      <c r="M308" s="137"/>
      <c r="N308" s="137"/>
      <c r="O308" s="137"/>
      <c r="P308" s="137"/>
      <c r="Q308" s="137"/>
      <c r="R308" s="137"/>
      <c r="S308" s="1"/>
      <c r="T308" s="1"/>
      <c r="U308" s="1"/>
      <c r="V308" s="1"/>
      <c r="W308" s="1"/>
      <c r="X308" s="1"/>
      <c r="Y308" s="1"/>
      <c r="Z308" s="1"/>
      <c r="AA308" s="1"/>
      <c r="AB308" s="1"/>
      <c r="AC308" s="1"/>
    </row>
    <row r="309" spans="1:29">
      <c r="A309" s="1"/>
      <c r="B309" s="16"/>
      <c r="C309" s="3"/>
      <c r="D309" s="137"/>
      <c r="E309" s="137"/>
      <c r="F309" s="137"/>
      <c r="G309" s="137"/>
      <c r="H309" s="137"/>
      <c r="I309" s="137"/>
      <c r="J309" s="137"/>
      <c r="K309" s="137"/>
      <c r="L309" s="137"/>
      <c r="M309" s="137"/>
      <c r="N309" s="137"/>
      <c r="O309" s="137"/>
      <c r="P309" s="137"/>
      <c r="Q309" s="137"/>
      <c r="R309" s="137"/>
      <c r="S309" s="1"/>
      <c r="T309" s="1"/>
      <c r="U309" s="1"/>
      <c r="V309" s="1"/>
      <c r="W309" s="1"/>
      <c r="X309" s="1"/>
      <c r="Y309" s="1"/>
      <c r="Z309" s="1"/>
      <c r="AA309" s="1"/>
      <c r="AB309" s="1"/>
      <c r="AC309" s="1"/>
    </row>
    <row r="310" spans="1:29">
      <c r="A310" s="1"/>
      <c r="B310" s="16"/>
      <c r="C310" s="3"/>
      <c r="D310" s="137"/>
      <c r="E310" s="137"/>
      <c r="F310" s="137"/>
      <c r="G310" s="137"/>
      <c r="H310" s="137"/>
      <c r="I310" s="137"/>
      <c r="J310" s="137"/>
      <c r="K310" s="137"/>
      <c r="L310" s="137"/>
      <c r="M310" s="137"/>
      <c r="N310" s="137"/>
      <c r="O310" s="137"/>
      <c r="P310" s="137"/>
      <c r="Q310" s="137"/>
      <c r="R310" s="137"/>
      <c r="S310" s="1"/>
      <c r="T310" s="1"/>
      <c r="U310" s="1"/>
      <c r="V310" s="1"/>
      <c r="W310" s="1"/>
      <c r="X310" s="1"/>
      <c r="Y310" s="1"/>
      <c r="Z310" s="1"/>
      <c r="AA310" s="1"/>
      <c r="AB310" s="1"/>
      <c r="AC310" s="1"/>
    </row>
    <row r="311" spans="1:29">
      <c r="A311" s="1"/>
      <c r="B311" s="16"/>
      <c r="C311" s="3"/>
      <c r="D311" s="137"/>
      <c r="E311" s="137"/>
      <c r="F311" s="137"/>
      <c r="G311" s="137"/>
      <c r="H311" s="137"/>
      <c r="I311" s="137"/>
      <c r="J311" s="137"/>
      <c r="K311" s="137"/>
      <c r="L311" s="137"/>
      <c r="M311" s="137"/>
      <c r="N311" s="137"/>
      <c r="O311" s="137"/>
      <c r="P311" s="137"/>
      <c r="Q311" s="137"/>
      <c r="R311" s="137"/>
      <c r="S311" s="1"/>
      <c r="T311" s="1"/>
      <c r="U311" s="1"/>
      <c r="V311" s="1"/>
      <c r="W311" s="1"/>
      <c r="X311" s="1"/>
      <c r="Y311" s="1"/>
      <c r="Z311" s="1"/>
      <c r="AA311" s="1"/>
      <c r="AB311" s="1"/>
      <c r="AC311" s="1"/>
    </row>
    <row r="312" spans="1:29">
      <c r="A312" s="1"/>
      <c r="B312" s="16"/>
      <c r="C312" s="3"/>
      <c r="D312" s="137"/>
      <c r="E312" s="137"/>
      <c r="F312" s="137"/>
      <c r="G312" s="137"/>
      <c r="H312" s="137"/>
      <c r="I312" s="137"/>
      <c r="J312" s="137"/>
      <c r="K312" s="137"/>
      <c r="L312" s="137"/>
      <c r="M312" s="137"/>
      <c r="N312" s="137"/>
      <c r="O312" s="137"/>
      <c r="P312" s="137"/>
      <c r="Q312" s="137"/>
      <c r="R312" s="137"/>
      <c r="S312" s="1"/>
      <c r="T312" s="1"/>
      <c r="U312" s="1"/>
      <c r="V312" s="1"/>
      <c r="W312" s="1"/>
      <c r="X312" s="1"/>
      <c r="Y312" s="1"/>
      <c r="Z312" s="1"/>
      <c r="AA312" s="1"/>
      <c r="AB312" s="1"/>
      <c r="AC312" s="1"/>
    </row>
    <row r="313" spans="1:29">
      <c r="A313" s="1"/>
      <c r="B313" s="16"/>
      <c r="C313" s="3"/>
      <c r="D313" s="137"/>
      <c r="E313" s="137"/>
      <c r="F313" s="137"/>
      <c r="G313" s="137"/>
      <c r="H313" s="137"/>
      <c r="I313" s="137"/>
      <c r="J313" s="137"/>
      <c r="K313" s="137"/>
      <c r="L313" s="137"/>
      <c r="M313" s="137"/>
      <c r="N313" s="137"/>
      <c r="O313" s="137"/>
      <c r="P313" s="137"/>
      <c r="Q313" s="137"/>
      <c r="R313" s="137"/>
      <c r="S313" s="1"/>
      <c r="T313" s="1"/>
      <c r="U313" s="1"/>
      <c r="V313" s="1"/>
      <c r="W313" s="1"/>
      <c r="X313" s="1"/>
      <c r="Y313" s="1"/>
      <c r="Z313" s="1"/>
      <c r="AA313" s="1"/>
      <c r="AB313" s="1"/>
      <c r="AC313" s="1"/>
    </row>
    <row r="314" spans="1:29">
      <c r="A314" s="1"/>
      <c r="B314" s="16"/>
      <c r="C314" s="3"/>
      <c r="D314" s="137"/>
      <c r="E314" s="137"/>
      <c r="F314" s="137"/>
      <c r="G314" s="137"/>
      <c r="H314" s="137"/>
      <c r="I314" s="137"/>
      <c r="J314" s="137"/>
      <c r="K314" s="137"/>
      <c r="L314" s="137"/>
      <c r="M314" s="137"/>
      <c r="N314" s="137"/>
      <c r="O314" s="137"/>
      <c r="P314" s="137"/>
      <c r="Q314" s="137"/>
      <c r="R314" s="137"/>
      <c r="S314" s="1"/>
      <c r="T314" s="1"/>
      <c r="U314" s="1"/>
      <c r="V314" s="1"/>
      <c r="W314" s="1"/>
      <c r="X314" s="1"/>
      <c r="Y314" s="1"/>
      <c r="Z314" s="1"/>
      <c r="AA314" s="1"/>
      <c r="AB314" s="1"/>
      <c r="AC314" s="1"/>
    </row>
    <row r="315" spans="1:29">
      <c r="A315" s="1"/>
      <c r="B315" s="16"/>
      <c r="C315" s="3"/>
      <c r="D315" s="137"/>
      <c r="E315" s="137"/>
      <c r="F315" s="137"/>
      <c r="G315" s="137"/>
      <c r="H315" s="137"/>
      <c r="I315" s="137"/>
      <c r="J315" s="137"/>
      <c r="K315" s="137"/>
      <c r="L315" s="137"/>
      <c r="M315" s="137"/>
      <c r="N315" s="137"/>
      <c r="O315" s="137"/>
      <c r="P315" s="137"/>
      <c r="Q315" s="137"/>
      <c r="R315" s="137"/>
      <c r="S315" s="1"/>
      <c r="T315" s="1"/>
      <c r="U315" s="1"/>
      <c r="V315" s="1"/>
      <c r="W315" s="1"/>
      <c r="X315" s="1"/>
      <c r="Y315" s="1"/>
      <c r="Z315" s="1"/>
      <c r="AA315" s="1"/>
      <c r="AB315" s="1"/>
      <c r="AC315" s="1"/>
    </row>
    <row r="316" spans="1:29">
      <c r="A316" s="1"/>
      <c r="B316" s="16"/>
      <c r="C316" s="3"/>
      <c r="D316" s="137"/>
      <c r="E316" s="137"/>
      <c r="F316" s="137"/>
      <c r="G316" s="137"/>
      <c r="H316" s="137"/>
      <c r="I316" s="137"/>
      <c r="J316" s="137"/>
      <c r="K316" s="137"/>
      <c r="L316" s="137"/>
      <c r="M316" s="137"/>
      <c r="N316" s="137"/>
      <c r="O316" s="137"/>
      <c r="P316" s="137"/>
      <c r="Q316" s="137"/>
      <c r="R316" s="137"/>
      <c r="S316" s="1"/>
      <c r="T316" s="1"/>
      <c r="U316" s="1"/>
      <c r="V316" s="1"/>
      <c r="W316" s="1"/>
      <c r="X316" s="1"/>
      <c r="Y316" s="1"/>
      <c r="Z316" s="1"/>
      <c r="AA316" s="1"/>
      <c r="AB316" s="1"/>
      <c r="AC316" s="1"/>
    </row>
    <row r="317" spans="1:29">
      <c r="A317" s="1"/>
      <c r="B317" s="16"/>
      <c r="C317" s="3"/>
      <c r="D317" s="137"/>
      <c r="E317" s="137"/>
      <c r="F317" s="137"/>
      <c r="G317" s="137"/>
      <c r="H317" s="137"/>
      <c r="I317" s="137"/>
      <c r="J317" s="137"/>
      <c r="K317" s="137"/>
      <c r="L317" s="137"/>
      <c r="M317" s="137"/>
      <c r="N317" s="137"/>
      <c r="O317" s="137"/>
      <c r="P317" s="137"/>
      <c r="Q317" s="137"/>
      <c r="R317" s="137"/>
      <c r="S317" s="1"/>
      <c r="T317" s="1"/>
      <c r="U317" s="1"/>
      <c r="V317" s="1"/>
      <c r="W317" s="1"/>
      <c r="X317" s="1"/>
      <c r="Y317" s="1"/>
      <c r="Z317" s="1"/>
      <c r="AA317" s="1"/>
      <c r="AB317" s="1"/>
      <c r="AC317" s="1"/>
    </row>
    <row r="318" spans="1:29">
      <c r="A318" s="1"/>
      <c r="B318" s="16"/>
      <c r="C318" s="3"/>
      <c r="D318" s="137"/>
      <c r="E318" s="137"/>
      <c r="F318" s="137"/>
      <c r="G318" s="137"/>
      <c r="H318" s="137"/>
      <c r="I318" s="137"/>
      <c r="J318" s="137"/>
      <c r="K318" s="137"/>
      <c r="L318" s="137"/>
      <c r="M318" s="137"/>
      <c r="N318" s="137"/>
      <c r="O318" s="137"/>
      <c r="P318" s="137"/>
      <c r="Q318" s="137"/>
      <c r="R318" s="137"/>
      <c r="S318" s="1"/>
      <c r="T318" s="1"/>
      <c r="U318" s="1"/>
      <c r="V318" s="1"/>
      <c r="W318" s="1"/>
      <c r="X318" s="1"/>
      <c r="Y318" s="1"/>
      <c r="Z318" s="1"/>
      <c r="AA318" s="1"/>
      <c r="AB318" s="1"/>
      <c r="AC318" s="1"/>
    </row>
    <row r="319" spans="1:29">
      <c r="A319" s="1"/>
      <c r="B319" s="16"/>
      <c r="C319" s="3"/>
      <c r="D319" s="137"/>
      <c r="E319" s="137"/>
      <c r="F319" s="137"/>
      <c r="G319" s="137"/>
      <c r="H319" s="137"/>
      <c r="I319" s="137"/>
      <c r="J319" s="137"/>
      <c r="K319" s="137"/>
      <c r="L319" s="137"/>
      <c r="M319" s="137"/>
      <c r="N319" s="137"/>
      <c r="O319" s="137"/>
      <c r="P319" s="137"/>
      <c r="Q319" s="137"/>
      <c r="R319" s="137"/>
      <c r="S319" s="1"/>
      <c r="T319" s="1"/>
      <c r="U319" s="1"/>
      <c r="V319" s="1"/>
      <c r="W319" s="1"/>
      <c r="X319" s="1"/>
      <c r="Y319" s="1"/>
      <c r="Z319" s="1"/>
      <c r="AA319" s="1"/>
      <c r="AB319" s="1"/>
      <c r="AC319" s="1"/>
    </row>
    <row r="320" spans="1:29">
      <c r="A320" s="1"/>
      <c r="B320" s="16"/>
      <c r="C320" s="3"/>
      <c r="D320" s="137"/>
      <c r="E320" s="137"/>
      <c r="F320" s="137"/>
      <c r="G320" s="137"/>
      <c r="H320" s="137"/>
      <c r="I320" s="137"/>
      <c r="J320" s="137"/>
      <c r="K320" s="137"/>
      <c r="L320" s="137"/>
      <c r="M320" s="137"/>
      <c r="N320" s="137"/>
      <c r="O320" s="137"/>
      <c r="P320" s="137"/>
      <c r="Q320" s="137"/>
      <c r="R320" s="137"/>
      <c r="S320" s="1"/>
      <c r="T320" s="1"/>
      <c r="U320" s="1"/>
      <c r="V320" s="1"/>
      <c r="W320" s="1"/>
      <c r="X320" s="1"/>
      <c r="Y320" s="1"/>
      <c r="Z320" s="1"/>
      <c r="AA320" s="1"/>
      <c r="AB320" s="1"/>
      <c r="AC320" s="1"/>
    </row>
    <row r="321" spans="1:29">
      <c r="A321" s="1"/>
      <c r="B321" s="16"/>
      <c r="C321" s="3"/>
      <c r="D321" s="137"/>
      <c r="E321" s="137"/>
      <c r="F321" s="137"/>
      <c r="G321" s="137"/>
      <c r="H321" s="137"/>
      <c r="I321" s="137"/>
      <c r="J321" s="137"/>
      <c r="K321" s="137"/>
      <c r="L321" s="137"/>
      <c r="M321" s="137"/>
      <c r="N321" s="137"/>
      <c r="O321" s="137"/>
      <c r="P321" s="137"/>
      <c r="Q321" s="137"/>
      <c r="R321" s="137"/>
      <c r="S321" s="1"/>
      <c r="T321" s="1"/>
      <c r="U321" s="1"/>
      <c r="V321" s="1"/>
      <c r="W321" s="1"/>
      <c r="X321" s="1"/>
      <c r="Y321" s="1"/>
      <c r="Z321" s="1"/>
      <c r="AA321" s="1"/>
      <c r="AB321" s="1"/>
      <c r="AC321" s="1"/>
    </row>
    <row r="322" spans="1:29">
      <c r="A322" s="1"/>
      <c r="B322" s="16"/>
      <c r="C322" s="3"/>
      <c r="D322" s="137"/>
      <c r="E322" s="137"/>
      <c r="F322" s="137"/>
      <c r="G322" s="137"/>
      <c r="H322" s="137"/>
      <c r="I322" s="137"/>
      <c r="J322" s="137"/>
      <c r="K322" s="137"/>
      <c r="L322" s="137"/>
      <c r="M322" s="137"/>
      <c r="N322" s="137"/>
      <c r="O322" s="137"/>
      <c r="P322" s="137"/>
      <c r="Q322" s="137"/>
      <c r="R322" s="137"/>
      <c r="S322" s="1"/>
      <c r="T322" s="1"/>
      <c r="U322" s="1"/>
      <c r="V322" s="1"/>
      <c r="W322" s="1"/>
      <c r="X322" s="1"/>
      <c r="Y322" s="1"/>
      <c r="Z322" s="1"/>
      <c r="AA322" s="1"/>
      <c r="AB322" s="1"/>
      <c r="AC322" s="1"/>
    </row>
    <row r="323" spans="1:29">
      <c r="A323" s="1"/>
      <c r="B323" s="16"/>
      <c r="C323" s="3"/>
      <c r="D323" s="137"/>
      <c r="E323" s="137"/>
      <c r="F323" s="137"/>
      <c r="G323" s="137"/>
      <c r="H323" s="137"/>
      <c r="I323" s="137"/>
      <c r="J323" s="137"/>
      <c r="K323" s="137"/>
      <c r="L323" s="137"/>
      <c r="M323" s="137"/>
      <c r="N323" s="137"/>
      <c r="O323" s="137"/>
      <c r="P323" s="137"/>
      <c r="Q323" s="137"/>
      <c r="R323" s="137"/>
      <c r="S323" s="1"/>
      <c r="T323" s="1"/>
      <c r="U323" s="1"/>
      <c r="V323" s="1"/>
      <c r="W323" s="1"/>
      <c r="X323" s="1"/>
      <c r="Y323" s="1"/>
      <c r="Z323" s="1"/>
      <c r="AA323" s="1"/>
      <c r="AB323" s="1"/>
      <c r="AC323" s="1"/>
    </row>
    <row r="324" spans="1:29">
      <c r="A324" s="1"/>
      <c r="B324" s="16"/>
      <c r="C324" s="3"/>
      <c r="D324" s="137"/>
      <c r="E324" s="137"/>
      <c r="F324" s="137"/>
      <c r="G324" s="137"/>
      <c r="H324" s="137"/>
      <c r="I324" s="137"/>
      <c r="J324" s="137"/>
      <c r="K324" s="137"/>
      <c r="L324" s="137"/>
      <c r="M324" s="137"/>
      <c r="N324" s="137"/>
      <c r="O324" s="137"/>
      <c r="P324" s="137"/>
      <c r="Q324" s="137"/>
      <c r="R324" s="137"/>
      <c r="S324" s="1"/>
      <c r="T324" s="1"/>
      <c r="U324" s="1"/>
      <c r="V324" s="1"/>
      <c r="W324" s="1"/>
      <c r="X324" s="1"/>
      <c r="Y324" s="1"/>
      <c r="Z324" s="1"/>
      <c r="AA324" s="1"/>
      <c r="AB324" s="1"/>
      <c r="AC324" s="1"/>
    </row>
    <row r="325" spans="1:29">
      <c r="A325" s="1"/>
      <c r="B325" s="16"/>
      <c r="C325" s="3"/>
      <c r="D325" s="137"/>
      <c r="E325" s="137"/>
      <c r="F325" s="137"/>
      <c r="G325" s="137"/>
      <c r="H325" s="137"/>
      <c r="I325" s="137"/>
      <c r="J325" s="137"/>
      <c r="K325" s="137"/>
      <c r="L325" s="137"/>
      <c r="M325" s="137"/>
      <c r="N325" s="137"/>
      <c r="O325" s="137"/>
      <c r="P325" s="137"/>
      <c r="Q325" s="137"/>
      <c r="R325" s="137"/>
      <c r="S325" s="1"/>
      <c r="T325" s="1"/>
      <c r="U325" s="1"/>
      <c r="V325" s="1"/>
      <c r="W325" s="1"/>
      <c r="X325" s="1"/>
      <c r="Y325" s="1"/>
      <c r="Z325" s="1"/>
      <c r="AA325" s="1"/>
      <c r="AB325" s="1"/>
      <c r="AC325" s="1"/>
    </row>
    <row r="326" spans="1:29">
      <c r="A326" s="1"/>
      <c r="B326" s="16"/>
      <c r="C326" s="3"/>
      <c r="D326" s="137"/>
      <c r="E326" s="137"/>
      <c r="F326" s="137"/>
      <c r="G326" s="137"/>
      <c r="H326" s="137"/>
      <c r="I326" s="137"/>
      <c r="J326" s="137"/>
      <c r="K326" s="137"/>
      <c r="L326" s="137"/>
      <c r="M326" s="137"/>
      <c r="N326" s="137"/>
      <c r="O326" s="137"/>
      <c r="P326" s="137"/>
      <c r="Q326" s="137"/>
      <c r="R326" s="137"/>
      <c r="S326" s="1"/>
      <c r="T326" s="1"/>
      <c r="U326" s="1"/>
      <c r="V326" s="1"/>
      <c r="W326" s="1"/>
      <c r="X326" s="1"/>
      <c r="Y326" s="1"/>
      <c r="Z326" s="1"/>
      <c r="AA326" s="1"/>
      <c r="AB326" s="1"/>
      <c r="AC326" s="1"/>
    </row>
    <row r="327" spans="1:29">
      <c r="A327" s="1"/>
      <c r="B327" s="16"/>
      <c r="C327" s="3"/>
      <c r="D327" s="137"/>
      <c r="E327" s="137"/>
      <c r="F327" s="137"/>
      <c r="G327" s="137"/>
      <c r="H327" s="137"/>
      <c r="I327" s="137"/>
      <c r="J327" s="137"/>
      <c r="K327" s="137"/>
      <c r="L327" s="137"/>
      <c r="M327" s="137"/>
      <c r="N327" s="137"/>
      <c r="O327" s="137"/>
      <c r="P327" s="137"/>
      <c r="Q327" s="137"/>
      <c r="R327" s="137"/>
      <c r="S327" s="1"/>
      <c r="T327" s="1"/>
      <c r="U327" s="1"/>
      <c r="V327" s="1"/>
      <c r="W327" s="1"/>
      <c r="X327" s="1"/>
      <c r="Y327" s="1"/>
      <c r="Z327" s="1"/>
      <c r="AA327" s="1"/>
      <c r="AB327" s="1"/>
      <c r="AC327" s="1"/>
    </row>
    <row r="328" spans="1:29">
      <c r="A328" s="1"/>
      <c r="B328" s="16"/>
      <c r="C328" s="3"/>
      <c r="D328" s="137"/>
      <c r="E328" s="137"/>
      <c r="F328" s="137"/>
      <c r="G328" s="137"/>
      <c r="H328" s="137"/>
      <c r="I328" s="137"/>
      <c r="J328" s="137"/>
      <c r="K328" s="137"/>
      <c r="L328" s="137"/>
      <c r="M328" s="137"/>
      <c r="N328" s="137"/>
      <c r="O328" s="137"/>
      <c r="P328" s="137"/>
      <c r="Q328" s="137"/>
      <c r="R328" s="137"/>
      <c r="S328" s="1"/>
      <c r="T328" s="1"/>
      <c r="U328" s="1"/>
      <c r="V328" s="1"/>
      <c r="W328" s="1"/>
      <c r="X328" s="1"/>
      <c r="Y328" s="1"/>
      <c r="Z328" s="1"/>
      <c r="AA328" s="1"/>
      <c r="AB328" s="1"/>
      <c r="AC328" s="1"/>
    </row>
    <row r="329" spans="1:29">
      <c r="A329" s="1"/>
      <c r="B329" s="16"/>
      <c r="C329" s="3"/>
      <c r="D329" s="137"/>
      <c r="E329" s="137"/>
      <c r="F329" s="137"/>
      <c r="G329" s="137"/>
      <c r="H329" s="137"/>
      <c r="I329" s="137"/>
      <c r="J329" s="137"/>
      <c r="K329" s="137"/>
      <c r="L329" s="137"/>
      <c r="M329" s="137"/>
      <c r="N329" s="137"/>
      <c r="O329" s="137"/>
      <c r="P329" s="137"/>
      <c r="Q329" s="137"/>
      <c r="R329" s="137"/>
      <c r="S329" s="1"/>
      <c r="T329" s="1"/>
      <c r="U329" s="1"/>
      <c r="V329" s="1"/>
      <c r="W329" s="1"/>
      <c r="X329" s="1"/>
      <c r="Y329" s="1"/>
      <c r="Z329" s="1"/>
      <c r="AA329" s="1"/>
      <c r="AB329" s="1"/>
      <c r="AC329" s="1"/>
    </row>
    <row r="330" spans="1:29">
      <c r="A330" s="1"/>
      <c r="B330" s="16"/>
      <c r="C330" s="3"/>
      <c r="D330" s="137"/>
      <c r="E330" s="137"/>
      <c r="F330" s="137"/>
      <c r="G330" s="137"/>
      <c r="H330" s="137"/>
      <c r="I330" s="137"/>
      <c r="J330" s="137"/>
      <c r="K330" s="137"/>
      <c r="L330" s="137"/>
      <c r="M330" s="137"/>
      <c r="N330" s="137"/>
      <c r="O330" s="137"/>
      <c r="P330" s="137"/>
      <c r="Q330" s="137"/>
      <c r="R330" s="137"/>
      <c r="S330" s="1"/>
      <c r="T330" s="1"/>
      <c r="U330" s="1"/>
      <c r="V330" s="1"/>
      <c r="W330" s="1"/>
      <c r="X330" s="1"/>
      <c r="Y330" s="1"/>
      <c r="Z330" s="1"/>
      <c r="AA330" s="1"/>
      <c r="AB330" s="1"/>
      <c r="AC330" s="1"/>
    </row>
    <row r="331" spans="1:29">
      <c r="A331" s="1"/>
      <c r="B331" s="16"/>
      <c r="C331" s="3"/>
      <c r="D331" s="137"/>
      <c r="E331" s="137"/>
      <c r="F331" s="137"/>
      <c r="G331" s="137"/>
      <c r="H331" s="137"/>
      <c r="I331" s="137"/>
      <c r="J331" s="137"/>
      <c r="K331" s="137"/>
      <c r="L331" s="137"/>
      <c r="M331" s="137"/>
      <c r="N331" s="137"/>
      <c r="O331" s="137"/>
      <c r="P331" s="137"/>
      <c r="Q331" s="137"/>
      <c r="R331" s="137"/>
      <c r="S331" s="1"/>
      <c r="T331" s="1"/>
      <c r="U331" s="1"/>
      <c r="V331" s="1"/>
      <c r="W331" s="1"/>
      <c r="X331" s="1"/>
      <c r="Y331" s="1"/>
      <c r="Z331" s="1"/>
      <c r="AA331" s="1"/>
      <c r="AB331" s="1"/>
      <c r="AC331" s="1"/>
    </row>
    <row r="332" spans="1:29">
      <c r="A332" s="1"/>
      <c r="B332" s="16"/>
      <c r="C332" s="3"/>
      <c r="D332" s="137"/>
      <c r="E332" s="137"/>
      <c r="F332" s="137"/>
      <c r="G332" s="137"/>
      <c r="H332" s="137"/>
      <c r="I332" s="137"/>
      <c r="J332" s="137"/>
      <c r="K332" s="137"/>
      <c r="L332" s="137"/>
      <c r="M332" s="137"/>
      <c r="N332" s="137"/>
      <c r="O332" s="137"/>
      <c r="P332" s="137"/>
      <c r="Q332" s="137"/>
      <c r="R332" s="137"/>
      <c r="S332" s="1"/>
      <c r="T332" s="1"/>
      <c r="U332" s="1"/>
      <c r="V332" s="1"/>
      <c r="W332" s="1"/>
      <c r="X332" s="1"/>
      <c r="Y332" s="1"/>
      <c r="Z332" s="1"/>
      <c r="AA332" s="1"/>
      <c r="AB332" s="1"/>
      <c r="AC332" s="1"/>
    </row>
    <row r="333" spans="1:29">
      <c r="A333" s="1"/>
      <c r="B333" s="16"/>
      <c r="C333" s="3"/>
      <c r="D333" s="137"/>
      <c r="E333" s="137"/>
      <c r="F333" s="137"/>
      <c r="G333" s="137"/>
      <c r="H333" s="137"/>
      <c r="I333" s="137"/>
      <c r="J333" s="137"/>
      <c r="K333" s="137"/>
      <c r="L333" s="137"/>
      <c r="M333" s="137"/>
      <c r="N333" s="137"/>
      <c r="O333" s="137"/>
      <c r="P333" s="137"/>
      <c r="Q333" s="137"/>
      <c r="R333" s="137"/>
      <c r="S333" s="1"/>
      <c r="T333" s="1"/>
      <c r="U333" s="1"/>
      <c r="V333" s="1"/>
      <c r="W333" s="1"/>
      <c r="X333" s="1"/>
      <c r="Y333" s="1"/>
      <c r="Z333" s="1"/>
      <c r="AA333" s="1"/>
      <c r="AB333" s="1"/>
      <c r="AC333" s="1"/>
    </row>
    <row r="334" spans="1:29">
      <c r="A334" s="1"/>
      <c r="B334" s="16"/>
      <c r="C334" s="3"/>
      <c r="D334" s="137"/>
      <c r="E334" s="137"/>
      <c r="F334" s="137"/>
      <c r="G334" s="137"/>
      <c r="H334" s="137"/>
      <c r="I334" s="137"/>
      <c r="J334" s="137"/>
      <c r="K334" s="137"/>
      <c r="L334" s="137"/>
      <c r="M334" s="137"/>
      <c r="N334" s="137"/>
      <c r="O334" s="137"/>
      <c r="P334" s="137"/>
      <c r="Q334" s="137"/>
      <c r="R334" s="137"/>
      <c r="S334" s="1"/>
      <c r="T334" s="1"/>
      <c r="U334" s="1"/>
      <c r="V334" s="1"/>
      <c r="W334" s="1"/>
      <c r="X334" s="1"/>
      <c r="Y334" s="1"/>
      <c r="Z334" s="1"/>
      <c r="AA334" s="1"/>
      <c r="AB334" s="1"/>
      <c r="AC334" s="1"/>
    </row>
    <row r="335" spans="1:29">
      <c r="A335" s="1"/>
      <c r="B335" s="16"/>
      <c r="C335" s="3"/>
      <c r="D335" s="137"/>
      <c r="E335" s="137"/>
      <c r="F335" s="137"/>
      <c r="G335" s="137"/>
      <c r="H335" s="137"/>
      <c r="I335" s="137"/>
      <c r="J335" s="137"/>
      <c r="K335" s="137"/>
      <c r="L335" s="137"/>
      <c r="M335" s="137"/>
      <c r="N335" s="137"/>
      <c r="O335" s="137"/>
      <c r="P335" s="137"/>
      <c r="Q335" s="137"/>
      <c r="R335" s="137"/>
      <c r="S335" s="1"/>
      <c r="T335" s="1"/>
      <c r="U335" s="1"/>
      <c r="V335" s="1"/>
      <c r="W335" s="1"/>
      <c r="X335" s="1"/>
      <c r="Y335" s="1"/>
      <c r="Z335" s="1"/>
      <c r="AA335" s="1"/>
      <c r="AB335" s="1"/>
      <c r="AC335" s="1"/>
    </row>
    <row r="336" spans="1:29">
      <c r="A336" s="1"/>
      <c r="B336" s="16"/>
      <c r="C336" s="3"/>
      <c r="D336" s="137"/>
      <c r="E336" s="137"/>
      <c r="F336" s="137"/>
      <c r="G336" s="137"/>
      <c r="H336" s="137"/>
      <c r="I336" s="137"/>
      <c r="J336" s="137"/>
      <c r="K336" s="137"/>
      <c r="L336" s="137"/>
      <c r="M336" s="137"/>
      <c r="N336" s="137"/>
      <c r="O336" s="137"/>
      <c r="P336" s="137"/>
      <c r="Q336" s="137"/>
      <c r="R336" s="137"/>
      <c r="S336" s="1"/>
      <c r="T336" s="1"/>
      <c r="U336" s="1"/>
      <c r="V336" s="1"/>
      <c r="W336" s="1"/>
      <c r="X336" s="1"/>
      <c r="Y336" s="1"/>
      <c r="Z336" s="1"/>
      <c r="AA336" s="1"/>
      <c r="AB336" s="1"/>
      <c r="AC336" s="1"/>
    </row>
    <row r="337" spans="1:29">
      <c r="A337" s="1"/>
      <c r="B337" s="16"/>
      <c r="C337" s="3"/>
      <c r="D337" s="137"/>
      <c r="E337" s="137"/>
      <c r="F337" s="137"/>
      <c r="G337" s="137"/>
      <c r="H337" s="137"/>
      <c r="I337" s="137"/>
      <c r="J337" s="137"/>
      <c r="K337" s="137"/>
      <c r="L337" s="137"/>
      <c r="M337" s="137"/>
      <c r="N337" s="137"/>
      <c r="O337" s="137"/>
      <c r="P337" s="137"/>
      <c r="Q337" s="137"/>
      <c r="R337" s="137"/>
      <c r="S337" s="1"/>
      <c r="T337" s="1"/>
      <c r="U337" s="1"/>
      <c r="V337" s="1"/>
      <c r="W337" s="1"/>
      <c r="X337" s="1"/>
      <c r="Y337" s="1"/>
      <c r="Z337" s="1"/>
      <c r="AA337" s="1"/>
      <c r="AB337" s="1"/>
      <c r="AC337" s="1"/>
    </row>
    <row r="338" spans="1:29">
      <c r="A338" s="1"/>
      <c r="B338" s="16"/>
      <c r="C338" s="3"/>
      <c r="D338" s="137"/>
      <c r="E338" s="137"/>
      <c r="F338" s="137"/>
      <c r="G338" s="137"/>
      <c r="H338" s="137"/>
      <c r="I338" s="137"/>
      <c r="J338" s="137"/>
      <c r="K338" s="137"/>
      <c r="L338" s="137"/>
      <c r="M338" s="137"/>
      <c r="N338" s="137"/>
      <c r="O338" s="137"/>
      <c r="P338" s="137"/>
      <c r="Q338" s="137"/>
      <c r="R338" s="137"/>
      <c r="S338" s="1"/>
      <c r="T338" s="1"/>
      <c r="U338" s="1"/>
      <c r="V338" s="1"/>
      <c r="W338" s="1"/>
      <c r="X338" s="1"/>
      <c r="Y338" s="1"/>
      <c r="Z338" s="1"/>
      <c r="AA338" s="1"/>
      <c r="AB338" s="1"/>
      <c r="AC338" s="1"/>
    </row>
    <row r="339" spans="1:29">
      <c r="A339" s="1"/>
      <c r="B339" s="16"/>
      <c r="C339" s="3"/>
      <c r="D339" s="137"/>
      <c r="E339" s="137"/>
      <c r="F339" s="137"/>
      <c r="G339" s="137"/>
      <c r="H339" s="137"/>
      <c r="I339" s="137"/>
      <c r="J339" s="137"/>
      <c r="K339" s="137"/>
      <c r="L339" s="137"/>
      <c r="M339" s="137"/>
      <c r="N339" s="137"/>
      <c r="O339" s="137"/>
      <c r="P339" s="137"/>
      <c r="Q339" s="137"/>
      <c r="R339" s="137"/>
      <c r="S339" s="1"/>
      <c r="T339" s="1"/>
      <c r="U339" s="1"/>
      <c r="V339" s="1"/>
      <c r="W339" s="1"/>
      <c r="X339" s="1"/>
      <c r="Y339" s="1"/>
      <c r="Z339" s="1"/>
      <c r="AA339" s="1"/>
      <c r="AB339" s="1"/>
      <c r="AC339" s="1"/>
    </row>
    <row r="340" spans="1:29">
      <c r="A340" s="1"/>
      <c r="B340" s="16"/>
      <c r="C340" s="3"/>
      <c r="D340" s="137"/>
      <c r="E340" s="137"/>
      <c r="F340" s="137"/>
      <c r="G340" s="137"/>
      <c r="H340" s="137"/>
      <c r="I340" s="137"/>
      <c r="J340" s="137"/>
      <c r="K340" s="137"/>
      <c r="L340" s="137"/>
      <c r="M340" s="137"/>
      <c r="N340" s="137"/>
      <c r="O340" s="137"/>
      <c r="P340" s="137"/>
      <c r="Q340" s="137"/>
      <c r="R340" s="137"/>
      <c r="S340" s="1"/>
      <c r="T340" s="1"/>
      <c r="U340" s="1"/>
      <c r="V340" s="1"/>
      <c r="W340" s="1"/>
      <c r="X340" s="1"/>
      <c r="Y340" s="1"/>
      <c r="Z340" s="1"/>
      <c r="AA340" s="1"/>
      <c r="AB340" s="1"/>
      <c r="AC340" s="1"/>
    </row>
    <row r="341" spans="1:29">
      <c r="A341" s="1"/>
      <c r="B341" s="16"/>
      <c r="C341" s="3"/>
      <c r="D341" s="137"/>
      <c r="E341" s="137"/>
      <c r="F341" s="137"/>
      <c r="G341" s="137"/>
      <c r="H341" s="137"/>
      <c r="I341" s="137"/>
      <c r="J341" s="137"/>
      <c r="K341" s="137"/>
      <c r="L341" s="137"/>
      <c r="M341" s="137"/>
      <c r="N341" s="137"/>
      <c r="O341" s="137"/>
      <c r="P341" s="137"/>
      <c r="Q341" s="137"/>
      <c r="R341" s="137"/>
      <c r="S341" s="1"/>
      <c r="T341" s="1"/>
      <c r="U341" s="1"/>
      <c r="V341" s="1"/>
      <c r="W341" s="1"/>
      <c r="X341" s="1"/>
      <c r="Y341" s="1"/>
      <c r="Z341" s="1"/>
      <c r="AA341" s="1"/>
      <c r="AB341" s="1"/>
      <c r="AC341" s="1"/>
    </row>
    <row r="342" spans="1:29">
      <c r="A342" s="1"/>
      <c r="B342" s="16"/>
      <c r="C342" s="3"/>
      <c r="D342" s="137"/>
      <c r="E342" s="137"/>
      <c r="F342" s="137"/>
      <c r="G342" s="137"/>
      <c r="H342" s="137"/>
      <c r="I342" s="137"/>
      <c r="J342" s="137"/>
      <c r="K342" s="137"/>
      <c r="L342" s="137"/>
      <c r="M342" s="137"/>
      <c r="N342" s="137"/>
      <c r="O342" s="137"/>
      <c r="P342" s="137"/>
      <c r="Q342" s="137"/>
      <c r="R342" s="137"/>
      <c r="S342" s="1"/>
      <c r="T342" s="1"/>
      <c r="U342" s="1"/>
      <c r="V342" s="1"/>
      <c r="W342" s="1"/>
      <c r="X342" s="1"/>
      <c r="Y342" s="1"/>
      <c r="Z342" s="1"/>
      <c r="AA342" s="1"/>
      <c r="AB342" s="1"/>
      <c r="AC342" s="1"/>
    </row>
  </sheetData>
  <mergeCells count="557">
    <mergeCell ref="S136:S147"/>
    <mergeCell ref="T136:T139"/>
    <mergeCell ref="U136:U139"/>
    <mergeCell ref="V136:V139"/>
    <mergeCell ref="T140:T143"/>
    <mergeCell ref="U140:U143"/>
    <mergeCell ref="V140:V143"/>
    <mergeCell ref="T144:T147"/>
    <mergeCell ref="U144:U147"/>
    <mergeCell ref="V144:V147"/>
    <mergeCell ref="S124:S135"/>
    <mergeCell ref="T124:T127"/>
    <mergeCell ref="U124:U127"/>
    <mergeCell ref="V124:V127"/>
    <mergeCell ref="T128:T131"/>
    <mergeCell ref="U128:U131"/>
    <mergeCell ref="V128:V131"/>
    <mergeCell ref="T132:T135"/>
    <mergeCell ref="U132:U135"/>
    <mergeCell ref="V132:V135"/>
    <mergeCell ref="S112:S123"/>
    <mergeCell ref="T112:T115"/>
    <mergeCell ref="U112:U115"/>
    <mergeCell ref="V112:V115"/>
    <mergeCell ref="T116:T119"/>
    <mergeCell ref="U116:U119"/>
    <mergeCell ref="V116:V119"/>
    <mergeCell ref="T120:T123"/>
    <mergeCell ref="U120:U123"/>
    <mergeCell ref="V120:V123"/>
    <mergeCell ref="S100:S111"/>
    <mergeCell ref="T100:T103"/>
    <mergeCell ref="U100:U103"/>
    <mergeCell ref="V100:V103"/>
    <mergeCell ref="T104:T107"/>
    <mergeCell ref="U104:U107"/>
    <mergeCell ref="V104:V107"/>
    <mergeCell ref="T108:T111"/>
    <mergeCell ref="U108:U111"/>
    <mergeCell ref="V108:V111"/>
    <mergeCell ref="S88:S99"/>
    <mergeCell ref="T88:T91"/>
    <mergeCell ref="U88:U91"/>
    <mergeCell ref="V88:V91"/>
    <mergeCell ref="T92:T95"/>
    <mergeCell ref="U92:U95"/>
    <mergeCell ref="V92:V95"/>
    <mergeCell ref="T96:T99"/>
    <mergeCell ref="U96:U99"/>
    <mergeCell ref="V96:V99"/>
    <mergeCell ref="S76:S87"/>
    <mergeCell ref="T76:T79"/>
    <mergeCell ref="U76:U79"/>
    <mergeCell ref="V76:V79"/>
    <mergeCell ref="T80:T83"/>
    <mergeCell ref="U80:U83"/>
    <mergeCell ref="V80:V83"/>
    <mergeCell ref="T84:T87"/>
    <mergeCell ref="U84:U87"/>
    <mergeCell ref="V84:V87"/>
    <mergeCell ref="S64:S75"/>
    <mergeCell ref="T64:T67"/>
    <mergeCell ref="U64:U67"/>
    <mergeCell ref="V64:V67"/>
    <mergeCell ref="T68:T71"/>
    <mergeCell ref="U68:U71"/>
    <mergeCell ref="V68:V71"/>
    <mergeCell ref="T72:T75"/>
    <mergeCell ref="U72:U75"/>
    <mergeCell ref="V72:V75"/>
    <mergeCell ref="S52:S63"/>
    <mergeCell ref="T52:T55"/>
    <mergeCell ref="U52:U55"/>
    <mergeCell ref="V52:V55"/>
    <mergeCell ref="T56:T59"/>
    <mergeCell ref="U56:U59"/>
    <mergeCell ref="V56:V59"/>
    <mergeCell ref="T60:T63"/>
    <mergeCell ref="U60:U63"/>
    <mergeCell ref="V60:V63"/>
    <mergeCell ref="S40:S51"/>
    <mergeCell ref="T40:T43"/>
    <mergeCell ref="U40:U43"/>
    <mergeCell ref="V40:V43"/>
    <mergeCell ref="T44:T47"/>
    <mergeCell ref="U44:U47"/>
    <mergeCell ref="V44:V47"/>
    <mergeCell ref="T48:T51"/>
    <mergeCell ref="U48:U51"/>
    <mergeCell ref="V48:V51"/>
    <mergeCell ref="S28:S39"/>
    <mergeCell ref="T28:T31"/>
    <mergeCell ref="U28:U31"/>
    <mergeCell ref="V28:V31"/>
    <mergeCell ref="T32:T35"/>
    <mergeCell ref="U32:U35"/>
    <mergeCell ref="V32:V35"/>
    <mergeCell ref="T36:T39"/>
    <mergeCell ref="U36:U39"/>
    <mergeCell ref="V36:V39"/>
    <mergeCell ref="S16:S27"/>
    <mergeCell ref="T16:T19"/>
    <mergeCell ref="U16:U19"/>
    <mergeCell ref="V16:V19"/>
    <mergeCell ref="T20:T23"/>
    <mergeCell ref="U20:U23"/>
    <mergeCell ref="V20:V23"/>
    <mergeCell ref="T24:T27"/>
    <mergeCell ref="U24:U27"/>
    <mergeCell ref="V24:V27"/>
    <mergeCell ref="S4:S15"/>
    <mergeCell ref="T4:T7"/>
    <mergeCell ref="U4:U7"/>
    <mergeCell ref="V4:V7"/>
    <mergeCell ref="T8:T11"/>
    <mergeCell ref="U8:U11"/>
    <mergeCell ref="V8:V11"/>
    <mergeCell ref="T12:T15"/>
    <mergeCell ref="U12:U15"/>
    <mergeCell ref="V12:V15"/>
    <mergeCell ref="B4:B51"/>
    <mergeCell ref="C4:C15"/>
    <mergeCell ref="D4:D15"/>
    <mergeCell ref="E4:E7"/>
    <mergeCell ref="F4:F7"/>
    <mergeCell ref="G4:G15"/>
    <mergeCell ref="H4:H7"/>
    <mergeCell ref="I4:I7"/>
    <mergeCell ref="E20:E23"/>
    <mergeCell ref="F20:F23"/>
    <mergeCell ref="E24:E27"/>
    <mergeCell ref="F24:F27"/>
    <mergeCell ref="E32:E35"/>
    <mergeCell ref="F32:F35"/>
    <mergeCell ref="H32:H35"/>
    <mergeCell ref="E28:E31"/>
    <mergeCell ref="F28:F31"/>
    <mergeCell ref="G28:G39"/>
    <mergeCell ref="H28:H31"/>
    <mergeCell ref="C40:C51"/>
    <mergeCell ref="D40:D51"/>
    <mergeCell ref="E40:E43"/>
    <mergeCell ref="F40:F43"/>
    <mergeCell ref="E36:E39"/>
    <mergeCell ref="J4:J15"/>
    <mergeCell ref="K4:K7"/>
    <mergeCell ref="L4:L7"/>
    <mergeCell ref="M4:M15"/>
    <mergeCell ref="N4:N7"/>
    <mergeCell ref="O4:O7"/>
    <mergeCell ref="N8:N11"/>
    <mergeCell ref="O8:O11"/>
    <mergeCell ref="N12:N15"/>
    <mergeCell ref="O12:O15"/>
    <mergeCell ref="Q12:Q15"/>
    <mergeCell ref="R12:R15"/>
    <mergeCell ref="C16:C27"/>
    <mergeCell ref="D16:D27"/>
    <mergeCell ref="E16:E19"/>
    <mergeCell ref="F16:F19"/>
    <mergeCell ref="G16:G27"/>
    <mergeCell ref="R8:R11"/>
    <mergeCell ref="E12:E15"/>
    <mergeCell ref="F12:F15"/>
    <mergeCell ref="H12:H15"/>
    <mergeCell ref="I12:I15"/>
    <mergeCell ref="K12:K15"/>
    <mergeCell ref="L12:L15"/>
    <mergeCell ref="E8:E11"/>
    <mergeCell ref="F8:F11"/>
    <mergeCell ref="H8:H11"/>
    <mergeCell ref="I8:I11"/>
    <mergeCell ref="K8:K11"/>
    <mergeCell ref="L8:L11"/>
    <mergeCell ref="P4:P15"/>
    <mergeCell ref="Q4:Q7"/>
    <mergeCell ref="R4:R7"/>
    <mergeCell ref="Q8:Q11"/>
    <mergeCell ref="R16:R19"/>
    <mergeCell ref="N20:N23"/>
    <mergeCell ref="O20:O23"/>
    <mergeCell ref="Q20:Q23"/>
    <mergeCell ref="R20:R23"/>
    <mergeCell ref="H16:H19"/>
    <mergeCell ref="I16:I19"/>
    <mergeCell ref="J16:J27"/>
    <mergeCell ref="K16:K19"/>
    <mergeCell ref="L16:L19"/>
    <mergeCell ref="M16:M27"/>
    <mergeCell ref="L20:L23"/>
    <mergeCell ref="H20:H23"/>
    <mergeCell ref="I20:I23"/>
    <mergeCell ref="K20:K23"/>
    <mergeCell ref="N16:N19"/>
    <mergeCell ref="O16:O19"/>
    <mergeCell ref="P16:P27"/>
    <mergeCell ref="Q16:Q19"/>
    <mergeCell ref="O24:O27"/>
    <mergeCell ref="Q24:Q27"/>
    <mergeCell ref="R24:R27"/>
    <mergeCell ref="H24:H27"/>
    <mergeCell ref="I24:I27"/>
    <mergeCell ref="R28:R31"/>
    <mergeCell ref="O32:O35"/>
    <mergeCell ref="Q32:Q35"/>
    <mergeCell ref="R32:R35"/>
    <mergeCell ref="I28:I31"/>
    <mergeCell ref="J28:J39"/>
    <mergeCell ref="K28:K31"/>
    <mergeCell ref="L28:L31"/>
    <mergeCell ref="M28:M39"/>
    <mergeCell ref="N28:N31"/>
    <mergeCell ref="N32:N35"/>
    <mergeCell ref="I32:I35"/>
    <mergeCell ref="K32:K35"/>
    <mergeCell ref="L32:L35"/>
    <mergeCell ref="O28:O31"/>
    <mergeCell ref="P28:P39"/>
    <mergeCell ref="Q28:Q31"/>
    <mergeCell ref="Q36:Q39"/>
    <mergeCell ref="R36:R39"/>
    <mergeCell ref="F36:F39"/>
    <mergeCell ref="H36:H39"/>
    <mergeCell ref="I36:I39"/>
    <mergeCell ref="K36:K39"/>
    <mergeCell ref="L36:L39"/>
    <mergeCell ref="N36:N39"/>
    <mergeCell ref="O36:O39"/>
    <mergeCell ref="K24:K27"/>
    <mergeCell ref="L24:L27"/>
    <mergeCell ref="N24:N27"/>
    <mergeCell ref="C28:C39"/>
    <mergeCell ref="D28:D39"/>
    <mergeCell ref="R40:R43"/>
    <mergeCell ref="N44:N47"/>
    <mergeCell ref="O44:O47"/>
    <mergeCell ref="Q44:Q47"/>
    <mergeCell ref="R44:R47"/>
    <mergeCell ref="H40:H43"/>
    <mergeCell ref="I40:I43"/>
    <mergeCell ref="J40:J51"/>
    <mergeCell ref="K40:K43"/>
    <mergeCell ref="L40:L43"/>
    <mergeCell ref="M40:M51"/>
    <mergeCell ref="L44:L47"/>
    <mergeCell ref="E44:E47"/>
    <mergeCell ref="F44:F47"/>
    <mergeCell ref="H44:H47"/>
    <mergeCell ref="I44:I47"/>
    <mergeCell ref="K44:K47"/>
    <mergeCell ref="N40:N43"/>
    <mergeCell ref="O40:O43"/>
    <mergeCell ref="P40:P51"/>
    <mergeCell ref="Q40:Q43"/>
    <mergeCell ref="O48:O51"/>
    <mergeCell ref="Q48:Q51"/>
    <mergeCell ref="R48:R51"/>
    <mergeCell ref="E48:E51"/>
    <mergeCell ref="F48:F51"/>
    <mergeCell ref="H48:H51"/>
    <mergeCell ref="I48:I51"/>
    <mergeCell ref="K48:K51"/>
    <mergeCell ref="L48:L51"/>
    <mergeCell ref="N48:N51"/>
    <mergeCell ref="G40:G51"/>
    <mergeCell ref="R52:R55"/>
    <mergeCell ref="N56:N59"/>
    <mergeCell ref="O56:O59"/>
    <mergeCell ref="Q56:Q59"/>
    <mergeCell ref="R56:R59"/>
    <mergeCell ref="H52:H55"/>
    <mergeCell ref="I52:I55"/>
    <mergeCell ref="J52:J63"/>
    <mergeCell ref="K52:K55"/>
    <mergeCell ref="L52:L55"/>
    <mergeCell ref="M52:M63"/>
    <mergeCell ref="L56:L59"/>
    <mergeCell ref="R60:R63"/>
    <mergeCell ref="K56:K59"/>
    <mergeCell ref="N52:N55"/>
    <mergeCell ref="O52:O55"/>
    <mergeCell ref="P52:P63"/>
    <mergeCell ref="Q52:Q55"/>
    <mergeCell ref="G52:G63"/>
    <mergeCell ref="O60:O63"/>
    <mergeCell ref="Q60:Q63"/>
    <mergeCell ref="E60:E63"/>
    <mergeCell ref="F60:F63"/>
    <mergeCell ref="H60:H63"/>
    <mergeCell ref="I60:I63"/>
    <mergeCell ref="K60:K63"/>
    <mergeCell ref="L60:L63"/>
    <mergeCell ref="N60:N63"/>
    <mergeCell ref="H56:H59"/>
    <mergeCell ref="I56:I59"/>
    <mergeCell ref="O68:O71"/>
    <mergeCell ref="G64:G75"/>
    <mergeCell ref="H64:H67"/>
    <mergeCell ref="I64:I67"/>
    <mergeCell ref="J64:J75"/>
    <mergeCell ref="K64:K67"/>
    <mergeCell ref="L64:L67"/>
    <mergeCell ref="E64:E67"/>
    <mergeCell ref="F64:F67"/>
    <mergeCell ref="O72:O75"/>
    <mergeCell ref="Q72:Q75"/>
    <mergeCell ref="R72:R75"/>
    <mergeCell ref="E72:E75"/>
    <mergeCell ref="F72:F75"/>
    <mergeCell ref="H72:H75"/>
    <mergeCell ref="I72:I75"/>
    <mergeCell ref="K72:K75"/>
    <mergeCell ref="L72:L75"/>
    <mergeCell ref="N72:N75"/>
    <mergeCell ref="P64:P75"/>
    <mergeCell ref="Q64:Q67"/>
    <mergeCell ref="R64:R67"/>
    <mergeCell ref="Q68:Q71"/>
    <mergeCell ref="R68:R71"/>
    <mergeCell ref="E68:E71"/>
    <mergeCell ref="F68:F71"/>
    <mergeCell ref="H68:H71"/>
    <mergeCell ref="I68:I71"/>
    <mergeCell ref="K68:K71"/>
    <mergeCell ref="L68:L71"/>
    <mergeCell ref="M64:M75"/>
    <mergeCell ref="N64:N67"/>
    <mergeCell ref="O64:O67"/>
    <mergeCell ref="N68:N71"/>
    <mergeCell ref="E108:E111"/>
    <mergeCell ref="F108:F111"/>
    <mergeCell ref="G88:G99"/>
    <mergeCell ref="H88:H91"/>
    <mergeCell ref="H108:H111"/>
    <mergeCell ref="I108:I111"/>
    <mergeCell ref="K108:K111"/>
    <mergeCell ref="L108:L111"/>
    <mergeCell ref="R76:R79"/>
    <mergeCell ref="O80:O83"/>
    <mergeCell ref="Q80:Q83"/>
    <mergeCell ref="R80:R83"/>
    <mergeCell ref="I76:I79"/>
    <mergeCell ref="J76:J87"/>
    <mergeCell ref="K76:K79"/>
    <mergeCell ref="L76:L79"/>
    <mergeCell ref="M76:M87"/>
    <mergeCell ref="N76:N79"/>
    <mergeCell ref="N80:N83"/>
    <mergeCell ref="R84:R87"/>
    <mergeCell ref="K80:K83"/>
    <mergeCell ref="L80:L83"/>
    <mergeCell ref="O76:O79"/>
    <mergeCell ref="P76:P87"/>
    <mergeCell ref="G76:G87"/>
    <mergeCell ref="H76:H79"/>
    <mergeCell ref="Q84:Q87"/>
    <mergeCell ref="K84:K87"/>
    <mergeCell ref="L84:L87"/>
    <mergeCell ref="N84:N87"/>
    <mergeCell ref="O84:O87"/>
    <mergeCell ref="E84:E87"/>
    <mergeCell ref="F84:F87"/>
    <mergeCell ref="H84:H87"/>
    <mergeCell ref="I84:I87"/>
    <mergeCell ref="H80:H83"/>
    <mergeCell ref="I80:I83"/>
    <mergeCell ref="Q76:Q79"/>
    <mergeCell ref="C76:C87"/>
    <mergeCell ref="D76:D87"/>
    <mergeCell ref="B52:B87"/>
    <mergeCell ref="C52:C63"/>
    <mergeCell ref="D52:D63"/>
    <mergeCell ref="C64:C75"/>
    <mergeCell ref="D64:D75"/>
    <mergeCell ref="E80:E83"/>
    <mergeCell ref="F80:F83"/>
    <mergeCell ref="E56:E59"/>
    <mergeCell ref="F56:F59"/>
    <mergeCell ref="E76:E79"/>
    <mergeCell ref="F76:F79"/>
    <mergeCell ref="E52:E55"/>
    <mergeCell ref="F52:F55"/>
    <mergeCell ref="C100:C111"/>
    <mergeCell ref="D100:D111"/>
    <mergeCell ref="I88:I91"/>
    <mergeCell ref="J88:J99"/>
    <mergeCell ref="K88:K91"/>
    <mergeCell ref="L88:L91"/>
    <mergeCell ref="O96:O99"/>
    <mergeCell ref="B88:B123"/>
    <mergeCell ref="C88:C99"/>
    <mergeCell ref="D88:D99"/>
    <mergeCell ref="E88:E91"/>
    <mergeCell ref="F88:F91"/>
    <mergeCell ref="E92:E95"/>
    <mergeCell ref="F92:F95"/>
    <mergeCell ref="H92:H95"/>
    <mergeCell ref="I92:I95"/>
    <mergeCell ref="E104:E107"/>
    <mergeCell ref="F104:F107"/>
    <mergeCell ref="H104:H107"/>
    <mergeCell ref="E100:E103"/>
    <mergeCell ref="F100:F103"/>
    <mergeCell ref="G100:G111"/>
    <mergeCell ref="H100:H103"/>
    <mergeCell ref="C112:C123"/>
    <mergeCell ref="Q96:Q99"/>
    <mergeCell ref="R96:R99"/>
    <mergeCell ref="E96:E99"/>
    <mergeCell ref="F96:F99"/>
    <mergeCell ref="H96:H99"/>
    <mergeCell ref="I96:I99"/>
    <mergeCell ref="K96:K99"/>
    <mergeCell ref="L96:L99"/>
    <mergeCell ref="N96:N99"/>
    <mergeCell ref="P88:P99"/>
    <mergeCell ref="Q88:Q91"/>
    <mergeCell ref="R88:R91"/>
    <mergeCell ref="Q92:Q95"/>
    <mergeCell ref="R92:R95"/>
    <mergeCell ref="K92:K95"/>
    <mergeCell ref="L92:L95"/>
    <mergeCell ref="M88:M99"/>
    <mergeCell ref="N88:N91"/>
    <mergeCell ref="O88:O91"/>
    <mergeCell ref="N92:N95"/>
    <mergeCell ref="O92:O95"/>
    <mergeCell ref="N108:N111"/>
    <mergeCell ref="O108:O111"/>
    <mergeCell ref="R100:R103"/>
    <mergeCell ref="O104:O107"/>
    <mergeCell ref="Q104:Q107"/>
    <mergeCell ref="R104:R107"/>
    <mergeCell ref="I100:I103"/>
    <mergeCell ref="J100:J111"/>
    <mergeCell ref="K100:K103"/>
    <mergeCell ref="L100:L103"/>
    <mergeCell ref="M100:M111"/>
    <mergeCell ref="N100:N103"/>
    <mergeCell ref="N104:N107"/>
    <mergeCell ref="I104:I107"/>
    <mergeCell ref="K104:K107"/>
    <mergeCell ref="L104:L107"/>
    <mergeCell ref="O100:O103"/>
    <mergeCell ref="P100:P111"/>
    <mergeCell ref="Q100:Q103"/>
    <mergeCell ref="Q108:Q111"/>
    <mergeCell ref="R108:R111"/>
    <mergeCell ref="R112:R115"/>
    <mergeCell ref="N116:N119"/>
    <mergeCell ref="O116:O119"/>
    <mergeCell ref="Q116:Q119"/>
    <mergeCell ref="R116:R119"/>
    <mergeCell ref="H112:H115"/>
    <mergeCell ref="I112:I115"/>
    <mergeCell ref="J112:J123"/>
    <mergeCell ref="K112:K115"/>
    <mergeCell ref="L112:L115"/>
    <mergeCell ref="M112:M123"/>
    <mergeCell ref="L116:L119"/>
    <mergeCell ref="H116:H119"/>
    <mergeCell ref="I116:I119"/>
    <mergeCell ref="K116:K119"/>
    <mergeCell ref="N112:N115"/>
    <mergeCell ref="O112:O115"/>
    <mergeCell ref="P112:P123"/>
    <mergeCell ref="Q112:Q115"/>
    <mergeCell ref="O120:O123"/>
    <mergeCell ref="Q120:Q123"/>
    <mergeCell ref="R120:R123"/>
    <mergeCell ref="N120:N123"/>
    <mergeCell ref="B124:B147"/>
    <mergeCell ref="C124:C135"/>
    <mergeCell ref="D124:D135"/>
    <mergeCell ref="E124:E127"/>
    <mergeCell ref="F124:F127"/>
    <mergeCell ref="G124:G135"/>
    <mergeCell ref="C136:C147"/>
    <mergeCell ref="D136:D147"/>
    <mergeCell ref="E136:E139"/>
    <mergeCell ref="F136:F139"/>
    <mergeCell ref="E128:E131"/>
    <mergeCell ref="F128:F131"/>
    <mergeCell ref="E132:E135"/>
    <mergeCell ref="F132:F135"/>
    <mergeCell ref="G136:G147"/>
    <mergeCell ref="D112:D123"/>
    <mergeCell ref="E112:E115"/>
    <mergeCell ref="E116:E119"/>
    <mergeCell ref="F116:F119"/>
    <mergeCell ref="F112:F115"/>
    <mergeCell ref="L132:L135"/>
    <mergeCell ref="N132:N135"/>
    <mergeCell ref="E140:E143"/>
    <mergeCell ref="F140:F143"/>
    <mergeCell ref="H140:H143"/>
    <mergeCell ref="I140:I143"/>
    <mergeCell ref="H124:H127"/>
    <mergeCell ref="I124:I127"/>
    <mergeCell ref="J124:J135"/>
    <mergeCell ref="K124:K127"/>
    <mergeCell ref="L124:L127"/>
    <mergeCell ref="M124:M135"/>
    <mergeCell ref="L128:L131"/>
    <mergeCell ref="H128:H131"/>
    <mergeCell ref="I128:I131"/>
    <mergeCell ref="K128:K131"/>
    <mergeCell ref="H132:H135"/>
    <mergeCell ref="I132:I135"/>
    <mergeCell ref="G112:G123"/>
    <mergeCell ref="E144:E147"/>
    <mergeCell ref="F144:F147"/>
    <mergeCell ref="H144:H147"/>
    <mergeCell ref="R124:R127"/>
    <mergeCell ref="N128:N131"/>
    <mergeCell ref="O128:O131"/>
    <mergeCell ref="Q128:Q131"/>
    <mergeCell ref="R128:R131"/>
    <mergeCell ref="N124:N127"/>
    <mergeCell ref="O124:O127"/>
    <mergeCell ref="P124:P135"/>
    <mergeCell ref="Q124:Q127"/>
    <mergeCell ref="O132:O135"/>
    <mergeCell ref="Q132:Q135"/>
    <mergeCell ref="R132:R135"/>
    <mergeCell ref="I144:I147"/>
    <mergeCell ref="K144:K147"/>
    <mergeCell ref="L144:L147"/>
    <mergeCell ref="N144:N147"/>
    <mergeCell ref="P136:P147"/>
    <mergeCell ref="Q136:Q139"/>
    <mergeCell ref="K132:K135"/>
    <mergeCell ref="H136:H139"/>
    <mergeCell ref="I136:I139"/>
    <mergeCell ref="O144:O147"/>
    <mergeCell ref="Q144:Q147"/>
    <mergeCell ref="R144:R147"/>
    <mergeCell ref="B2:C2"/>
    <mergeCell ref="E120:E123"/>
    <mergeCell ref="F120:F123"/>
    <mergeCell ref="H120:H123"/>
    <mergeCell ref="I120:I123"/>
    <mergeCell ref="K120:K123"/>
    <mergeCell ref="L120:L123"/>
    <mergeCell ref="R136:R139"/>
    <mergeCell ref="Q140:Q143"/>
    <mergeCell ref="R140:R143"/>
    <mergeCell ref="K140:K143"/>
    <mergeCell ref="L140:L143"/>
    <mergeCell ref="M136:M147"/>
    <mergeCell ref="N136:N139"/>
    <mergeCell ref="O136:O139"/>
    <mergeCell ref="N140:N143"/>
    <mergeCell ref="O140:O143"/>
    <mergeCell ref="J136:J147"/>
    <mergeCell ref="K136:K139"/>
    <mergeCell ref="L136:L139"/>
  </mergeCells>
  <dataValidations count="2">
    <dataValidation type="custom" allowBlank="1" showInputMessage="1" showErrorMessage="1" sqref="G4:G147 J4:J147 M4:M147 P4:P147 S4:S147">
      <formula1>""</formula1>
    </dataValidation>
    <dataValidation type="custom" allowBlank="1" showInputMessage="1" showErrorMessage="1" sqref="D4:D147">
      <formula1>" "</formula1>
    </dataValidation>
  </dataValidations>
  <hyperlinks>
    <hyperlink ref="V4" r:id="rId1" display="www.google.com"/>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C342"/>
  <sheetViews>
    <sheetView zoomScaleNormal="100" workbookViewId="0">
      <pane xSplit="3" ySplit="2" topLeftCell="D3" activePane="bottomRight" state="frozen"/>
      <selection pane="topRight" activeCell="D1" sqref="D1"/>
      <selection pane="bottomLeft" activeCell="A3" sqref="A3"/>
      <selection pane="bottomRight" activeCell="D4" sqref="D4:D15"/>
    </sheetView>
  </sheetViews>
  <sheetFormatPr defaultColWidth="14.42578125" defaultRowHeight="12.75"/>
  <cols>
    <col min="1" max="1" width="1.7109375" style="136" customWidth="1"/>
    <col min="2" max="2" width="11.7109375" style="136" customWidth="1"/>
    <col min="3" max="3" width="16.42578125" style="136" customWidth="1"/>
    <col min="4" max="4" width="33.85546875" style="136" customWidth="1"/>
    <col min="5" max="5" width="6.85546875" style="136" customWidth="1"/>
    <col min="6" max="7" width="33.85546875" style="136" customWidth="1"/>
    <col min="8" max="8" width="5.85546875" style="136" customWidth="1"/>
    <col min="9" max="10" width="33.85546875" style="136" customWidth="1"/>
    <col min="11" max="11" width="6.140625" style="136" customWidth="1"/>
    <col min="12" max="13" width="33.85546875" style="136" customWidth="1"/>
    <col min="14" max="14" width="6" style="136" customWidth="1"/>
    <col min="15" max="16" width="33.85546875" style="136" customWidth="1"/>
    <col min="17" max="17" width="6.5703125" style="136" customWidth="1"/>
    <col min="18" max="18" width="33.85546875" style="136" customWidth="1"/>
    <col min="19" max="19" width="44.140625" style="136" customWidth="1"/>
    <col min="20" max="20" width="14.42578125" style="136"/>
    <col min="21" max="21" width="42.140625" style="136" customWidth="1"/>
    <col min="22" max="16384" width="14.42578125" style="136"/>
  </cols>
  <sheetData>
    <row r="1" spans="1:29" ht="6" customHeight="1">
      <c r="A1" s="1"/>
      <c r="B1" s="16"/>
      <c r="C1" s="3"/>
      <c r="D1" s="137"/>
      <c r="E1" s="137"/>
      <c r="F1" s="137"/>
      <c r="G1" s="137"/>
      <c r="H1" s="137"/>
      <c r="I1" s="137"/>
      <c r="J1" s="137"/>
      <c r="K1" s="137"/>
      <c r="L1" s="137"/>
      <c r="M1" s="137"/>
      <c r="N1" s="137"/>
      <c r="O1" s="137"/>
      <c r="P1" s="137"/>
      <c r="Q1" s="137"/>
      <c r="R1" s="137"/>
      <c r="S1" s="1"/>
      <c r="T1" s="1"/>
      <c r="U1" s="1"/>
      <c r="V1" s="1"/>
      <c r="W1" s="1"/>
      <c r="X1" s="1"/>
      <c r="Y1" s="1"/>
      <c r="Z1" s="1"/>
      <c r="AA1" s="1"/>
      <c r="AB1" s="1"/>
      <c r="AC1" s="1"/>
    </row>
    <row r="2" spans="1:29" ht="18">
      <c r="A2" s="5"/>
      <c r="B2" s="296" t="str">
        <f>Refs!A17</f>
        <v>Welsh Bac</v>
      </c>
      <c r="C2" s="293"/>
      <c r="D2" s="178"/>
      <c r="E2" s="139"/>
      <c r="F2" s="139"/>
      <c r="G2" s="139"/>
      <c r="H2" s="139"/>
      <c r="I2" s="139"/>
      <c r="J2" s="139"/>
      <c r="K2" s="139"/>
      <c r="L2" s="139"/>
      <c r="M2" s="139"/>
      <c r="N2" s="139"/>
      <c r="O2" s="139"/>
      <c r="P2" s="139"/>
      <c r="Q2" s="139"/>
      <c r="R2" s="139"/>
      <c r="S2" s="1"/>
      <c r="T2" s="1"/>
      <c r="U2" s="1"/>
      <c r="V2" s="1"/>
      <c r="W2" s="1"/>
      <c r="X2" s="1"/>
      <c r="Y2" s="1"/>
      <c r="Z2" s="1"/>
      <c r="AA2" s="1"/>
      <c r="AB2" s="1"/>
      <c r="AC2" s="1"/>
    </row>
    <row r="3" spans="1:29" ht="14.25" customHeight="1">
      <c r="A3" s="1"/>
      <c r="B3" s="16"/>
      <c r="C3" s="3"/>
      <c r="D3" s="160" t="str">
        <f>IF(Refs!$B$29=1,"Datganiadau Blwyddyn 6", "Year 6 Descriptors")</f>
        <v>Year 6 Descriptors</v>
      </c>
      <c r="E3" s="160" t="str">
        <f>IF(Refs!$B$29=1,"Tymor", "Term")</f>
        <v>Term</v>
      </c>
      <c r="F3" s="176"/>
      <c r="G3" s="160" t="str">
        <f>IF(Refs!$B$29=1,"Blwyddyn 7", "Year 7")</f>
        <v>Year 7</v>
      </c>
      <c r="H3" s="160" t="str">
        <f>IF(Refs!$B$29=1,"Tymor", "Term")</f>
        <v>Term</v>
      </c>
      <c r="I3" s="176"/>
      <c r="J3" s="160" t="str">
        <f>IF(Refs!$B$29=1,"Blwyddyn 8", "Year 8")</f>
        <v>Year 8</v>
      </c>
      <c r="K3" s="160" t="str">
        <f>IF(Refs!$B$29=1,"Tymor", "Term")</f>
        <v>Term</v>
      </c>
      <c r="L3" s="176"/>
      <c r="M3" s="160" t="str">
        <f>IF(Refs!$B$29=1,"Blwyddyn 9", "Year 9")</f>
        <v>Year 9</v>
      </c>
      <c r="N3" s="160" t="str">
        <f>IF(Refs!$B$29=1,"Tymor", "Term")</f>
        <v>Term</v>
      </c>
      <c r="O3" s="176"/>
      <c r="P3" s="160" t="str">
        <f>IF(Refs!$B$29=1,"Blwyddyn 10", "Year 10")</f>
        <v>Year 10</v>
      </c>
      <c r="Q3" s="160" t="str">
        <f>IF(Refs!$B$29=1,"Tymor", "Term")</f>
        <v>Term</v>
      </c>
      <c r="R3" s="176"/>
      <c r="S3" s="160" t="str">
        <f>IF(Refs!$B$29=1,"Blwyddyn 11", "Year 11")</f>
        <v>Year 11</v>
      </c>
      <c r="T3" s="160" t="str">
        <f>IF(Refs!$B$29=1,"Tymor", "Term")</f>
        <v>Term</v>
      </c>
      <c r="U3" s="176"/>
      <c r="V3" s="177" t="s">
        <v>708</v>
      </c>
      <c r="W3" s="1"/>
      <c r="X3" s="1"/>
      <c r="Y3" s="1"/>
      <c r="Z3" s="1"/>
      <c r="AA3" s="1"/>
      <c r="AB3" s="1"/>
      <c r="AC3" s="1"/>
    </row>
    <row r="4" spans="1:29" ht="15" customHeight="1">
      <c r="A4" s="8"/>
      <c r="B4" s="288" t="str">
        <f ca="1">OFFSET(INDIRECT($B200),3,0)</f>
        <v>1. Citizenship</v>
      </c>
      <c r="C4" s="278" t="str">
        <f ca="1">OFFSET(INDIRECT($B200),4,2)</f>
        <v>Identity, image and reputation</v>
      </c>
      <c r="D4" s="289" t="str">
        <f ca="1">OFFSET(INDIRECT($B200),4,14)</f>
        <v xml:space="preserve">explain what metadata of a photograph can include, e.g. date, time and location
identify benefits and risks of mobile devices broadcasting the location of the user/device, e.g. apps accessing location 
identify secure sites by looking for privacy seals of approval, e.g. https, padlock icon
identify the benefits and risks of giving personal information and device access to different software
understand how and why people use their information and online presence to create a virtual image of themselves as a user.    
</v>
      </c>
      <c r="E4" s="241">
        <v>1</v>
      </c>
      <c r="F4" s="237"/>
      <c r="G4" s="268" t="str">
        <f ca="1">OFFSET(INDIRECT($B200),4,15)</f>
        <v>explain how their digital usage is tracked, e.g. know basic data protection laws and how organisations are responsible for the security of collected data
use strategies for guarding against identity theft and scams that try to access their private information online, e.g. safely manage browser history and cookies.</v>
      </c>
      <c r="H4" s="241">
        <v>1</v>
      </c>
      <c r="I4" s="237"/>
      <c r="J4" s="268" t="str">
        <f ca="1">OFFSET(INDIRECT($B200),4,16)</f>
        <v xml:space="preserve">discuss the benefits and risks of presenting themselves in different ways online, e.g. professionally and personally. 
</v>
      </c>
      <c r="K4" s="241">
        <v>1</v>
      </c>
      <c r="L4" s="237"/>
      <c r="M4" s="270" t="str">
        <f ca="1">OFFSET(INDIRECT($B200),4,17)</f>
        <v xml:space="preserve">understand that they have a digital footprint and that this information can be searched, copied and passed on, e.g. know how to check the security configurations of their devices and/or the software they use. 
</v>
      </c>
      <c r="N4" s="241">
        <v>1</v>
      </c>
      <c r="O4" s="267"/>
      <c r="P4" s="273" t="str">
        <f ca="1">OFFSET(INDIRECT($B200),4,18)</f>
        <v xml:space="preserve">build a positive reputation in the context of their employment prospects, e.g. use social media responsibly
understand the ways websites and companies collect data online and utilise it to personalise content for their users, e.g. personal data being shared
recognise the risks and the uses of data/services on personal devices within the terms and conditions of a range of software and web services.
</v>
      </c>
      <c r="Q4" s="241">
        <v>1</v>
      </c>
      <c r="R4" s="267"/>
      <c r="S4" s="276" t="str">
        <f ca="1">OFFSET(INDIRECT($B200),4,19)</f>
        <v xml:space="preserve">explain the ethical issues of corporate encryption, e.g building in a bypass system
identify and describe the data protection policies of a variety of organisations located in different countries, and how this affects the way that they work
identify how organisations become data compliant when using multi-national products.
</v>
      </c>
      <c r="T4" s="241">
        <v>1</v>
      </c>
      <c r="U4" s="267"/>
      <c r="V4" s="237"/>
      <c r="W4" s="1"/>
      <c r="X4" s="1"/>
      <c r="Y4" s="1"/>
      <c r="Z4" s="1"/>
      <c r="AA4" s="1"/>
      <c r="AB4" s="1"/>
      <c r="AC4" s="1"/>
    </row>
    <row r="5" spans="1:29" ht="15" customHeight="1">
      <c r="A5" s="8"/>
      <c r="B5" s="282"/>
      <c r="C5" s="222"/>
      <c r="D5" s="290"/>
      <c r="E5" s="242"/>
      <c r="F5" s="247"/>
      <c r="G5" s="269"/>
      <c r="H5" s="242"/>
      <c r="I5" s="247"/>
      <c r="J5" s="269"/>
      <c r="K5" s="242"/>
      <c r="L5" s="247"/>
      <c r="M5" s="271"/>
      <c r="N5" s="242"/>
      <c r="O5" s="240"/>
      <c r="P5" s="274"/>
      <c r="Q5" s="242"/>
      <c r="R5" s="240"/>
      <c r="S5" s="277"/>
      <c r="T5" s="242"/>
      <c r="U5" s="240"/>
      <c r="V5" s="238"/>
      <c r="W5" s="1"/>
      <c r="X5" s="1"/>
      <c r="Y5" s="1"/>
      <c r="Z5" s="1"/>
      <c r="AA5" s="1"/>
      <c r="AB5" s="1"/>
      <c r="AC5" s="1"/>
    </row>
    <row r="6" spans="1:29" ht="15" customHeight="1">
      <c r="A6" s="8"/>
      <c r="B6" s="282"/>
      <c r="C6" s="222"/>
      <c r="D6" s="290"/>
      <c r="E6" s="242"/>
      <c r="F6" s="247"/>
      <c r="G6" s="269"/>
      <c r="H6" s="242"/>
      <c r="I6" s="247"/>
      <c r="J6" s="269"/>
      <c r="K6" s="242"/>
      <c r="L6" s="247"/>
      <c r="M6" s="271"/>
      <c r="N6" s="242"/>
      <c r="O6" s="240"/>
      <c r="P6" s="274"/>
      <c r="Q6" s="242"/>
      <c r="R6" s="240"/>
      <c r="S6" s="277"/>
      <c r="T6" s="242"/>
      <c r="U6" s="240"/>
      <c r="V6" s="238"/>
      <c r="W6" s="1"/>
      <c r="X6" s="1"/>
      <c r="Y6" s="1"/>
      <c r="Z6" s="1"/>
      <c r="AA6" s="1"/>
      <c r="AB6" s="1"/>
      <c r="AC6" s="1"/>
    </row>
    <row r="7" spans="1:29" ht="15" customHeight="1">
      <c r="A7" s="8"/>
      <c r="B7" s="282"/>
      <c r="C7" s="222"/>
      <c r="D7" s="290"/>
      <c r="E7" s="243"/>
      <c r="F7" s="247"/>
      <c r="G7" s="269"/>
      <c r="H7" s="243"/>
      <c r="I7" s="247"/>
      <c r="J7" s="269"/>
      <c r="K7" s="243"/>
      <c r="L7" s="247"/>
      <c r="M7" s="271"/>
      <c r="N7" s="243"/>
      <c r="O7" s="240"/>
      <c r="P7" s="274"/>
      <c r="Q7" s="243"/>
      <c r="R7" s="240"/>
      <c r="S7" s="277"/>
      <c r="T7" s="243"/>
      <c r="U7" s="240"/>
      <c r="V7" s="238"/>
      <c r="W7" s="1"/>
      <c r="X7" s="1"/>
      <c r="Y7" s="1"/>
      <c r="Z7" s="1"/>
      <c r="AA7" s="1"/>
      <c r="AB7" s="1"/>
      <c r="AC7" s="1"/>
    </row>
    <row r="8" spans="1:29" ht="15" customHeight="1">
      <c r="A8" s="8"/>
      <c r="B8" s="282"/>
      <c r="C8" s="222"/>
      <c r="D8" s="290"/>
      <c r="E8" s="241">
        <v>2</v>
      </c>
      <c r="F8" s="266"/>
      <c r="G8" s="269"/>
      <c r="H8" s="241">
        <v>2</v>
      </c>
      <c r="I8" s="266"/>
      <c r="J8" s="269"/>
      <c r="K8" s="241">
        <v>2</v>
      </c>
      <c r="L8" s="247"/>
      <c r="M8" s="271"/>
      <c r="N8" s="241">
        <v>2</v>
      </c>
      <c r="O8" s="240"/>
      <c r="P8" s="274"/>
      <c r="Q8" s="241">
        <v>2</v>
      </c>
      <c r="R8" s="240"/>
      <c r="S8" s="277"/>
      <c r="T8" s="241">
        <v>2</v>
      </c>
      <c r="U8" s="240"/>
      <c r="V8" s="237"/>
      <c r="W8" s="1"/>
      <c r="X8" s="1"/>
      <c r="Y8" s="1"/>
      <c r="Z8" s="1"/>
      <c r="AA8" s="1"/>
      <c r="AB8" s="1"/>
      <c r="AC8" s="1"/>
    </row>
    <row r="9" spans="1:29" ht="15" customHeight="1">
      <c r="A9" s="8"/>
      <c r="B9" s="282"/>
      <c r="C9" s="222"/>
      <c r="D9" s="290"/>
      <c r="E9" s="242"/>
      <c r="F9" s="247"/>
      <c r="G9" s="269"/>
      <c r="H9" s="242"/>
      <c r="I9" s="247"/>
      <c r="J9" s="269"/>
      <c r="K9" s="242"/>
      <c r="L9" s="247"/>
      <c r="M9" s="271"/>
      <c r="N9" s="242"/>
      <c r="O9" s="240"/>
      <c r="P9" s="274"/>
      <c r="Q9" s="242"/>
      <c r="R9" s="240"/>
      <c r="S9" s="277"/>
      <c r="T9" s="242"/>
      <c r="U9" s="240"/>
      <c r="V9" s="238"/>
      <c r="W9" s="1"/>
      <c r="X9" s="1"/>
      <c r="Y9" s="1"/>
      <c r="Z9" s="1"/>
      <c r="AA9" s="1"/>
      <c r="AB9" s="1"/>
      <c r="AC9" s="1"/>
    </row>
    <row r="10" spans="1:29" ht="15" customHeight="1">
      <c r="A10" s="8"/>
      <c r="B10" s="282"/>
      <c r="C10" s="222"/>
      <c r="D10" s="290"/>
      <c r="E10" s="242"/>
      <c r="F10" s="247"/>
      <c r="G10" s="269"/>
      <c r="H10" s="242"/>
      <c r="I10" s="247"/>
      <c r="J10" s="269"/>
      <c r="K10" s="242"/>
      <c r="L10" s="247"/>
      <c r="M10" s="271"/>
      <c r="N10" s="242"/>
      <c r="O10" s="240"/>
      <c r="P10" s="274"/>
      <c r="Q10" s="242"/>
      <c r="R10" s="240"/>
      <c r="S10" s="277"/>
      <c r="T10" s="242"/>
      <c r="U10" s="240"/>
      <c r="V10" s="238"/>
      <c r="W10" s="1"/>
      <c r="X10" s="1"/>
      <c r="Y10" s="1"/>
      <c r="Z10" s="1"/>
      <c r="AA10" s="1"/>
      <c r="AB10" s="1"/>
      <c r="AC10" s="1"/>
    </row>
    <row r="11" spans="1:29" ht="15" customHeight="1">
      <c r="A11" s="8"/>
      <c r="B11" s="282"/>
      <c r="C11" s="222"/>
      <c r="D11" s="290"/>
      <c r="E11" s="243"/>
      <c r="F11" s="247"/>
      <c r="G11" s="269"/>
      <c r="H11" s="243"/>
      <c r="I11" s="247"/>
      <c r="J11" s="269"/>
      <c r="K11" s="243"/>
      <c r="L11" s="247"/>
      <c r="M11" s="271"/>
      <c r="N11" s="243"/>
      <c r="O11" s="240"/>
      <c r="P11" s="274"/>
      <c r="Q11" s="243"/>
      <c r="R11" s="240"/>
      <c r="S11" s="277"/>
      <c r="T11" s="243"/>
      <c r="U11" s="240"/>
      <c r="V11" s="238"/>
      <c r="W11" s="1"/>
      <c r="X11" s="1"/>
      <c r="Y11" s="1"/>
      <c r="Z11" s="1"/>
      <c r="AA11" s="1"/>
      <c r="AB11" s="1"/>
      <c r="AC11" s="1"/>
    </row>
    <row r="12" spans="1:29" ht="15" customHeight="1">
      <c r="A12" s="8"/>
      <c r="B12" s="282"/>
      <c r="C12" s="222"/>
      <c r="D12" s="290"/>
      <c r="E12" s="241">
        <v>3</v>
      </c>
      <c r="F12" s="266"/>
      <c r="G12" s="269"/>
      <c r="H12" s="241">
        <v>3</v>
      </c>
      <c r="I12" s="266"/>
      <c r="J12" s="269"/>
      <c r="K12" s="241">
        <v>3</v>
      </c>
      <c r="L12" s="247"/>
      <c r="M12" s="271"/>
      <c r="N12" s="241">
        <v>3</v>
      </c>
      <c r="O12" s="240"/>
      <c r="P12" s="274"/>
      <c r="Q12" s="241">
        <v>3</v>
      </c>
      <c r="R12" s="240"/>
      <c r="S12" s="277"/>
      <c r="T12" s="241">
        <v>3</v>
      </c>
      <c r="U12" s="240"/>
      <c r="V12" s="237"/>
      <c r="W12" s="1"/>
      <c r="X12" s="1"/>
      <c r="Y12" s="1"/>
      <c r="Z12" s="1"/>
      <c r="AA12" s="1"/>
      <c r="AB12" s="1"/>
      <c r="AC12" s="1"/>
    </row>
    <row r="13" spans="1:29" ht="15" customHeight="1">
      <c r="A13" s="8"/>
      <c r="B13" s="282"/>
      <c r="C13" s="222"/>
      <c r="D13" s="290"/>
      <c r="E13" s="242"/>
      <c r="F13" s="247"/>
      <c r="G13" s="269"/>
      <c r="H13" s="242"/>
      <c r="I13" s="247"/>
      <c r="J13" s="269"/>
      <c r="K13" s="242"/>
      <c r="L13" s="247"/>
      <c r="M13" s="271"/>
      <c r="N13" s="242"/>
      <c r="O13" s="240"/>
      <c r="P13" s="274"/>
      <c r="Q13" s="242"/>
      <c r="R13" s="240"/>
      <c r="S13" s="277"/>
      <c r="T13" s="242"/>
      <c r="U13" s="240"/>
      <c r="V13" s="238"/>
      <c r="W13" s="1"/>
      <c r="X13" s="1"/>
      <c r="Y13" s="1"/>
      <c r="Z13" s="1"/>
      <c r="AA13" s="1"/>
      <c r="AB13" s="1"/>
      <c r="AC13" s="1"/>
    </row>
    <row r="14" spans="1:29" ht="15" customHeight="1">
      <c r="A14" s="8"/>
      <c r="B14" s="282"/>
      <c r="C14" s="222"/>
      <c r="D14" s="290"/>
      <c r="E14" s="242"/>
      <c r="F14" s="247"/>
      <c r="G14" s="269"/>
      <c r="H14" s="242"/>
      <c r="I14" s="247"/>
      <c r="J14" s="269"/>
      <c r="K14" s="242"/>
      <c r="L14" s="247"/>
      <c r="M14" s="271"/>
      <c r="N14" s="242"/>
      <c r="O14" s="240"/>
      <c r="P14" s="274"/>
      <c r="Q14" s="242"/>
      <c r="R14" s="240"/>
      <c r="S14" s="277"/>
      <c r="T14" s="242"/>
      <c r="U14" s="240"/>
      <c r="V14" s="238"/>
      <c r="W14" s="1"/>
      <c r="X14" s="1"/>
      <c r="Y14" s="1"/>
      <c r="Z14" s="1"/>
      <c r="AA14" s="1"/>
      <c r="AB14" s="1"/>
      <c r="AC14" s="1"/>
    </row>
    <row r="15" spans="1:29" ht="15" customHeight="1">
      <c r="A15" s="8"/>
      <c r="B15" s="282"/>
      <c r="C15" s="220"/>
      <c r="D15" s="290"/>
      <c r="E15" s="243"/>
      <c r="F15" s="247"/>
      <c r="G15" s="269"/>
      <c r="H15" s="243"/>
      <c r="I15" s="247"/>
      <c r="J15" s="269"/>
      <c r="K15" s="243"/>
      <c r="L15" s="247"/>
      <c r="M15" s="272"/>
      <c r="N15" s="243"/>
      <c r="O15" s="240"/>
      <c r="P15" s="275"/>
      <c r="Q15" s="243"/>
      <c r="R15" s="240"/>
      <c r="S15" s="277"/>
      <c r="T15" s="243"/>
      <c r="U15" s="240"/>
      <c r="V15" s="238"/>
      <c r="W15" s="1"/>
      <c r="X15" s="1"/>
      <c r="Y15" s="1"/>
      <c r="Z15" s="1"/>
      <c r="AA15" s="1"/>
      <c r="AB15" s="1"/>
      <c r="AC15" s="1"/>
    </row>
    <row r="16" spans="1:29" ht="15" customHeight="1">
      <c r="A16" s="8"/>
      <c r="B16" s="282"/>
      <c r="C16" s="278" t="str">
        <f ca="1">OFFSET(INDIRECT($B200),6,2)</f>
        <v>Health and well-being</v>
      </c>
      <c r="D16" s="268" t="str">
        <f ca="1">OFFSET(INDIRECT($B200),6,14)</f>
        <v>understand the importance of balancing game and screen time with other parts of their lives, e.g. explore the reasons why they may be tempted to spend more time playing games or find it difficult to stop playing and the effect this has on their health.</v>
      </c>
      <c r="E16" s="241">
        <v>1</v>
      </c>
      <c r="F16" s="237"/>
      <c r="G16" s="244" t="str">
        <f ca="1">OFFSET(INDIRECT($B200),6,15)</f>
        <v>reflect on the role of digital media in their lives and their media habits, e.g. explore how the media can play a powerful role in shaping our ideas about stereotypes.</v>
      </c>
      <c r="H16" s="241">
        <v>1</v>
      </c>
      <c r="I16" s="246"/>
      <c r="J16" s="263" t="str">
        <f ca="1">OFFSET(INDIRECT($B200),6,16)</f>
        <v>demonstrate healthy online behaviours (physical and psychological) and identify unacceptable behaviour, e.g. in relation to cyberstalking, harassment, abuse of trust and radicalisation.</v>
      </c>
      <c r="K16" s="241">
        <v>1</v>
      </c>
      <c r="L16" s="246"/>
      <c r="M16" s="260" t="str">
        <f ca="1">OFFSET(INDIRECT($B200),6,17)</f>
        <v>identify stereotypes and their impact in a range of media forms, e.g. critically reflect upon stereotypes in mass media, social media and gaming.</v>
      </c>
      <c r="N16" s="241">
        <v>1</v>
      </c>
      <c r="O16" s="244"/>
      <c r="P16" s="244" t="str">
        <f ca="1">OFFSET(INDIRECT($B200),6,18)</f>
        <v>think critically about the different purposes and contexts of digital image editing, e.g. explore the benefits and negative points of photograph manipulation; evaluate digitally edited images in terms of context and purpose
take reasonable steps to avoid health problems (physical and psychological) caused by the use of technology
understand the legal responsibilities for disposal of technology and the environmental impact of doing so.</v>
      </c>
      <c r="Q16" s="241">
        <v>1</v>
      </c>
      <c r="R16" s="244"/>
      <c r="S16" s="244" t="str">
        <f ca="1">OFFSET(INDIRECT($B200),6,19)</f>
        <v>think critically about the different purposes and contexts of digital image editing
take reasonable steps to avoid health problems caused by the use of technology and suggest strategies to prevent or reduce the problems (physical and psychological) 
explain how to access support from professionals and organisations
understand the legal responsibilities for disposal of technology and the environmental impact of doing so.</v>
      </c>
      <c r="T16" s="241">
        <v>1</v>
      </c>
      <c r="U16" s="244"/>
      <c r="V16" s="237"/>
      <c r="W16" s="1"/>
      <c r="X16" s="1"/>
      <c r="Y16" s="1"/>
      <c r="Z16" s="1"/>
      <c r="AA16" s="1"/>
      <c r="AB16" s="1"/>
      <c r="AC16" s="1"/>
    </row>
    <row r="17" spans="1:29" ht="15" customHeight="1">
      <c r="A17" s="8"/>
      <c r="B17" s="282"/>
      <c r="C17" s="222"/>
      <c r="D17" s="291"/>
      <c r="E17" s="242"/>
      <c r="F17" s="247"/>
      <c r="G17" s="239"/>
      <c r="H17" s="242"/>
      <c r="I17" s="247"/>
      <c r="J17" s="264"/>
      <c r="K17" s="242"/>
      <c r="L17" s="247"/>
      <c r="M17" s="261"/>
      <c r="N17" s="242"/>
      <c r="O17" s="240"/>
      <c r="P17" s="240"/>
      <c r="Q17" s="242"/>
      <c r="R17" s="240"/>
      <c r="S17" s="240"/>
      <c r="T17" s="242"/>
      <c r="U17" s="240"/>
      <c r="V17" s="238"/>
      <c r="W17" s="1"/>
      <c r="X17" s="1"/>
      <c r="Y17" s="1"/>
      <c r="Z17" s="1"/>
      <c r="AA17" s="1"/>
      <c r="AB17" s="1"/>
      <c r="AC17" s="1"/>
    </row>
    <row r="18" spans="1:29" ht="15" customHeight="1">
      <c r="A18" s="8"/>
      <c r="B18" s="282"/>
      <c r="C18" s="222"/>
      <c r="D18" s="291"/>
      <c r="E18" s="242"/>
      <c r="F18" s="247"/>
      <c r="G18" s="239"/>
      <c r="H18" s="242"/>
      <c r="I18" s="247"/>
      <c r="J18" s="264"/>
      <c r="K18" s="242"/>
      <c r="L18" s="247"/>
      <c r="M18" s="261"/>
      <c r="N18" s="242"/>
      <c r="O18" s="240"/>
      <c r="P18" s="240"/>
      <c r="Q18" s="242"/>
      <c r="R18" s="240"/>
      <c r="S18" s="240"/>
      <c r="T18" s="242"/>
      <c r="U18" s="240"/>
      <c r="V18" s="238"/>
      <c r="W18" s="1"/>
      <c r="X18" s="1"/>
      <c r="Y18" s="1"/>
      <c r="Z18" s="1"/>
      <c r="AA18" s="1"/>
      <c r="AB18" s="1"/>
      <c r="AC18" s="1"/>
    </row>
    <row r="19" spans="1:29" ht="15" customHeight="1">
      <c r="A19" s="8"/>
      <c r="B19" s="282"/>
      <c r="C19" s="222"/>
      <c r="D19" s="291"/>
      <c r="E19" s="243"/>
      <c r="F19" s="247"/>
      <c r="G19" s="239"/>
      <c r="H19" s="243"/>
      <c r="I19" s="247"/>
      <c r="J19" s="264"/>
      <c r="K19" s="243"/>
      <c r="L19" s="247"/>
      <c r="M19" s="261"/>
      <c r="N19" s="243"/>
      <c r="O19" s="240"/>
      <c r="P19" s="240"/>
      <c r="Q19" s="243"/>
      <c r="R19" s="240"/>
      <c r="S19" s="240"/>
      <c r="T19" s="243"/>
      <c r="U19" s="240"/>
      <c r="V19" s="238"/>
      <c r="W19" s="1"/>
      <c r="X19" s="1"/>
      <c r="Y19" s="1"/>
      <c r="Z19" s="1"/>
      <c r="AA19" s="1"/>
      <c r="AB19" s="1"/>
      <c r="AC19" s="1"/>
    </row>
    <row r="20" spans="1:29" ht="15" customHeight="1">
      <c r="A20" s="8"/>
      <c r="B20" s="282"/>
      <c r="C20" s="222"/>
      <c r="D20" s="291"/>
      <c r="E20" s="241">
        <v>2</v>
      </c>
      <c r="F20" s="266"/>
      <c r="G20" s="239"/>
      <c r="H20" s="241">
        <v>2</v>
      </c>
      <c r="I20" s="248"/>
      <c r="J20" s="264"/>
      <c r="K20" s="241">
        <v>2</v>
      </c>
      <c r="L20" s="248"/>
      <c r="M20" s="261"/>
      <c r="N20" s="241">
        <v>2</v>
      </c>
      <c r="O20" s="239"/>
      <c r="P20" s="240"/>
      <c r="Q20" s="241">
        <v>2</v>
      </c>
      <c r="R20" s="239"/>
      <c r="S20" s="240"/>
      <c r="T20" s="241">
        <v>2</v>
      </c>
      <c r="U20" s="239"/>
      <c r="V20" s="237"/>
      <c r="W20" s="1"/>
      <c r="X20" s="1"/>
      <c r="Y20" s="1"/>
      <c r="Z20" s="1"/>
      <c r="AA20" s="1"/>
      <c r="AB20" s="1"/>
      <c r="AC20" s="1"/>
    </row>
    <row r="21" spans="1:29" ht="15" customHeight="1">
      <c r="A21" s="8"/>
      <c r="B21" s="282"/>
      <c r="C21" s="222"/>
      <c r="D21" s="291"/>
      <c r="E21" s="242"/>
      <c r="F21" s="247"/>
      <c r="G21" s="239"/>
      <c r="H21" s="242"/>
      <c r="I21" s="247"/>
      <c r="J21" s="264"/>
      <c r="K21" s="242"/>
      <c r="L21" s="247"/>
      <c r="M21" s="261"/>
      <c r="N21" s="242"/>
      <c r="O21" s="240"/>
      <c r="P21" s="240"/>
      <c r="Q21" s="242"/>
      <c r="R21" s="240"/>
      <c r="S21" s="240"/>
      <c r="T21" s="242"/>
      <c r="U21" s="240"/>
      <c r="V21" s="238"/>
      <c r="W21" s="1"/>
      <c r="X21" s="1"/>
      <c r="Y21" s="1"/>
      <c r="Z21" s="1"/>
      <c r="AA21" s="1"/>
      <c r="AB21" s="1"/>
      <c r="AC21" s="1"/>
    </row>
    <row r="22" spans="1:29" ht="15" customHeight="1">
      <c r="A22" s="8"/>
      <c r="B22" s="282"/>
      <c r="C22" s="222"/>
      <c r="D22" s="291"/>
      <c r="E22" s="242"/>
      <c r="F22" s="247"/>
      <c r="G22" s="239"/>
      <c r="H22" s="242"/>
      <c r="I22" s="247"/>
      <c r="J22" s="264"/>
      <c r="K22" s="242"/>
      <c r="L22" s="247"/>
      <c r="M22" s="261"/>
      <c r="N22" s="242"/>
      <c r="O22" s="240"/>
      <c r="P22" s="240"/>
      <c r="Q22" s="242"/>
      <c r="R22" s="240"/>
      <c r="S22" s="240"/>
      <c r="T22" s="242"/>
      <c r="U22" s="240"/>
      <c r="V22" s="238"/>
      <c r="W22" s="1"/>
      <c r="X22" s="1"/>
      <c r="Y22" s="1"/>
      <c r="Z22" s="1"/>
      <c r="AA22" s="1"/>
      <c r="AB22" s="1"/>
      <c r="AC22" s="1"/>
    </row>
    <row r="23" spans="1:29" ht="15" customHeight="1">
      <c r="A23" s="8"/>
      <c r="B23" s="282"/>
      <c r="C23" s="222"/>
      <c r="D23" s="291"/>
      <c r="E23" s="243"/>
      <c r="F23" s="247"/>
      <c r="G23" s="239"/>
      <c r="H23" s="243"/>
      <c r="I23" s="247"/>
      <c r="J23" s="264"/>
      <c r="K23" s="243"/>
      <c r="L23" s="247"/>
      <c r="M23" s="261"/>
      <c r="N23" s="243"/>
      <c r="O23" s="240"/>
      <c r="P23" s="240"/>
      <c r="Q23" s="243"/>
      <c r="R23" s="240"/>
      <c r="S23" s="240"/>
      <c r="T23" s="243"/>
      <c r="U23" s="240"/>
      <c r="V23" s="238"/>
      <c r="W23" s="1"/>
      <c r="X23" s="1"/>
      <c r="Y23" s="1"/>
      <c r="Z23" s="1"/>
      <c r="AA23" s="1"/>
      <c r="AB23" s="1"/>
      <c r="AC23" s="1"/>
    </row>
    <row r="24" spans="1:29" ht="15" customHeight="1">
      <c r="A24" s="8"/>
      <c r="B24" s="282"/>
      <c r="C24" s="222"/>
      <c r="D24" s="291"/>
      <c r="E24" s="241">
        <v>3</v>
      </c>
      <c r="F24" s="266"/>
      <c r="G24" s="239"/>
      <c r="H24" s="241">
        <v>3</v>
      </c>
      <c r="I24" s="248"/>
      <c r="J24" s="264"/>
      <c r="K24" s="241">
        <v>3</v>
      </c>
      <c r="L24" s="248"/>
      <c r="M24" s="261"/>
      <c r="N24" s="241">
        <v>3</v>
      </c>
      <c r="O24" s="239"/>
      <c r="P24" s="240"/>
      <c r="Q24" s="241">
        <v>3</v>
      </c>
      <c r="R24" s="239"/>
      <c r="S24" s="240"/>
      <c r="T24" s="241">
        <v>3</v>
      </c>
      <c r="U24" s="239"/>
      <c r="V24" s="237"/>
      <c r="W24" s="1"/>
      <c r="X24" s="1"/>
      <c r="Y24" s="1"/>
      <c r="Z24" s="1"/>
      <c r="AA24" s="1"/>
      <c r="AB24" s="1"/>
      <c r="AC24" s="1"/>
    </row>
    <row r="25" spans="1:29" ht="15" customHeight="1">
      <c r="A25" s="8"/>
      <c r="B25" s="282"/>
      <c r="C25" s="222"/>
      <c r="D25" s="291"/>
      <c r="E25" s="242"/>
      <c r="F25" s="247"/>
      <c r="G25" s="239"/>
      <c r="H25" s="242"/>
      <c r="I25" s="247"/>
      <c r="J25" s="264"/>
      <c r="K25" s="242"/>
      <c r="L25" s="247"/>
      <c r="M25" s="261"/>
      <c r="N25" s="242"/>
      <c r="O25" s="240"/>
      <c r="P25" s="240"/>
      <c r="Q25" s="242"/>
      <c r="R25" s="240"/>
      <c r="S25" s="240"/>
      <c r="T25" s="242"/>
      <c r="U25" s="240"/>
      <c r="V25" s="238"/>
      <c r="W25" s="1"/>
      <c r="X25" s="1"/>
      <c r="Y25" s="1"/>
      <c r="Z25" s="1"/>
      <c r="AA25" s="1"/>
      <c r="AB25" s="1"/>
      <c r="AC25" s="1"/>
    </row>
    <row r="26" spans="1:29" ht="15" customHeight="1">
      <c r="A26" s="8"/>
      <c r="B26" s="282"/>
      <c r="C26" s="222"/>
      <c r="D26" s="291"/>
      <c r="E26" s="242"/>
      <c r="F26" s="247"/>
      <c r="G26" s="239"/>
      <c r="H26" s="242"/>
      <c r="I26" s="247"/>
      <c r="J26" s="264"/>
      <c r="K26" s="242"/>
      <c r="L26" s="247"/>
      <c r="M26" s="261"/>
      <c r="N26" s="242"/>
      <c r="O26" s="240"/>
      <c r="P26" s="240"/>
      <c r="Q26" s="242"/>
      <c r="R26" s="240"/>
      <c r="S26" s="240"/>
      <c r="T26" s="242"/>
      <c r="U26" s="240"/>
      <c r="V26" s="238"/>
      <c r="W26" s="1"/>
      <c r="X26" s="1"/>
      <c r="Y26" s="1"/>
      <c r="Z26" s="1"/>
      <c r="AA26" s="1"/>
      <c r="AB26" s="1"/>
      <c r="AC26" s="1"/>
    </row>
    <row r="27" spans="1:29" ht="15" customHeight="1">
      <c r="A27" s="8"/>
      <c r="B27" s="282"/>
      <c r="C27" s="220"/>
      <c r="D27" s="291"/>
      <c r="E27" s="243"/>
      <c r="F27" s="247"/>
      <c r="G27" s="239"/>
      <c r="H27" s="243"/>
      <c r="I27" s="247"/>
      <c r="J27" s="265"/>
      <c r="K27" s="243"/>
      <c r="L27" s="247"/>
      <c r="M27" s="262"/>
      <c r="N27" s="243"/>
      <c r="O27" s="240"/>
      <c r="P27" s="240"/>
      <c r="Q27" s="243"/>
      <c r="R27" s="240"/>
      <c r="S27" s="240"/>
      <c r="T27" s="243"/>
      <c r="U27" s="240"/>
      <c r="V27" s="238"/>
      <c r="W27" s="1"/>
      <c r="X27" s="1"/>
      <c r="Y27" s="1"/>
      <c r="Z27" s="1"/>
      <c r="AA27" s="1"/>
      <c r="AB27" s="1"/>
      <c r="AC27" s="1"/>
    </row>
    <row r="28" spans="1:29" ht="15" customHeight="1">
      <c r="A28" s="8"/>
      <c r="B28" s="282"/>
      <c r="C28" s="233" t="str">
        <f ca="1">OFFSET(INDIRECT($B200),8,2)</f>
        <v>Digital rights, licensing and ownership</v>
      </c>
      <c r="D28" s="268" t="str">
        <f ca="1">OFFSET(INDIRECT($B200),8,14)</f>
        <v>cite all sources when researching and explain the importance of this, e.g. create simple lists for the referencing of digital and offline sources; discuss the rights and permissions associated with this
understand that photographs can be edited digitally and discuss rights and permissions associated with this.</v>
      </c>
      <c r="E28" s="241">
        <v>1</v>
      </c>
      <c r="F28" s="237"/>
      <c r="G28" s="257" t="str">
        <f ca="1">OFFSET(INDIRECT($B200),8,15)</f>
        <v xml:space="preserve">understand copyright, licensing, fair use, and the rights they have as creators, e.g. consider different ways people license their copyrighted work
explain basic copyright laws, e.g. learn that copyright is a legal system that protects their rights to creative work.
</v>
      </c>
      <c r="H28" s="241">
        <v>1</v>
      </c>
      <c r="I28" s="246"/>
      <c r="J28" s="249" t="str">
        <f ca="1">OFFSET(INDIRECT($B200),8,16)</f>
        <v>understand copyright, licensing, fair use, and the rights they have as creators
explain basic copyright laws, e.g. explore the ethical and legal ramifications of piracy and plagiarism, and know that they are irresponsible and disrespectful
act responsibly as creators and users of creative work, e.g. explore decisions that creators make when exercising their creative rights and responsibilities, giving consideration to ethical, real-life issues.  </v>
      </c>
      <c r="K28" s="241">
        <v>1</v>
      </c>
      <c r="L28" s="246"/>
      <c r="M28" s="245" t="str">
        <f ca="1">OFFSET(INDIRECT($B200),8,17)</f>
        <v xml:space="preserve">explain the legal and ethical dimensions of respecting creative work, e.g. explore the ethical and legal ramifications of piracy and plagiarism, and know that they are irresponsible and disrespectful; apply understanding of the rules to different scenarios.
</v>
      </c>
      <c r="N28" s="241">
        <v>1</v>
      </c>
      <c r="O28" s="244"/>
      <c r="P28" s="257" t="str">
        <f ca="1">OFFSET(INDIRECT($B200),8,18)</f>
        <v>identify the key points required for creative work to be considered fair use and comply with data protection laws, e.g. explore the legal and ethical considerations involved in using the creative work of others; understand individuals' rights and responsibilities as creators and consumers of content; think critically and make ethical decisions about the use of creative works in relation to fair use; reference using formal citation conventions, such as Harvard and Oxford.</v>
      </c>
      <c r="Q28" s="241">
        <v>1</v>
      </c>
      <c r="R28" s="244"/>
      <c r="S28" s="257" t="str">
        <f ca="1">OFFSET(INDIRECT($B200),8,19)</f>
        <v>understand and reflect on the differences between taking inspiration from the creative work of others and appropriating that work without permission, e.g. appreciate the key concepts of inspiration, appropriation, copyright and fair use, and examine how they apply to creative work; understand the legal and ethical debates that surround using other people’s creative work; consider the points of view of the original creator, potential audiences, and the broader community when using materials belonging to others.</v>
      </c>
      <c r="T28" s="241">
        <v>1</v>
      </c>
      <c r="U28" s="244"/>
      <c r="V28" s="237"/>
      <c r="W28" s="1"/>
      <c r="X28" s="1"/>
      <c r="Y28" s="1"/>
      <c r="Z28" s="1"/>
      <c r="AA28" s="1"/>
      <c r="AB28" s="1"/>
      <c r="AC28" s="1"/>
    </row>
    <row r="29" spans="1:29" ht="15" customHeight="1">
      <c r="A29" s="8"/>
      <c r="B29" s="282"/>
      <c r="C29" s="224"/>
      <c r="D29" s="291"/>
      <c r="E29" s="242"/>
      <c r="F29" s="247"/>
      <c r="G29" s="224"/>
      <c r="H29" s="242"/>
      <c r="I29" s="247"/>
      <c r="J29" s="250"/>
      <c r="K29" s="242"/>
      <c r="L29" s="247"/>
      <c r="M29" s="224"/>
      <c r="N29" s="242"/>
      <c r="O29" s="240"/>
      <c r="P29" s="224"/>
      <c r="Q29" s="242"/>
      <c r="R29" s="240"/>
      <c r="S29" s="258"/>
      <c r="T29" s="242"/>
      <c r="U29" s="240"/>
      <c r="V29" s="238"/>
      <c r="W29" s="1"/>
      <c r="X29" s="1"/>
      <c r="Y29" s="1"/>
      <c r="Z29" s="1"/>
      <c r="AA29" s="1"/>
      <c r="AB29" s="1"/>
      <c r="AC29" s="1"/>
    </row>
    <row r="30" spans="1:29" ht="15" customHeight="1">
      <c r="A30" s="8"/>
      <c r="B30" s="282"/>
      <c r="C30" s="224"/>
      <c r="D30" s="291"/>
      <c r="E30" s="242"/>
      <c r="F30" s="247"/>
      <c r="G30" s="224"/>
      <c r="H30" s="242"/>
      <c r="I30" s="247"/>
      <c r="J30" s="250"/>
      <c r="K30" s="242"/>
      <c r="L30" s="247"/>
      <c r="M30" s="224"/>
      <c r="N30" s="242"/>
      <c r="O30" s="240"/>
      <c r="P30" s="224"/>
      <c r="Q30" s="242"/>
      <c r="R30" s="240"/>
      <c r="S30" s="258"/>
      <c r="T30" s="242"/>
      <c r="U30" s="240"/>
      <c r="V30" s="238"/>
      <c r="W30" s="1"/>
      <c r="X30" s="1"/>
      <c r="Y30" s="1"/>
      <c r="Z30" s="1"/>
      <c r="AA30" s="1"/>
      <c r="AB30" s="1"/>
      <c r="AC30" s="1"/>
    </row>
    <row r="31" spans="1:29" ht="15" customHeight="1">
      <c r="A31" s="8"/>
      <c r="B31" s="282"/>
      <c r="C31" s="224"/>
      <c r="D31" s="291"/>
      <c r="E31" s="243"/>
      <c r="F31" s="247"/>
      <c r="G31" s="224"/>
      <c r="H31" s="243"/>
      <c r="I31" s="247"/>
      <c r="J31" s="250"/>
      <c r="K31" s="243"/>
      <c r="L31" s="247"/>
      <c r="M31" s="224"/>
      <c r="N31" s="243"/>
      <c r="O31" s="240"/>
      <c r="P31" s="224"/>
      <c r="Q31" s="243"/>
      <c r="R31" s="240"/>
      <c r="S31" s="258"/>
      <c r="T31" s="243"/>
      <c r="U31" s="240"/>
      <c r="V31" s="238"/>
      <c r="W31" s="1"/>
      <c r="X31" s="1"/>
      <c r="Y31" s="1"/>
      <c r="Z31" s="1"/>
      <c r="AA31" s="1"/>
      <c r="AB31" s="1"/>
      <c r="AC31" s="1"/>
    </row>
    <row r="32" spans="1:29" ht="15" customHeight="1">
      <c r="A32" s="8"/>
      <c r="B32" s="282"/>
      <c r="C32" s="224"/>
      <c r="D32" s="291"/>
      <c r="E32" s="241">
        <v>2</v>
      </c>
      <c r="F32" s="266"/>
      <c r="G32" s="224"/>
      <c r="H32" s="241">
        <v>2</v>
      </c>
      <c r="I32" s="248"/>
      <c r="J32" s="250"/>
      <c r="K32" s="241">
        <v>2</v>
      </c>
      <c r="L32" s="248"/>
      <c r="M32" s="224"/>
      <c r="N32" s="241">
        <v>2</v>
      </c>
      <c r="O32" s="239"/>
      <c r="P32" s="224"/>
      <c r="Q32" s="241">
        <v>2</v>
      </c>
      <c r="R32" s="239"/>
      <c r="S32" s="258"/>
      <c r="T32" s="241">
        <v>2</v>
      </c>
      <c r="U32" s="239"/>
      <c r="V32" s="237"/>
      <c r="W32" s="1"/>
      <c r="X32" s="1"/>
      <c r="Y32" s="1"/>
      <c r="Z32" s="1"/>
      <c r="AA32" s="1"/>
      <c r="AB32" s="1"/>
      <c r="AC32" s="1"/>
    </row>
    <row r="33" spans="1:29" ht="15" customHeight="1">
      <c r="A33" s="8"/>
      <c r="B33" s="282"/>
      <c r="C33" s="224"/>
      <c r="D33" s="291"/>
      <c r="E33" s="242"/>
      <c r="F33" s="247"/>
      <c r="G33" s="224"/>
      <c r="H33" s="242"/>
      <c r="I33" s="247"/>
      <c r="J33" s="250"/>
      <c r="K33" s="242"/>
      <c r="L33" s="247"/>
      <c r="M33" s="224"/>
      <c r="N33" s="242"/>
      <c r="O33" s="240"/>
      <c r="P33" s="224"/>
      <c r="Q33" s="242"/>
      <c r="R33" s="240"/>
      <c r="S33" s="258"/>
      <c r="T33" s="242"/>
      <c r="U33" s="240"/>
      <c r="V33" s="238"/>
      <c r="W33" s="1"/>
      <c r="X33" s="1"/>
      <c r="Y33" s="1"/>
      <c r="Z33" s="1"/>
      <c r="AA33" s="1"/>
      <c r="AB33" s="1"/>
      <c r="AC33" s="1"/>
    </row>
    <row r="34" spans="1:29" ht="15" customHeight="1">
      <c r="A34" s="8"/>
      <c r="B34" s="282"/>
      <c r="C34" s="224"/>
      <c r="D34" s="291"/>
      <c r="E34" s="242"/>
      <c r="F34" s="247"/>
      <c r="G34" s="224"/>
      <c r="H34" s="242"/>
      <c r="I34" s="247"/>
      <c r="J34" s="250"/>
      <c r="K34" s="242"/>
      <c r="L34" s="247"/>
      <c r="M34" s="224"/>
      <c r="N34" s="242"/>
      <c r="O34" s="240"/>
      <c r="P34" s="224"/>
      <c r="Q34" s="242"/>
      <c r="R34" s="240"/>
      <c r="S34" s="258"/>
      <c r="T34" s="242"/>
      <c r="U34" s="240"/>
      <c r="V34" s="238"/>
      <c r="W34" s="1"/>
      <c r="X34" s="1"/>
      <c r="Y34" s="1"/>
      <c r="Z34" s="1"/>
      <c r="AA34" s="1"/>
      <c r="AB34" s="1"/>
      <c r="AC34" s="1"/>
    </row>
    <row r="35" spans="1:29" ht="15" customHeight="1">
      <c r="A35" s="8"/>
      <c r="B35" s="282"/>
      <c r="C35" s="224"/>
      <c r="D35" s="291"/>
      <c r="E35" s="243"/>
      <c r="F35" s="247"/>
      <c r="G35" s="224"/>
      <c r="H35" s="243"/>
      <c r="I35" s="247"/>
      <c r="J35" s="250"/>
      <c r="K35" s="243"/>
      <c r="L35" s="247"/>
      <c r="M35" s="224"/>
      <c r="N35" s="243"/>
      <c r="O35" s="240"/>
      <c r="P35" s="224"/>
      <c r="Q35" s="243"/>
      <c r="R35" s="240"/>
      <c r="S35" s="258"/>
      <c r="T35" s="243"/>
      <c r="U35" s="240"/>
      <c r="V35" s="238"/>
      <c r="W35" s="1"/>
      <c r="X35" s="1"/>
      <c r="Y35" s="1"/>
      <c r="Z35" s="1"/>
      <c r="AA35" s="1"/>
      <c r="AB35" s="1"/>
      <c r="AC35" s="1"/>
    </row>
    <row r="36" spans="1:29" ht="15" customHeight="1">
      <c r="A36" s="8"/>
      <c r="B36" s="282"/>
      <c r="C36" s="224"/>
      <c r="D36" s="291"/>
      <c r="E36" s="241">
        <v>3</v>
      </c>
      <c r="F36" s="266"/>
      <c r="G36" s="224"/>
      <c r="H36" s="241">
        <v>3</v>
      </c>
      <c r="I36" s="248"/>
      <c r="J36" s="250"/>
      <c r="K36" s="241">
        <v>3</v>
      </c>
      <c r="L36" s="248"/>
      <c r="M36" s="224"/>
      <c r="N36" s="241">
        <v>3</v>
      </c>
      <c r="O36" s="239"/>
      <c r="P36" s="224"/>
      <c r="Q36" s="241">
        <v>3</v>
      </c>
      <c r="R36" s="239"/>
      <c r="S36" s="258"/>
      <c r="T36" s="241">
        <v>3</v>
      </c>
      <c r="U36" s="239"/>
      <c r="V36" s="237"/>
      <c r="W36" s="1"/>
      <c r="X36" s="1"/>
      <c r="Y36" s="1"/>
      <c r="Z36" s="1"/>
      <c r="AA36" s="1"/>
      <c r="AB36" s="1"/>
      <c r="AC36" s="1"/>
    </row>
    <row r="37" spans="1:29" ht="15" customHeight="1">
      <c r="A37" s="8"/>
      <c r="B37" s="282"/>
      <c r="C37" s="224"/>
      <c r="D37" s="291"/>
      <c r="E37" s="242"/>
      <c r="F37" s="247"/>
      <c r="G37" s="224"/>
      <c r="H37" s="242"/>
      <c r="I37" s="247"/>
      <c r="J37" s="250"/>
      <c r="K37" s="242"/>
      <c r="L37" s="247"/>
      <c r="M37" s="224"/>
      <c r="N37" s="242"/>
      <c r="O37" s="240"/>
      <c r="P37" s="224"/>
      <c r="Q37" s="242"/>
      <c r="R37" s="240"/>
      <c r="S37" s="258"/>
      <c r="T37" s="242"/>
      <c r="U37" s="240"/>
      <c r="V37" s="238"/>
      <c r="W37" s="1"/>
      <c r="X37" s="1"/>
      <c r="Y37" s="1"/>
      <c r="Z37" s="1"/>
      <c r="AA37" s="1"/>
      <c r="AB37" s="1"/>
      <c r="AC37" s="1"/>
    </row>
    <row r="38" spans="1:29" ht="15" customHeight="1">
      <c r="A38" s="8"/>
      <c r="B38" s="282"/>
      <c r="C38" s="224"/>
      <c r="D38" s="291"/>
      <c r="E38" s="242"/>
      <c r="F38" s="247"/>
      <c r="G38" s="224"/>
      <c r="H38" s="242"/>
      <c r="I38" s="247"/>
      <c r="J38" s="250"/>
      <c r="K38" s="242"/>
      <c r="L38" s="247"/>
      <c r="M38" s="224"/>
      <c r="N38" s="242"/>
      <c r="O38" s="240"/>
      <c r="P38" s="224"/>
      <c r="Q38" s="242"/>
      <c r="R38" s="240"/>
      <c r="S38" s="258"/>
      <c r="T38" s="242"/>
      <c r="U38" s="240"/>
      <c r="V38" s="238"/>
      <c r="W38" s="1"/>
      <c r="X38" s="1"/>
      <c r="Y38" s="1"/>
      <c r="Z38" s="1"/>
      <c r="AA38" s="1"/>
      <c r="AB38" s="1"/>
      <c r="AC38" s="1"/>
    </row>
    <row r="39" spans="1:29" ht="15" customHeight="1">
      <c r="A39" s="8"/>
      <c r="B39" s="282"/>
      <c r="C39" s="225"/>
      <c r="D39" s="291"/>
      <c r="E39" s="243"/>
      <c r="F39" s="247"/>
      <c r="G39" s="225"/>
      <c r="H39" s="243"/>
      <c r="I39" s="247"/>
      <c r="J39" s="251"/>
      <c r="K39" s="243"/>
      <c r="L39" s="247"/>
      <c r="M39" s="225"/>
      <c r="N39" s="243"/>
      <c r="O39" s="240"/>
      <c r="P39" s="225"/>
      <c r="Q39" s="243"/>
      <c r="R39" s="240"/>
      <c r="S39" s="259"/>
      <c r="T39" s="243"/>
      <c r="U39" s="240"/>
      <c r="V39" s="238"/>
      <c r="W39" s="1"/>
      <c r="X39" s="1"/>
      <c r="Y39" s="1"/>
      <c r="Z39" s="1"/>
      <c r="AA39" s="1"/>
      <c r="AB39" s="1"/>
      <c r="AC39" s="1"/>
    </row>
    <row r="40" spans="1:29" ht="15" customHeight="1">
      <c r="A40" s="8"/>
      <c r="B40" s="282"/>
      <c r="C40" s="233" t="str">
        <f ca="1">OFFSET(INDIRECT($B200),10,2)</f>
        <v>Online behaviour and cyberbullying</v>
      </c>
      <c r="D40" s="268" t="str">
        <f ca="1">OFFSET(INDIRECT($B200),10,14)</f>
        <v xml:space="preserve">demonstrate appropriate online behaviour and apply a range of strategies to protect themselves and others from possible online dangers, bullying and inappropriate behaviour, e.g. turn off comments on digital media, block users; identify the risks and legal consequences of sending intimate images and content/sexting; recognise language that could be deemed to be offensive (including racist, sexist, homophobic, transphobic) in online activities.  
</v>
      </c>
      <c r="E40" s="241">
        <v>1</v>
      </c>
      <c r="F40" s="237"/>
      <c r="G40" s="255" t="str">
        <f ca="1">OFFSET(INDIRECT($B200),10,15)</f>
        <v>refine strategies to protect themselves and others from possible online dangers, e.g. when communicating online show an active ability to deal with inappropriate behaviour/misuse while actively minimising risks
filter the communication received, e.g. sorting out e-mails, deciding whom to follow on social media, etc.; responsibly use digital tools to interact with others using more advanced features
demonstrate a basic knowledge of the legal aspects linked to online behaviour, e.g. cyberbullying, harassment, false statements and publishing inappropriate content/images without consent.</v>
      </c>
      <c r="H40" s="241">
        <v>1</v>
      </c>
      <c r="I40" s="246"/>
      <c r="J40" s="256" t="str">
        <f ca="1">OFFSET(INDIRECT($B200),10,16)</f>
        <v>identify high-risk situations and active strategies to avoid them, e.g. critically evaluate behaviour to limit exposure to high-risk situations         
define and identify advanced forms of cyberbullying, how to avoid it and the consequences of such actions  
critically evaluate the behaviours of others online and identify how they could be beneficial or damaging.</v>
      </c>
      <c r="K40" s="241">
        <v>1</v>
      </c>
      <c r="L40" s="246"/>
      <c r="M40" s="255" t="str">
        <f ca="1">OFFSET(INDIRECT($B200),10,17)</f>
        <v xml:space="preserve">adapt online behaviour and interactions for different audiences, considering global cultural values, e.g. critically evaluate behaviour and interactions taking into account global cultural values; consider how behaviour is perceived by others. </v>
      </c>
      <c r="N40" s="241">
        <v>1</v>
      </c>
      <c r="O40" s="244"/>
      <c r="P40" s="255" t="str">
        <f ca="1">OFFSET(INDIRECT($B200),10,18)</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Q40" s="241">
        <v>1</v>
      </c>
      <c r="R40" s="244"/>
      <c r="S40" s="255" t="str">
        <f ca="1">OFFSET(INDIRECT($B200),10,19)</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T40" s="241">
        <v>1</v>
      </c>
      <c r="U40" s="244"/>
      <c r="V40" s="237"/>
      <c r="W40" s="1"/>
      <c r="X40" s="1"/>
      <c r="Y40" s="1"/>
      <c r="Z40" s="1"/>
      <c r="AA40" s="1"/>
      <c r="AB40" s="1"/>
      <c r="AC40" s="1"/>
    </row>
    <row r="41" spans="1:29" ht="15" customHeight="1">
      <c r="A41" s="8"/>
      <c r="B41" s="282"/>
      <c r="C41" s="224"/>
      <c r="D41" s="291"/>
      <c r="E41" s="242"/>
      <c r="F41" s="247"/>
      <c r="G41" s="224"/>
      <c r="H41" s="242"/>
      <c r="I41" s="247"/>
      <c r="J41" s="250"/>
      <c r="K41" s="242"/>
      <c r="L41" s="247"/>
      <c r="M41" s="224"/>
      <c r="N41" s="242"/>
      <c r="O41" s="240"/>
      <c r="P41" s="224"/>
      <c r="Q41" s="242"/>
      <c r="R41" s="240"/>
      <c r="S41" s="224"/>
      <c r="T41" s="242"/>
      <c r="U41" s="240"/>
      <c r="V41" s="238"/>
      <c r="W41" s="1"/>
      <c r="X41" s="1"/>
      <c r="Y41" s="1"/>
      <c r="Z41" s="1"/>
      <c r="AA41" s="1"/>
      <c r="AB41" s="1"/>
      <c r="AC41" s="1"/>
    </row>
    <row r="42" spans="1:29" ht="15" customHeight="1">
      <c r="A42" s="8"/>
      <c r="B42" s="282"/>
      <c r="C42" s="224"/>
      <c r="D42" s="291"/>
      <c r="E42" s="242"/>
      <c r="F42" s="247"/>
      <c r="G42" s="224"/>
      <c r="H42" s="242"/>
      <c r="I42" s="247"/>
      <c r="J42" s="250"/>
      <c r="K42" s="242"/>
      <c r="L42" s="247"/>
      <c r="M42" s="224"/>
      <c r="N42" s="242"/>
      <c r="O42" s="240"/>
      <c r="P42" s="224"/>
      <c r="Q42" s="242"/>
      <c r="R42" s="240"/>
      <c r="S42" s="224"/>
      <c r="T42" s="242"/>
      <c r="U42" s="240"/>
      <c r="V42" s="238"/>
      <c r="W42" s="1"/>
      <c r="X42" s="1"/>
      <c r="Y42" s="1"/>
      <c r="Z42" s="1"/>
      <c r="AA42" s="1"/>
      <c r="AB42" s="1"/>
      <c r="AC42" s="1"/>
    </row>
    <row r="43" spans="1:29" ht="15" customHeight="1">
      <c r="A43" s="8"/>
      <c r="B43" s="282"/>
      <c r="C43" s="224"/>
      <c r="D43" s="291"/>
      <c r="E43" s="243"/>
      <c r="F43" s="247"/>
      <c r="G43" s="224"/>
      <c r="H43" s="243"/>
      <c r="I43" s="247"/>
      <c r="J43" s="250"/>
      <c r="K43" s="243"/>
      <c r="L43" s="247"/>
      <c r="M43" s="224"/>
      <c r="N43" s="243"/>
      <c r="O43" s="240"/>
      <c r="P43" s="224"/>
      <c r="Q43" s="243"/>
      <c r="R43" s="240"/>
      <c r="S43" s="224"/>
      <c r="T43" s="243"/>
      <c r="U43" s="240"/>
      <c r="V43" s="238"/>
      <c r="W43" s="1"/>
      <c r="X43" s="1"/>
      <c r="Y43" s="1"/>
      <c r="Z43" s="1"/>
      <c r="AA43" s="1"/>
      <c r="AB43" s="1"/>
      <c r="AC43" s="1"/>
    </row>
    <row r="44" spans="1:29" ht="15" customHeight="1">
      <c r="A44" s="8"/>
      <c r="B44" s="282"/>
      <c r="C44" s="224"/>
      <c r="D44" s="291"/>
      <c r="E44" s="241">
        <v>2</v>
      </c>
      <c r="F44" s="266"/>
      <c r="G44" s="224"/>
      <c r="H44" s="241">
        <v>2</v>
      </c>
      <c r="I44" s="248"/>
      <c r="J44" s="250"/>
      <c r="K44" s="241">
        <v>2</v>
      </c>
      <c r="L44" s="248"/>
      <c r="M44" s="224"/>
      <c r="N44" s="241">
        <v>2</v>
      </c>
      <c r="O44" s="239"/>
      <c r="P44" s="224"/>
      <c r="Q44" s="241">
        <v>2</v>
      </c>
      <c r="R44" s="239"/>
      <c r="S44" s="224"/>
      <c r="T44" s="241">
        <v>2</v>
      </c>
      <c r="U44" s="239"/>
      <c r="V44" s="237"/>
      <c r="W44" s="1"/>
      <c r="X44" s="1"/>
      <c r="Y44" s="1"/>
      <c r="Z44" s="1"/>
      <c r="AA44" s="1"/>
      <c r="AB44" s="1"/>
      <c r="AC44" s="1"/>
    </row>
    <row r="45" spans="1:29" ht="15" customHeight="1">
      <c r="A45" s="8"/>
      <c r="B45" s="282"/>
      <c r="C45" s="224"/>
      <c r="D45" s="291"/>
      <c r="E45" s="242"/>
      <c r="F45" s="247"/>
      <c r="G45" s="224"/>
      <c r="H45" s="242"/>
      <c r="I45" s="247"/>
      <c r="J45" s="250"/>
      <c r="K45" s="242"/>
      <c r="L45" s="247"/>
      <c r="M45" s="224"/>
      <c r="N45" s="242"/>
      <c r="O45" s="240"/>
      <c r="P45" s="224"/>
      <c r="Q45" s="242"/>
      <c r="R45" s="240"/>
      <c r="S45" s="224"/>
      <c r="T45" s="242"/>
      <c r="U45" s="240"/>
      <c r="V45" s="238"/>
      <c r="W45" s="1"/>
      <c r="X45" s="1"/>
      <c r="Y45" s="1"/>
      <c r="Z45" s="1"/>
      <c r="AA45" s="1"/>
      <c r="AB45" s="1"/>
      <c r="AC45" s="1"/>
    </row>
    <row r="46" spans="1:29" ht="15" customHeight="1">
      <c r="A46" s="8"/>
      <c r="B46" s="282"/>
      <c r="C46" s="224"/>
      <c r="D46" s="291"/>
      <c r="E46" s="242"/>
      <c r="F46" s="247"/>
      <c r="G46" s="224"/>
      <c r="H46" s="242"/>
      <c r="I46" s="247"/>
      <c r="J46" s="250"/>
      <c r="K46" s="242"/>
      <c r="L46" s="247"/>
      <c r="M46" s="224"/>
      <c r="N46" s="242"/>
      <c r="O46" s="240"/>
      <c r="P46" s="224"/>
      <c r="Q46" s="242"/>
      <c r="R46" s="240"/>
      <c r="S46" s="224"/>
      <c r="T46" s="242"/>
      <c r="U46" s="240"/>
      <c r="V46" s="238"/>
      <c r="W46" s="1"/>
      <c r="X46" s="1"/>
      <c r="Y46" s="1"/>
      <c r="Z46" s="1"/>
      <c r="AA46" s="1"/>
      <c r="AB46" s="1"/>
      <c r="AC46" s="1"/>
    </row>
    <row r="47" spans="1:29" ht="15" customHeight="1">
      <c r="A47" s="8"/>
      <c r="B47" s="282"/>
      <c r="C47" s="224"/>
      <c r="D47" s="291"/>
      <c r="E47" s="243"/>
      <c r="F47" s="247"/>
      <c r="G47" s="224"/>
      <c r="H47" s="243"/>
      <c r="I47" s="247"/>
      <c r="J47" s="250"/>
      <c r="K47" s="243"/>
      <c r="L47" s="247"/>
      <c r="M47" s="224"/>
      <c r="N47" s="243"/>
      <c r="O47" s="240"/>
      <c r="P47" s="224"/>
      <c r="Q47" s="243"/>
      <c r="R47" s="240"/>
      <c r="S47" s="224"/>
      <c r="T47" s="243"/>
      <c r="U47" s="240"/>
      <c r="V47" s="238"/>
      <c r="W47" s="1"/>
      <c r="X47" s="1"/>
      <c r="Y47" s="1"/>
      <c r="Z47" s="1"/>
      <c r="AA47" s="1"/>
      <c r="AB47" s="1"/>
      <c r="AC47" s="1"/>
    </row>
    <row r="48" spans="1:29" ht="15" customHeight="1">
      <c r="A48" s="8"/>
      <c r="B48" s="282"/>
      <c r="C48" s="224"/>
      <c r="D48" s="291"/>
      <c r="E48" s="241">
        <v>3</v>
      </c>
      <c r="F48" s="266"/>
      <c r="G48" s="224"/>
      <c r="H48" s="241">
        <v>3</v>
      </c>
      <c r="I48" s="248"/>
      <c r="J48" s="250"/>
      <c r="K48" s="241">
        <v>3</v>
      </c>
      <c r="L48" s="248"/>
      <c r="M48" s="224"/>
      <c r="N48" s="241">
        <v>3</v>
      </c>
      <c r="O48" s="239"/>
      <c r="P48" s="224"/>
      <c r="Q48" s="241">
        <v>3</v>
      </c>
      <c r="R48" s="239"/>
      <c r="S48" s="224"/>
      <c r="T48" s="241">
        <v>3</v>
      </c>
      <c r="U48" s="239"/>
      <c r="V48" s="237"/>
      <c r="W48" s="1"/>
      <c r="X48" s="1"/>
      <c r="Y48" s="1"/>
      <c r="Z48" s="1"/>
      <c r="AA48" s="1"/>
      <c r="AB48" s="1"/>
      <c r="AC48" s="1"/>
    </row>
    <row r="49" spans="1:29" ht="15" customHeight="1">
      <c r="A49" s="8"/>
      <c r="B49" s="282"/>
      <c r="C49" s="224"/>
      <c r="D49" s="291"/>
      <c r="E49" s="242"/>
      <c r="F49" s="247"/>
      <c r="G49" s="224"/>
      <c r="H49" s="242"/>
      <c r="I49" s="247"/>
      <c r="J49" s="250"/>
      <c r="K49" s="242"/>
      <c r="L49" s="247"/>
      <c r="M49" s="224"/>
      <c r="N49" s="242"/>
      <c r="O49" s="240"/>
      <c r="P49" s="224"/>
      <c r="Q49" s="242"/>
      <c r="R49" s="240"/>
      <c r="S49" s="224"/>
      <c r="T49" s="242"/>
      <c r="U49" s="240"/>
      <c r="V49" s="238"/>
      <c r="W49" s="1"/>
      <c r="X49" s="1"/>
      <c r="Y49" s="1"/>
      <c r="Z49" s="1"/>
      <c r="AA49" s="1"/>
      <c r="AB49" s="1"/>
      <c r="AC49" s="1"/>
    </row>
    <row r="50" spans="1:29" ht="15" customHeight="1">
      <c r="A50" s="8"/>
      <c r="B50" s="282"/>
      <c r="C50" s="224"/>
      <c r="D50" s="291"/>
      <c r="E50" s="242"/>
      <c r="F50" s="247"/>
      <c r="G50" s="224"/>
      <c r="H50" s="242"/>
      <c r="I50" s="247"/>
      <c r="J50" s="250"/>
      <c r="K50" s="242"/>
      <c r="L50" s="247"/>
      <c r="M50" s="224"/>
      <c r="N50" s="242"/>
      <c r="O50" s="240"/>
      <c r="P50" s="224"/>
      <c r="Q50" s="242"/>
      <c r="R50" s="240"/>
      <c r="S50" s="224"/>
      <c r="T50" s="242"/>
      <c r="U50" s="240"/>
      <c r="V50" s="238"/>
      <c r="W50" s="1"/>
      <c r="X50" s="1"/>
      <c r="Y50" s="1"/>
      <c r="Z50" s="1"/>
      <c r="AA50" s="1"/>
      <c r="AB50" s="1"/>
      <c r="AC50" s="1"/>
    </row>
    <row r="51" spans="1:29" ht="37.5" customHeight="1">
      <c r="A51" s="8"/>
      <c r="B51" s="283"/>
      <c r="C51" s="225"/>
      <c r="D51" s="291"/>
      <c r="E51" s="243"/>
      <c r="F51" s="247"/>
      <c r="G51" s="225"/>
      <c r="H51" s="243"/>
      <c r="I51" s="247"/>
      <c r="J51" s="251"/>
      <c r="K51" s="243"/>
      <c r="L51" s="247"/>
      <c r="M51" s="225"/>
      <c r="N51" s="243"/>
      <c r="O51" s="240"/>
      <c r="P51" s="225"/>
      <c r="Q51" s="243"/>
      <c r="R51" s="240"/>
      <c r="S51" s="225"/>
      <c r="T51" s="243"/>
      <c r="U51" s="240"/>
      <c r="V51" s="238"/>
      <c r="W51" s="1"/>
      <c r="X51" s="1"/>
      <c r="Y51" s="1"/>
      <c r="Z51" s="1"/>
      <c r="AA51" s="1"/>
      <c r="AB51" s="1"/>
      <c r="AC51" s="1"/>
    </row>
    <row r="52" spans="1:29" ht="15" customHeight="1">
      <c r="A52" s="8"/>
      <c r="B52" s="281" t="str">
        <f ca="1">OFFSET(INDIRECT($B200),11,0)</f>
        <v>2. Interacting and collaborating</v>
      </c>
      <c r="C52" s="229" t="str">
        <f ca="1">OFFSET(INDIRECT($B200),13,2)</f>
        <v>Communication</v>
      </c>
      <c r="D52" s="268" t="str">
        <f ca="1">OFFSET(INDIRECT($B200),13,14)</f>
        <v>exchange online communication, making use of a growing range of available features, e.g. manage folders within e-mail including using reporting features to filter spam and make use of webcams to facilitate video calls 
show an understanding of the advantages and disadvantages of different forms of communication and when it is appropriate to use each, e.g. explain when video conferencing may be more appropriate than e-mail, and vice versa; explain the pros and cons of using instant messaging in social contexts; talk about purpose and audience.</v>
      </c>
      <c r="E52" s="241">
        <v>1</v>
      </c>
      <c r="F52" s="237"/>
      <c r="G52" s="245" t="str">
        <f ca="1">OFFSET(INDIRECT($B200),13,15)</f>
        <v>manage and use a growing range of online communication accounts and the features offered within each, e.g. e-mail accounts, messaging accounts, etc.</v>
      </c>
      <c r="H52" s="241">
        <v>1</v>
      </c>
      <c r="I52" s="246"/>
      <c r="J52" s="249" t="str">
        <f ca="1">OFFSET(INDIRECT($B200),13,16)</f>
        <v>select and use different online communication tools for specific purposes with higher levels of competence, e.g. set up and manage an address book and organise contacts on appropriate mailing lists; independently carry out a video call for a specific purpose including screen sharing where appropriate.</v>
      </c>
      <c r="K52" s="241">
        <v>1</v>
      </c>
      <c r="L52" s="246"/>
      <c r="M52" s="245" t="str">
        <f ca="1">OFFSET(INDIRECT($B200),13,17)</f>
        <v>select and use different online communication tools for specific purposes with higher levels of competence, e.g. set up relevant mail merge using word processing and spreadsheet software; use advanced features of e-mail provider (signature, auto-reply, read receipt, widgets).</v>
      </c>
      <c r="N52" s="241">
        <v>1</v>
      </c>
      <c r="O52" s="244"/>
      <c r="P52" s="245" t="str">
        <f ca="1">OFFSET(INDIRECT($B200),13,18)</f>
        <v>make use of available online communication services for specific purposes, justifying selections made based on their appropriateness for delivery of information.</v>
      </c>
      <c r="Q52" s="241">
        <v>1</v>
      </c>
      <c r="R52" s="244"/>
      <c r="S52" s="245" t="str">
        <f ca="1">OFFSET(INDIRECT($B200),13,19)</f>
        <v>reflect on choices of online communication solution and comment on how this could be improved to meet aims of tasks.</v>
      </c>
      <c r="T52" s="241">
        <v>1</v>
      </c>
      <c r="U52" s="244"/>
      <c r="V52" s="237"/>
      <c r="W52" s="1"/>
      <c r="X52" s="1"/>
      <c r="Y52" s="1"/>
      <c r="Z52" s="1"/>
      <c r="AA52" s="1"/>
      <c r="AB52" s="1"/>
      <c r="AC52" s="1"/>
    </row>
    <row r="53" spans="1:29" ht="15" customHeight="1">
      <c r="A53" s="8"/>
      <c r="B53" s="282"/>
      <c r="C53" s="224"/>
      <c r="D53" s="291"/>
      <c r="E53" s="242"/>
      <c r="F53" s="247"/>
      <c r="G53" s="224"/>
      <c r="H53" s="242"/>
      <c r="I53" s="247"/>
      <c r="J53" s="250"/>
      <c r="K53" s="242"/>
      <c r="L53" s="247"/>
      <c r="M53" s="224"/>
      <c r="N53" s="242"/>
      <c r="O53" s="240"/>
      <c r="P53" s="224"/>
      <c r="Q53" s="242"/>
      <c r="R53" s="240"/>
      <c r="S53" s="224"/>
      <c r="T53" s="242"/>
      <c r="U53" s="240"/>
      <c r="V53" s="238"/>
      <c r="W53" s="1"/>
      <c r="X53" s="1"/>
      <c r="Y53" s="1"/>
      <c r="Z53" s="1"/>
      <c r="AA53" s="1"/>
      <c r="AB53" s="1"/>
      <c r="AC53" s="1"/>
    </row>
    <row r="54" spans="1:29" ht="15" customHeight="1">
      <c r="A54" s="8"/>
      <c r="B54" s="282"/>
      <c r="C54" s="224"/>
      <c r="D54" s="291"/>
      <c r="E54" s="242"/>
      <c r="F54" s="247"/>
      <c r="G54" s="224"/>
      <c r="H54" s="242"/>
      <c r="I54" s="247"/>
      <c r="J54" s="250"/>
      <c r="K54" s="242"/>
      <c r="L54" s="247"/>
      <c r="M54" s="224"/>
      <c r="N54" s="242"/>
      <c r="O54" s="240"/>
      <c r="P54" s="224"/>
      <c r="Q54" s="242"/>
      <c r="R54" s="240"/>
      <c r="S54" s="224"/>
      <c r="T54" s="242"/>
      <c r="U54" s="240"/>
      <c r="V54" s="238"/>
      <c r="W54" s="1"/>
      <c r="X54" s="1"/>
      <c r="Y54" s="1"/>
      <c r="Z54" s="1"/>
      <c r="AA54" s="1"/>
      <c r="AB54" s="1"/>
      <c r="AC54" s="1"/>
    </row>
    <row r="55" spans="1:29" ht="15" customHeight="1">
      <c r="A55" s="8"/>
      <c r="B55" s="282"/>
      <c r="C55" s="224"/>
      <c r="D55" s="291"/>
      <c r="E55" s="243"/>
      <c r="F55" s="247"/>
      <c r="G55" s="224"/>
      <c r="H55" s="243"/>
      <c r="I55" s="247"/>
      <c r="J55" s="250"/>
      <c r="K55" s="243"/>
      <c r="L55" s="247"/>
      <c r="M55" s="224"/>
      <c r="N55" s="243"/>
      <c r="O55" s="240"/>
      <c r="P55" s="224"/>
      <c r="Q55" s="243"/>
      <c r="R55" s="240"/>
      <c r="S55" s="224"/>
      <c r="T55" s="243"/>
      <c r="U55" s="240"/>
      <c r="V55" s="238"/>
      <c r="W55" s="1"/>
      <c r="X55" s="1"/>
      <c r="Y55" s="1"/>
      <c r="Z55" s="1"/>
      <c r="AA55" s="1"/>
      <c r="AB55" s="1"/>
      <c r="AC55" s="1"/>
    </row>
    <row r="56" spans="1:29" ht="15" customHeight="1">
      <c r="A56" s="8"/>
      <c r="B56" s="282"/>
      <c r="C56" s="224"/>
      <c r="D56" s="291"/>
      <c r="E56" s="241">
        <v>2</v>
      </c>
      <c r="F56" s="266"/>
      <c r="G56" s="224"/>
      <c r="H56" s="241">
        <v>2</v>
      </c>
      <c r="I56" s="248"/>
      <c r="J56" s="250"/>
      <c r="K56" s="241">
        <v>2</v>
      </c>
      <c r="L56" s="248"/>
      <c r="M56" s="224"/>
      <c r="N56" s="241">
        <v>2</v>
      </c>
      <c r="O56" s="239"/>
      <c r="P56" s="224"/>
      <c r="Q56" s="241">
        <v>2</v>
      </c>
      <c r="R56" s="239"/>
      <c r="S56" s="224"/>
      <c r="T56" s="241">
        <v>2</v>
      </c>
      <c r="U56" s="239"/>
      <c r="V56" s="237"/>
      <c r="W56" s="1"/>
      <c r="X56" s="1"/>
      <c r="Y56" s="1"/>
      <c r="Z56" s="1"/>
      <c r="AA56" s="1"/>
      <c r="AB56" s="1"/>
      <c r="AC56" s="1"/>
    </row>
    <row r="57" spans="1:29" ht="15" customHeight="1">
      <c r="A57" s="8"/>
      <c r="B57" s="282"/>
      <c r="C57" s="224"/>
      <c r="D57" s="291"/>
      <c r="E57" s="242"/>
      <c r="F57" s="247"/>
      <c r="G57" s="224"/>
      <c r="H57" s="242"/>
      <c r="I57" s="247"/>
      <c r="J57" s="250"/>
      <c r="K57" s="242"/>
      <c r="L57" s="247"/>
      <c r="M57" s="224"/>
      <c r="N57" s="242"/>
      <c r="O57" s="240"/>
      <c r="P57" s="224"/>
      <c r="Q57" s="242"/>
      <c r="R57" s="240"/>
      <c r="S57" s="224"/>
      <c r="T57" s="242"/>
      <c r="U57" s="240"/>
      <c r="V57" s="238"/>
      <c r="W57" s="1"/>
      <c r="X57" s="1"/>
      <c r="Y57" s="1"/>
      <c r="Z57" s="1"/>
      <c r="AA57" s="1"/>
      <c r="AB57" s="1"/>
      <c r="AC57" s="1"/>
    </row>
    <row r="58" spans="1:29" ht="15" customHeight="1">
      <c r="A58" s="8"/>
      <c r="B58" s="282"/>
      <c r="C58" s="224"/>
      <c r="D58" s="291"/>
      <c r="E58" s="242"/>
      <c r="F58" s="247"/>
      <c r="G58" s="224"/>
      <c r="H58" s="242"/>
      <c r="I58" s="247"/>
      <c r="J58" s="250"/>
      <c r="K58" s="242"/>
      <c r="L58" s="247"/>
      <c r="M58" s="224"/>
      <c r="N58" s="242"/>
      <c r="O58" s="240"/>
      <c r="P58" s="224"/>
      <c r="Q58" s="242"/>
      <c r="R58" s="240"/>
      <c r="S58" s="224"/>
      <c r="T58" s="242"/>
      <c r="U58" s="240"/>
      <c r="V58" s="238"/>
      <c r="W58" s="1"/>
      <c r="X58" s="1"/>
      <c r="Y58" s="1"/>
      <c r="Z58" s="1"/>
      <c r="AA58" s="1"/>
      <c r="AB58" s="1"/>
      <c r="AC58" s="1"/>
    </row>
    <row r="59" spans="1:29" ht="15" customHeight="1">
      <c r="A59" s="8"/>
      <c r="B59" s="282"/>
      <c r="C59" s="224"/>
      <c r="D59" s="291"/>
      <c r="E59" s="243"/>
      <c r="F59" s="247"/>
      <c r="G59" s="224"/>
      <c r="H59" s="243"/>
      <c r="I59" s="247"/>
      <c r="J59" s="250"/>
      <c r="K59" s="243"/>
      <c r="L59" s="247"/>
      <c r="M59" s="224"/>
      <c r="N59" s="243"/>
      <c r="O59" s="240"/>
      <c r="P59" s="224"/>
      <c r="Q59" s="243"/>
      <c r="R59" s="240"/>
      <c r="S59" s="224"/>
      <c r="T59" s="243"/>
      <c r="U59" s="240"/>
      <c r="V59" s="238"/>
      <c r="W59" s="1"/>
      <c r="X59" s="1"/>
      <c r="Y59" s="1"/>
      <c r="Z59" s="1"/>
      <c r="AA59" s="1"/>
      <c r="AB59" s="1"/>
      <c r="AC59" s="1"/>
    </row>
    <row r="60" spans="1:29" ht="15" customHeight="1">
      <c r="A60" s="8"/>
      <c r="B60" s="282"/>
      <c r="C60" s="224"/>
      <c r="D60" s="291"/>
      <c r="E60" s="241">
        <v>3</v>
      </c>
      <c r="F60" s="266"/>
      <c r="G60" s="224"/>
      <c r="H60" s="241">
        <v>3</v>
      </c>
      <c r="I60" s="248"/>
      <c r="J60" s="250"/>
      <c r="K60" s="241">
        <v>3</v>
      </c>
      <c r="L60" s="248"/>
      <c r="M60" s="224"/>
      <c r="N60" s="241">
        <v>3</v>
      </c>
      <c r="O60" s="239"/>
      <c r="P60" s="224"/>
      <c r="Q60" s="241">
        <v>3</v>
      </c>
      <c r="R60" s="239"/>
      <c r="S60" s="224"/>
      <c r="T60" s="241">
        <v>3</v>
      </c>
      <c r="U60" s="239"/>
      <c r="V60" s="237"/>
      <c r="W60" s="1"/>
      <c r="X60" s="1"/>
      <c r="Y60" s="1"/>
      <c r="Z60" s="1"/>
      <c r="AA60" s="1"/>
      <c r="AB60" s="1"/>
      <c r="AC60" s="1"/>
    </row>
    <row r="61" spans="1:29" ht="15" customHeight="1">
      <c r="A61" s="8"/>
      <c r="B61" s="282"/>
      <c r="C61" s="224"/>
      <c r="D61" s="291"/>
      <c r="E61" s="242"/>
      <c r="F61" s="247"/>
      <c r="G61" s="224"/>
      <c r="H61" s="242"/>
      <c r="I61" s="247"/>
      <c r="J61" s="250"/>
      <c r="K61" s="242"/>
      <c r="L61" s="247"/>
      <c r="M61" s="224"/>
      <c r="N61" s="242"/>
      <c r="O61" s="240"/>
      <c r="P61" s="224"/>
      <c r="Q61" s="242"/>
      <c r="R61" s="240"/>
      <c r="S61" s="224"/>
      <c r="T61" s="242"/>
      <c r="U61" s="240"/>
      <c r="V61" s="238"/>
      <c r="W61" s="1"/>
      <c r="X61" s="1"/>
      <c r="Y61" s="1"/>
      <c r="Z61" s="1"/>
      <c r="AA61" s="1"/>
      <c r="AB61" s="1"/>
      <c r="AC61" s="1"/>
    </row>
    <row r="62" spans="1:29" ht="15" customHeight="1">
      <c r="A62" s="8"/>
      <c r="B62" s="282"/>
      <c r="C62" s="224"/>
      <c r="D62" s="291"/>
      <c r="E62" s="242"/>
      <c r="F62" s="247"/>
      <c r="G62" s="224"/>
      <c r="H62" s="242"/>
      <c r="I62" s="247"/>
      <c r="J62" s="250"/>
      <c r="K62" s="242"/>
      <c r="L62" s="247"/>
      <c r="M62" s="224"/>
      <c r="N62" s="242"/>
      <c r="O62" s="240"/>
      <c r="P62" s="224"/>
      <c r="Q62" s="242"/>
      <c r="R62" s="240"/>
      <c r="S62" s="224"/>
      <c r="T62" s="242"/>
      <c r="U62" s="240"/>
      <c r="V62" s="238"/>
      <c r="W62" s="1"/>
      <c r="X62" s="1"/>
      <c r="Y62" s="1"/>
      <c r="Z62" s="1"/>
      <c r="AA62" s="1"/>
      <c r="AB62" s="1"/>
      <c r="AC62" s="1"/>
    </row>
    <row r="63" spans="1:29" ht="15" customHeight="1">
      <c r="A63" s="8"/>
      <c r="B63" s="282"/>
      <c r="C63" s="225"/>
      <c r="D63" s="291"/>
      <c r="E63" s="243"/>
      <c r="F63" s="247"/>
      <c r="G63" s="225"/>
      <c r="H63" s="243"/>
      <c r="I63" s="247"/>
      <c r="J63" s="251"/>
      <c r="K63" s="243"/>
      <c r="L63" s="247"/>
      <c r="M63" s="225"/>
      <c r="N63" s="243"/>
      <c r="O63" s="240"/>
      <c r="P63" s="225"/>
      <c r="Q63" s="243"/>
      <c r="R63" s="240"/>
      <c r="S63" s="225"/>
      <c r="T63" s="243"/>
      <c r="U63" s="240"/>
      <c r="V63" s="238"/>
      <c r="W63" s="1"/>
      <c r="X63" s="1"/>
      <c r="Y63" s="1"/>
      <c r="Z63" s="1"/>
      <c r="AA63" s="1"/>
      <c r="AB63" s="1"/>
      <c r="AC63" s="1"/>
    </row>
    <row r="64" spans="1:29" ht="15" customHeight="1">
      <c r="A64" s="8"/>
      <c r="B64" s="282"/>
      <c r="C64" s="229" t="str">
        <f ca="1">OFFSET(INDIRECT($B200),15,2)</f>
        <v>Collaboration</v>
      </c>
      <c r="D64" s="268" t="str">
        <f ca="1">OFFSET(INDIRECT($B200),15,14)</f>
        <v xml:space="preserve">work with others to create an online collaborative project for a specific purpose, sharing and appropriately setting permissions for other group members, e.g. editing, commenting, viewing.
</v>
      </c>
      <c r="E64" s="241">
        <v>1</v>
      </c>
      <c r="F64" s="237"/>
      <c r="G64" s="255" t="str">
        <f ca="1">OFFSET(INDIRECT($B200),15,15)</f>
        <v>take account of chronological changes made to a file and choose appropriate restore points if needed.</v>
      </c>
      <c r="H64" s="241">
        <v>1</v>
      </c>
      <c r="I64" s="246"/>
      <c r="J64" s="256" t="str">
        <f ca="1">OFFSET(INDIRECT($B200),15,16)</f>
        <v>independently select and use online collaboration tools to create a project with others.</v>
      </c>
      <c r="K64" s="241">
        <v>1</v>
      </c>
      <c r="L64" s="246"/>
      <c r="M64" s="255" t="str">
        <f ca="1">OFFSET(INDIRECT($B200),15,17)</f>
        <v xml:space="preserve">independently select and use a range of online collaboration tools to create a project with others, e.g. make use of online technology to share and present ideas to others.
</v>
      </c>
      <c r="N64" s="241">
        <v>1</v>
      </c>
      <c r="O64" s="244"/>
      <c r="P64" s="255" t="str">
        <f ca="1">OFFSET(INDIRECT($B200),15,18)</f>
        <v>reflect on choices of collaboration solutions and comment on how this could be improved to meet aims of tasks.</v>
      </c>
      <c r="Q64" s="241">
        <v>1</v>
      </c>
      <c r="R64" s="244"/>
      <c r="S64" s="255" t="str">
        <f ca="1">OFFSET(INDIRECT($B200),15,19)</f>
        <v xml:space="preserve">reflect on choices of collaboration solutions and comment on how this could be improved to meet aims of tasks.
</v>
      </c>
      <c r="T64" s="241">
        <v>1</v>
      </c>
      <c r="U64" s="244"/>
      <c r="V64" s="237"/>
      <c r="W64" s="1"/>
      <c r="X64" s="1"/>
      <c r="Y64" s="1"/>
      <c r="Z64" s="1"/>
      <c r="AA64" s="1"/>
      <c r="AB64" s="1"/>
      <c r="AC64" s="1"/>
    </row>
    <row r="65" spans="1:29" ht="15" customHeight="1">
      <c r="A65" s="8"/>
      <c r="B65" s="282"/>
      <c r="C65" s="224"/>
      <c r="D65" s="291"/>
      <c r="E65" s="242"/>
      <c r="F65" s="247"/>
      <c r="G65" s="224"/>
      <c r="H65" s="242"/>
      <c r="I65" s="247"/>
      <c r="J65" s="250"/>
      <c r="K65" s="242"/>
      <c r="L65" s="247"/>
      <c r="M65" s="224"/>
      <c r="N65" s="242"/>
      <c r="O65" s="240"/>
      <c r="P65" s="224"/>
      <c r="Q65" s="242"/>
      <c r="R65" s="240"/>
      <c r="S65" s="224"/>
      <c r="T65" s="242"/>
      <c r="U65" s="240"/>
      <c r="V65" s="238"/>
      <c r="W65" s="1"/>
      <c r="X65" s="1"/>
      <c r="Y65" s="1"/>
      <c r="Z65" s="1"/>
      <c r="AA65" s="1"/>
      <c r="AB65" s="1"/>
      <c r="AC65" s="1"/>
    </row>
    <row r="66" spans="1:29" ht="15" customHeight="1">
      <c r="A66" s="8"/>
      <c r="B66" s="282"/>
      <c r="C66" s="224"/>
      <c r="D66" s="291"/>
      <c r="E66" s="242"/>
      <c r="F66" s="247"/>
      <c r="G66" s="224"/>
      <c r="H66" s="242"/>
      <c r="I66" s="247"/>
      <c r="J66" s="250"/>
      <c r="K66" s="242"/>
      <c r="L66" s="247"/>
      <c r="M66" s="224"/>
      <c r="N66" s="242"/>
      <c r="O66" s="240"/>
      <c r="P66" s="224"/>
      <c r="Q66" s="242"/>
      <c r="R66" s="240"/>
      <c r="S66" s="224"/>
      <c r="T66" s="242"/>
      <c r="U66" s="240"/>
      <c r="V66" s="238"/>
      <c r="W66" s="1"/>
      <c r="X66" s="1"/>
      <c r="Y66" s="1"/>
      <c r="Z66" s="1"/>
      <c r="AA66" s="1"/>
      <c r="AB66" s="1"/>
      <c r="AC66" s="1"/>
    </row>
    <row r="67" spans="1:29" ht="15" customHeight="1">
      <c r="A67" s="8"/>
      <c r="B67" s="282"/>
      <c r="C67" s="224"/>
      <c r="D67" s="291"/>
      <c r="E67" s="243"/>
      <c r="F67" s="247"/>
      <c r="G67" s="224"/>
      <c r="H67" s="243"/>
      <c r="I67" s="247"/>
      <c r="J67" s="250"/>
      <c r="K67" s="243"/>
      <c r="L67" s="247"/>
      <c r="M67" s="224"/>
      <c r="N67" s="243"/>
      <c r="O67" s="240"/>
      <c r="P67" s="224"/>
      <c r="Q67" s="243"/>
      <c r="R67" s="240"/>
      <c r="S67" s="224"/>
      <c r="T67" s="243"/>
      <c r="U67" s="240"/>
      <c r="V67" s="238"/>
      <c r="W67" s="1"/>
      <c r="X67" s="1"/>
      <c r="Y67" s="1"/>
      <c r="Z67" s="1"/>
      <c r="AA67" s="1"/>
      <c r="AB67" s="1"/>
      <c r="AC67" s="1"/>
    </row>
    <row r="68" spans="1:29" ht="15" customHeight="1">
      <c r="A68" s="8"/>
      <c r="B68" s="282"/>
      <c r="C68" s="224"/>
      <c r="D68" s="291"/>
      <c r="E68" s="241">
        <v>2</v>
      </c>
      <c r="F68" s="266"/>
      <c r="G68" s="224"/>
      <c r="H68" s="241">
        <v>2</v>
      </c>
      <c r="I68" s="248"/>
      <c r="J68" s="250"/>
      <c r="K68" s="241">
        <v>2</v>
      </c>
      <c r="L68" s="248"/>
      <c r="M68" s="224"/>
      <c r="N68" s="241">
        <v>2</v>
      </c>
      <c r="O68" s="239"/>
      <c r="P68" s="224"/>
      <c r="Q68" s="241">
        <v>2</v>
      </c>
      <c r="R68" s="239"/>
      <c r="S68" s="224"/>
      <c r="T68" s="241">
        <v>2</v>
      </c>
      <c r="U68" s="239"/>
      <c r="V68" s="237"/>
      <c r="W68" s="1"/>
      <c r="X68" s="1"/>
      <c r="Y68" s="1"/>
      <c r="Z68" s="1"/>
      <c r="AA68" s="1"/>
      <c r="AB68" s="1"/>
      <c r="AC68" s="1"/>
    </row>
    <row r="69" spans="1:29" ht="15" customHeight="1">
      <c r="A69" s="8"/>
      <c r="B69" s="282"/>
      <c r="C69" s="224"/>
      <c r="D69" s="291"/>
      <c r="E69" s="242"/>
      <c r="F69" s="247"/>
      <c r="G69" s="224"/>
      <c r="H69" s="242"/>
      <c r="I69" s="247"/>
      <c r="J69" s="250"/>
      <c r="K69" s="242"/>
      <c r="L69" s="247"/>
      <c r="M69" s="224"/>
      <c r="N69" s="242"/>
      <c r="O69" s="240"/>
      <c r="P69" s="224"/>
      <c r="Q69" s="242"/>
      <c r="R69" s="240"/>
      <c r="S69" s="224"/>
      <c r="T69" s="242"/>
      <c r="U69" s="240"/>
      <c r="V69" s="238"/>
      <c r="W69" s="1"/>
      <c r="X69" s="1"/>
      <c r="Y69" s="1"/>
      <c r="Z69" s="1"/>
      <c r="AA69" s="1"/>
      <c r="AB69" s="1"/>
      <c r="AC69" s="1"/>
    </row>
    <row r="70" spans="1:29" ht="15" customHeight="1">
      <c r="A70" s="8"/>
      <c r="B70" s="282"/>
      <c r="C70" s="224"/>
      <c r="D70" s="291"/>
      <c r="E70" s="242"/>
      <c r="F70" s="247"/>
      <c r="G70" s="224"/>
      <c r="H70" s="242"/>
      <c r="I70" s="247"/>
      <c r="J70" s="250"/>
      <c r="K70" s="242"/>
      <c r="L70" s="247"/>
      <c r="M70" s="224"/>
      <c r="N70" s="242"/>
      <c r="O70" s="240"/>
      <c r="P70" s="224"/>
      <c r="Q70" s="242"/>
      <c r="R70" s="240"/>
      <c r="S70" s="224"/>
      <c r="T70" s="242"/>
      <c r="U70" s="240"/>
      <c r="V70" s="238"/>
      <c r="W70" s="1"/>
      <c r="X70" s="1"/>
      <c r="Y70" s="1"/>
      <c r="Z70" s="1"/>
      <c r="AA70" s="1"/>
      <c r="AB70" s="1"/>
      <c r="AC70" s="1"/>
    </row>
    <row r="71" spans="1:29" ht="15" customHeight="1">
      <c r="A71" s="8"/>
      <c r="B71" s="282"/>
      <c r="C71" s="224"/>
      <c r="D71" s="291"/>
      <c r="E71" s="243"/>
      <c r="F71" s="247"/>
      <c r="G71" s="224"/>
      <c r="H71" s="243"/>
      <c r="I71" s="247"/>
      <c r="J71" s="250"/>
      <c r="K71" s="243"/>
      <c r="L71" s="247"/>
      <c r="M71" s="224"/>
      <c r="N71" s="243"/>
      <c r="O71" s="240"/>
      <c r="P71" s="224"/>
      <c r="Q71" s="243"/>
      <c r="R71" s="240"/>
      <c r="S71" s="224"/>
      <c r="T71" s="243"/>
      <c r="U71" s="240"/>
      <c r="V71" s="238"/>
      <c r="W71" s="1"/>
      <c r="X71" s="1"/>
      <c r="Y71" s="1"/>
      <c r="Z71" s="1"/>
      <c r="AA71" s="1"/>
      <c r="AB71" s="1"/>
      <c r="AC71" s="1"/>
    </row>
    <row r="72" spans="1:29" ht="15" customHeight="1">
      <c r="A72" s="8"/>
      <c r="B72" s="282"/>
      <c r="C72" s="224"/>
      <c r="D72" s="291"/>
      <c r="E72" s="241">
        <v>3</v>
      </c>
      <c r="F72" s="266"/>
      <c r="G72" s="224"/>
      <c r="H72" s="241">
        <v>3</v>
      </c>
      <c r="I72" s="248"/>
      <c r="J72" s="250"/>
      <c r="K72" s="241">
        <v>3</v>
      </c>
      <c r="L72" s="248"/>
      <c r="M72" s="224"/>
      <c r="N72" s="241">
        <v>3</v>
      </c>
      <c r="O72" s="239"/>
      <c r="P72" s="224"/>
      <c r="Q72" s="241">
        <v>3</v>
      </c>
      <c r="R72" s="239"/>
      <c r="S72" s="224"/>
      <c r="T72" s="241">
        <v>3</v>
      </c>
      <c r="U72" s="239"/>
      <c r="V72" s="237"/>
      <c r="W72" s="1"/>
      <c r="X72" s="1"/>
      <c r="Y72" s="1"/>
      <c r="Z72" s="1"/>
      <c r="AA72" s="1"/>
      <c r="AB72" s="1"/>
      <c r="AC72" s="1"/>
    </row>
    <row r="73" spans="1:29" ht="15" customHeight="1">
      <c r="A73" s="8"/>
      <c r="B73" s="282"/>
      <c r="C73" s="224"/>
      <c r="D73" s="291"/>
      <c r="E73" s="242"/>
      <c r="F73" s="247"/>
      <c r="G73" s="224"/>
      <c r="H73" s="242"/>
      <c r="I73" s="247"/>
      <c r="J73" s="250"/>
      <c r="K73" s="242"/>
      <c r="L73" s="247"/>
      <c r="M73" s="224"/>
      <c r="N73" s="242"/>
      <c r="O73" s="240"/>
      <c r="P73" s="224"/>
      <c r="Q73" s="242"/>
      <c r="R73" s="240"/>
      <c r="S73" s="224"/>
      <c r="T73" s="242"/>
      <c r="U73" s="240"/>
      <c r="V73" s="238"/>
      <c r="W73" s="1"/>
      <c r="X73" s="1"/>
      <c r="Y73" s="1"/>
      <c r="Z73" s="1"/>
      <c r="AA73" s="1"/>
      <c r="AB73" s="1"/>
      <c r="AC73" s="1"/>
    </row>
    <row r="74" spans="1:29" ht="15" customHeight="1">
      <c r="A74" s="8"/>
      <c r="B74" s="282"/>
      <c r="C74" s="224"/>
      <c r="D74" s="291"/>
      <c r="E74" s="242"/>
      <c r="F74" s="247"/>
      <c r="G74" s="224"/>
      <c r="H74" s="242"/>
      <c r="I74" s="247"/>
      <c r="J74" s="250"/>
      <c r="K74" s="242"/>
      <c r="L74" s="247"/>
      <c r="M74" s="224"/>
      <c r="N74" s="242"/>
      <c r="O74" s="240"/>
      <c r="P74" s="224"/>
      <c r="Q74" s="242"/>
      <c r="R74" s="240"/>
      <c r="S74" s="224"/>
      <c r="T74" s="242"/>
      <c r="U74" s="240"/>
      <c r="V74" s="238"/>
      <c r="W74" s="1"/>
      <c r="X74" s="1"/>
      <c r="Y74" s="1"/>
      <c r="Z74" s="1"/>
      <c r="AA74" s="1"/>
      <c r="AB74" s="1"/>
      <c r="AC74" s="1"/>
    </row>
    <row r="75" spans="1:29" ht="15" customHeight="1">
      <c r="A75" s="8"/>
      <c r="B75" s="282"/>
      <c r="C75" s="225"/>
      <c r="D75" s="291"/>
      <c r="E75" s="243"/>
      <c r="F75" s="247"/>
      <c r="G75" s="225"/>
      <c r="H75" s="243"/>
      <c r="I75" s="247"/>
      <c r="J75" s="251"/>
      <c r="K75" s="243"/>
      <c r="L75" s="247"/>
      <c r="M75" s="225"/>
      <c r="N75" s="243"/>
      <c r="O75" s="240"/>
      <c r="P75" s="225"/>
      <c r="Q75" s="243"/>
      <c r="R75" s="240"/>
      <c r="S75" s="225"/>
      <c r="T75" s="243"/>
      <c r="U75" s="240"/>
      <c r="V75" s="238"/>
      <c r="W75" s="1"/>
      <c r="X75" s="1"/>
      <c r="Y75" s="1"/>
      <c r="Z75" s="1"/>
      <c r="AA75" s="1"/>
      <c r="AB75" s="1"/>
      <c r="AC75" s="1"/>
    </row>
    <row r="76" spans="1:29" ht="15" customHeight="1">
      <c r="A76" s="8"/>
      <c r="B76" s="282"/>
      <c r="C76" s="229" t="str">
        <f ca="1">OFFSET(INDIRECT($B200),17,2)</f>
        <v>Storing and sharing</v>
      </c>
      <c r="D76" s="268" t="str">
        <f ca="1">OFFSET(INDIRECT($B$200),17,14)</f>
        <v>create and share hyperlinks to local, network and online files
password-protect a file.</v>
      </c>
      <c r="E76" s="241">
        <v>1</v>
      </c>
      <c r="F76" s="237"/>
      <c r="G76" s="255" t="str">
        <f ca="1">OFFSET(INDIRECT($B200),17,15)</f>
        <v xml:space="preserve">track the changes of a document/view the revision history and restore a previous version where appropriate
take account of file size and type, and understand that storage drives may have a limited storage space.
</v>
      </c>
      <c r="H76" s="241">
        <v>1</v>
      </c>
      <c r="I76" s="246"/>
      <c r="J76" s="256" t="str">
        <f ca="1">OFFSET(INDIRECT($B200),17,16)</f>
        <v>use appropriate advanced file-management techniques, e.g. tagging, compression.</v>
      </c>
      <c r="K76" s="241">
        <v>1</v>
      </c>
      <c r="L76" s="246"/>
      <c r="M76" s="255" t="str">
        <f ca="1">OFFSET(INDIRECT($B200),17,17)</f>
        <v>understand simple encryption and the purpose of encryption, e.g. to send sensitive data more securely
use relevant hyperlinks and account for the appropriate file management technique, e.g. some file storage systems will utilise dynamic hyperlinks so that if a file location is changed, the link remains intact, whereas changing file location in other systems could result in a broken hyperlink.</v>
      </c>
      <c r="N76" s="241">
        <v>1</v>
      </c>
      <c r="O76" s="244"/>
      <c r="P76" s="245" t="str">
        <f ca="1">OFFSET(INDIRECT($B200),17,18)</f>
        <v>use online services to share appropriate content with a global audience, e.g. uploading content to public websites to share with specific audiences.</v>
      </c>
      <c r="Q76" s="241">
        <v>1</v>
      </c>
      <c r="R76" s="244"/>
      <c r="S76" s="255" t="str">
        <f ca="1">OFFSET(INDIRECT($B200),17,19)</f>
        <v>use online services to share appropriate content with a global audience, e.g. uploading content to public websites to share with specific audiences.</v>
      </c>
      <c r="T76" s="241">
        <v>1</v>
      </c>
      <c r="U76" s="244"/>
      <c r="V76" s="237"/>
      <c r="W76" s="1"/>
      <c r="X76" s="1"/>
      <c r="Y76" s="1"/>
      <c r="Z76" s="1"/>
      <c r="AA76" s="1"/>
      <c r="AB76" s="1"/>
      <c r="AC76" s="1"/>
    </row>
    <row r="77" spans="1:29" ht="15" customHeight="1">
      <c r="A77" s="8"/>
      <c r="B77" s="282"/>
      <c r="C77" s="224"/>
      <c r="D77" s="291"/>
      <c r="E77" s="242"/>
      <c r="F77" s="247"/>
      <c r="G77" s="224"/>
      <c r="H77" s="242"/>
      <c r="I77" s="247"/>
      <c r="J77" s="250"/>
      <c r="K77" s="242"/>
      <c r="L77" s="247"/>
      <c r="M77" s="224"/>
      <c r="N77" s="242"/>
      <c r="O77" s="240"/>
      <c r="P77" s="224"/>
      <c r="Q77" s="242"/>
      <c r="R77" s="240"/>
      <c r="S77" s="224"/>
      <c r="T77" s="242"/>
      <c r="U77" s="240"/>
      <c r="V77" s="238"/>
      <c r="W77" s="1"/>
      <c r="X77" s="1"/>
      <c r="Y77" s="1"/>
      <c r="Z77" s="1"/>
      <c r="AA77" s="1"/>
      <c r="AB77" s="1"/>
      <c r="AC77" s="1"/>
    </row>
    <row r="78" spans="1:29" ht="15" customHeight="1">
      <c r="A78" s="8"/>
      <c r="B78" s="282"/>
      <c r="C78" s="224"/>
      <c r="D78" s="291"/>
      <c r="E78" s="242"/>
      <c r="F78" s="247"/>
      <c r="G78" s="224"/>
      <c r="H78" s="242"/>
      <c r="I78" s="247"/>
      <c r="J78" s="250"/>
      <c r="K78" s="242"/>
      <c r="L78" s="247"/>
      <c r="M78" s="224"/>
      <c r="N78" s="242"/>
      <c r="O78" s="240"/>
      <c r="P78" s="224"/>
      <c r="Q78" s="242"/>
      <c r="R78" s="240"/>
      <c r="S78" s="224"/>
      <c r="T78" s="242"/>
      <c r="U78" s="240"/>
      <c r="V78" s="238"/>
      <c r="W78" s="1"/>
      <c r="X78" s="1"/>
      <c r="Y78" s="1"/>
      <c r="Z78" s="1"/>
      <c r="AA78" s="1"/>
      <c r="AB78" s="1"/>
      <c r="AC78" s="1"/>
    </row>
    <row r="79" spans="1:29" ht="15" customHeight="1">
      <c r="A79" s="8"/>
      <c r="B79" s="282"/>
      <c r="C79" s="224"/>
      <c r="D79" s="291"/>
      <c r="E79" s="243"/>
      <c r="F79" s="247"/>
      <c r="G79" s="224"/>
      <c r="H79" s="243"/>
      <c r="I79" s="247"/>
      <c r="J79" s="250"/>
      <c r="K79" s="243"/>
      <c r="L79" s="247"/>
      <c r="M79" s="224"/>
      <c r="N79" s="243"/>
      <c r="O79" s="240"/>
      <c r="P79" s="224"/>
      <c r="Q79" s="243"/>
      <c r="R79" s="240"/>
      <c r="S79" s="224"/>
      <c r="T79" s="243"/>
      <c r="U79" s="240"/>
      <c r="V79" s="238"/>
      <c r="W79" s="1"/>
      <c r="X79" s="1"/>
      <c r="Y79" s="1"/>
      <c r="Z79" s="1"/>
      <c r="AA79" s="1"/>
      <c r="AB79" s="1"/>
      <c r="AC79" s="1"/>
    </row>
    <row r="80" spans="1:29" ht="15" customHeight="1">
      <c r="A80" s="8"/>
      <c r="B80" s="282"/>
      <c r="C80" s="224"/>
      <c r="D80" s="291"/>
      <c r="E80" s="241">
        <v>2</v>
      </c>
      <c r="F80" s="266"/>
      <c r="G80" s="224"/>
      <c r="H80" s="241">
        <v>2</v>
      </c>
      <c r="I80" s="248"/>
      <c r="J80" s="250"/>
      <c r="K80" s="241">
        <v>2</v>
      </c>
      <c r="L80" s="248"/>
      <c r="M80" s="224"/>
      <c r="N80" s="241">
        <v>2</v>
      </c>
      <c r="O80" s="239"/>
      <c r="P80" s="224"/>
      <c r="Q80" s="241">
        <v>2</v>
      </c>
      <c r="R80" s="239"/>
      <c r="S80" s="224"/>
      <c r="T80" s="241">
        <v>2</v>
      </c>
      <c r="U80" s="239"/>
      <c r="V80" s="237"/>
      <c r="W80" s="1"/>
      <c r="X80" s="1"/>
      <c r="Y80" s="1"/>
      <c r="Z80" s="1"/>
      <c r="AA80" s="1"/>
      <c r="AB80" s="1"/>
      <c r="AC80" s="1"/>
    </row>
    <row r="81" spans="1:29" ht="15" customHeight="1">
      <c r="A81" s="8"/>
      <c r="B81" s="282"/>
      <c r="C81" s="224"/>
      <c r="D81" s="291"/>
      <c r="E81" s="242"/>
      <c r="F81" s="247"/>
      <c r="G81" s="224"/>
      <c r="H81" s="242"/>
      <c r="I81" s="247"/>
      <c r="J81" s="250"/>
      <c r="K81" s="242"/>
      <c r="L81" s="247"/>
      <c r="M81" s="224"/>
      <c r="N81" s="242"/>
      <c r="O81" s="240"/>
      <c r="P81" s="224"/>
      <c r="Q81" s="242"/>
      <c r="R81" s="240"/>
      <c r="S81" s="224"/>
      <c r="T81" s="242"/>
      <c r="U81" s="240"/>
      <c r="V81" s="238"/>
      <c r="W81" s="1"/>
      <c r="X81" s="1"/>
      <c r="Y81" s="1"/>
      <c r="Z81" s="1"/>
      <c r="AA81" s="1"/>
      <c r="AB81" s="1"/>
      <c r="AC81" s="1"/>
    </row>
    <row r="82" spans="1:29" ht="15" customHeight="1">
      <c r="A82" s="8"/>
      <c r="B82" s="282"/>
      <c r="C82" s="224"/>
      <c r="D82" s="291"/>
      <c r="E82" s="242"/>
      <c r="F82" s="247"/>
      <c r="G82" s="224"/>
      <c r="H82" s="242"/>
      <c r="I82" s="247"/>
      <c r="J82" s="250"/>
      <c r="K82" s="242"/>
      <c r="L82" s="247"/>
      <c r="M82" s="224"/>
      <c r="N82" s="242"/>
      <c r="O82" s="240"/>
      <c r="P82" s="224"/>
      <c r="Q82" s="242"/>
      <c r="R82" s="240"/>
      <c r="S82" s="224"/>
      <c r="T82" s="242"/>
      <c r="U82" s="240"/>
      <c r="V82" s="238"/>
      <c r="W82" s="1"/>
      <c r="X82" s="1"/>
      <c r="Y82" s="1"/>
      <c r="Z82" s="1"/>
      <c r="AA82" s="1"/>
      <c r="AB82" s="1"/>
      <c r="AC82" s="1"/>
    </row>
    <row r="83" spans="1:29" ht="15" customHeight="1">
      <c r="A83" s="8"/>
      <c r="B83" s="282"/>
      <c r="C83" s="224"/>
      <c r="D83" s="291"/>
      <c r="E83" s="243"/>
      <c r="F83" s="247"/>
      <c r="G83" s="224"/>
      <c r="H83" s="243"/>
      <c r="I83" s="247"/>
      <c r="J83" s="250"/>
      <c r="K83" s="243"/>
      <c r="L83" s="247"/>
      <c r="M83" s="224"/>
      <c r="N83" s="243"/>
      <c r="O83" s="240"/>
      <c r="P83" s="224"/>
      <c r="Q83" s="243"/>
      <c r="R83" s="240"/>
      <c r="S83" s="224"/>
      <c r="T83" s="243"/>
      <c r="U83" s="240"/>
      <c r="V83" s="238"/>
      <c r="W83" s="1"/>
      <c r="X83" s="1"/>
      <c r="Y83" s="1"/>
      <c r="Z83" s="1"/>
      <c r="AA83" s="1"/>
      <c r="AB83" s="1"/>
      <c r="AC83" s="1"/>
    </row>
    <row r="84" spans="1:29" ht="15" customHeight="1">
      <c r="A84" s="8"/>
      <c r="B84" s="282"/>
      <c r="C84" s="224"/>
      <c r="D84" s="291"/>
      <c r="E84" s="241">
        <v>3</v>
      </c>
      <c r="F84" s="266"/>
      <c r="G84" s="224"/>
      <c r="H84" s="241">
        <v>3</v>
      </c>
      <c r="I84" s="248"/>
      <c r="J84" s="250"/>
      <c r="K84" s="241">
        <v>3</v>
      </c>
      <c r="L84" s="248"/>
      <c r="M84" s="224"/>
      <c r="N84" s="241">
        <v>3</v>
      </c>
      <c r="O84" s="239"/>
      <c r="P84" s="224"/>
      <c r="Q84" s="241">
        <v>3</v>
      </c>
      <c r="R84" s="239"/>
      <c r="S84" s="224"/>
      <c r="T84" s="241">
        <v>3</v>
      </c>
      <c r="U84" s="239"/>
      <c r="V84" s="237"/>
      <c r="W84" s="1"/>
      <c r="X84" s="1"/>
      <c r="Y84" s="1"/>
      <c r="Z84" s="1"/>
      <c r="AA84" s="1"/>
      <c r="AB84" s="1"/>
      <c r="AC84" s="1"/>
    </row>
    <row r="85" spans="1:29" ht="15" customHeight="1">
      <c r="A85" s="8"/>
      <c r="B85" s="282"/>
      <c r="C85" s="224"/>
      <c r="D85" s="291"/>
      <c r="E85" s="242"/>
      <c r="F85" s="247"/>
      <c r="G85" s="224"/>
      <c r="H85" s="242"/>
      <c r="I85" s="247"/>
      <c r="J85" s="250"/>
      <c r="K85" s="242"/>
      <c r="L85" s="247"/>
      <c r="M85" s="224"/>
      <c r="N85" s="242"/>
      <c r="O85" s="240"/>
      <c r="P85" s="224"/>
      <c r="Q85" s="242"/>
      <c r="R85" s="240"/>
      <c r="S85" s="224"/>
      <c r="T85" s="242"/>
      <c r="U85" s="240"/>
      <c r="V85" s="238"/>
      <c r="W85" s="1"/>
      <c r="X85" s="1"/>
      <c r="Y85" s="1"/>
      <c r="Z85" s="1"/>
      <c r="AA85" s="1"/>
      <c r="AB85" s="1"/>
      <c r="AC85" s="1"/>
    </row>
    <row r="86" spans="1:29" ht="15" customHeight="1">
      <c r="A86" s="8"/>
      <c r="B86" s="282"/>
      <c r="C86" s="224"/>
      <c r="D86" s="291"/>
      <c r="E86" s="242"/>
      <c r="F86" s="247"/>
      <c r="G86" s="224"/>
      <c r="H86" s="242"/>
      <c r="I86" s="247"/>
      <c r="J86" s="250"/>
      <c r="K86" s="242"/>
      <c r="L86" s="247"/>
      <c r="M86" s="224"/>
      <c r="N86" s="242"/>
      <c r="O86" s="240"/>
      <c r="P86" s="224"/>
      <c r="Q86" s="242"/>
      <c r="R86" s="240"/>
      <c r="S86" s="224"/>
      <c r="T86" s="242"/>
      <c r="U86" s="240"/>
      <c r="V86" s="238"/>
      <c r="W86" s="1"/>
      <c r="X86" s="1"/>
      <c r="Y86" s="1"/>
      <c r="Z86" s="1"/>
      <c r="AA86" s="1"/>
      <c r="AB86" s="1"/>
      <c r="AC86" s="1"/>
    </row>
    <row r="87" spans="1:29" ht="15" customHeight="1">
      <c r="A87" s="8"/>
      <c r="B87" s="283"/>
      <c r="C87" s="225"/>
      <c r="D87" s="291"/>
      <c r="E87" s="243"/>
      <c r="F87" s="247"/>
      <c r="G87" s="225"/>
      <c r="H87" s="243"/>
      <c r="I87" s="247"/>
      <c r="J87" s="251"/>
      <c r="K87" s="243"/>
      <c r="L87" s="247"/>
      <c r="M87" s="225"/>
      <c r="N87" s="243"/>
      <c r="O87" s="240"/>
      <c r="P87" s="225"/>
      <c r="Q87" s="243"/>
      <c r="R87" s="240"/>
      <c r="S87" s="225"/>
      <c r="T87" s="243"/>
      <c r="U87" s="240"/>
      <c r="V87" s="238"/>
      <c r="W87" s="1"/>
      <c r="X87" s="1"/>
      <c r="Y87" s="1"/>
      <c r="Z87" s="1"/>
      <c r="AA87" s="1"/>
      <c r="AB87" s="1"/>
      <c r="AC87" s="1"/>
    </row>
    <row r="88" spans="1:29" ht="15" customHeight="1">
      <c r="A88" s="8"/>
      <c r="B88" s="284" t="str">
        <f ca="1">OFFSET(INDIRECT($B200),18,0)</f>
        <v>3. Producing</v>
      </c>
      <c r="C88" s="230" t="str">
        <f ca="1">OFFSET(INDIRECT($B200),20,2)</f>
        <v>Planning, sourcing and searching</v>
      </c>
      <c r="D88" s="268" t="str">
        <f ca="1">OFFSET(INDIRECT($B$200),20,14)</f>
        <v>plan work independently before beginning the digital task
extend strategies for finding information; store previous searches and results for future use, e.g. reference through hyperlinks and bookmark a website.</v>
      </c>
      <c r="E88" s="241">
        <v>1</v>
      </c>
      <c r="F88" s="237"/>
      <c r="G88" s="245" t="str">
        <f ca="1">OFFSET(INDIRECT($B200),20,15)</f>
        <v xml:space="preserve">select and use effective planning techniques
search for necessary information and assess the quality of the information found; assess sources of information to determine if they are reliable and reference valid sources, e.g. search a range of sources and critically evaluate search findings. 
</v>
      </c>
      <c r="H88" s="241">
        <v>1</v>
      </c>
      <c r="I88" s="246"/>
      <c r="J88" s="249" t="str">
        <f ca="1">OFFSET(INDIRECT($B200),20,16)</f>
        <v xml:space="preserve">select and use a variety of effective planning techniques
search a variety of sources using relevant search techniques with increased complexity; organise previous searches and information for improved functionality and reference using appropriate methods, e.g. begin to categorise and group searches to make information handling more efficient; ensure that information sources are current, reliable and valid.
</v>
      </c>
      <c r="K88" s="241">
        <v>1</v>
      </c>
      <c r="L88" s="246"/>
      <c r="M88" s="245" t="str">
        <f ca="1">OFFSET(INDIRECT($B200),20,17)</f>
        <v>select and use a variety of effective planning techniques
evaluate the reliability of sources of information, justify opinions and reasons for choices and reference using appropriate methods
use a range of complex searches independently, e.g. and/or/+/-/not.</v>
      </c>
      <c r="N88" s="241">
        <v>1</v>
      </c>
      <c r="O88" s="244"/>
      <c r="P88" s="245" t="str">
        <f ca="1">OFFSET(INDIRECT($B200),20,18)</f>
        <v>effectively plan with increasing complexity
search efficiently for information and evaluate the reliability of sources of information, justifying opinions and reasons for choices; reference work using appropriate methods.</v>
      </c>
      <c r="Q88" s="241">
        <v>1</v>
      </c>
      <c r="R88" s="244"/>
      <c r="S88" s="245" t="str">
        <f ca="1">OFFSET(INDIRECT($B200),20,19)</f>
        <v>effectively plan with increasing complexity
consider the benefits and limitations of digital tools and information sources, and of the results they produce, and use these results to inform future judgements about the quality of their work
search efficiently for information and evaluate the reliability of sources of information, justifying opinions and reasons for choices; reference work using appropriate methods.</v>
      </c>
      <c r="T88" s="241">
        <v>1</v>
      </c>
      <c r="U88" s="244"/>
      <c r="V88" s="237"/>
      <c r="W88" s="1"/>
      <c r="X88" s="1"/>
      <c r="Y88" s="1"/>
      <c r="Z88" s="1"/>
      <c r="AA88" s="1"/>
      <c r="AB88" s="1"/>
      <c r="AC88" s="1"/>
    </row>
    <row r="89" spans="1:29" ht="15" customHeight="1">
      <c r="A89" s="8"/>
      <c r="B89" s="282"/>
      <c r="C89" s="224"/>
      <c r="D89" s="291"/>
      <c r="E89" s="242"/>
      <c r="F89" s="247"/>
      <c r="G89" s="224"/>
      <c r="H89" s="242"/>
      <c r="I89" s="247"/>
      <c r="J89" s="250"/>
      <c r="K89" s="242"/>
      <c r="L89" s="247"/>
      <c r="M89" s="224"/>
      <c r="N89" s="242"/>
      <c r="O89" s="240"/>
      <c r="P89" s="224"/>
      <c r="Q89" s="242"/>
      <c r="R89" s="240"/>
      <c r="S89" s="224"/>
      <c r="T89" s="242"/>
      <c r="U89" s="240"/>
      <c r="V89" s="238"/>
      <c r="W89" s="1"/>
      <c r="X89" s="1"/>
      <c r="Y89" s="1"/>
      <c r="Z89" s="1"/>
      <c r="AA89" s="1"/>
      <c r="AB89" s="1"/>
      <c r="AC89" s="1"/>
    </row>
    <row r="90" spans="1:29" ht="15" customHeight="1">
      <c r="A90" s="8"/>
      <c r="B90" s="282"/>
      <c r="C90" s="224"/>
      <c r="D90" s="291"/>
      <c r="E90" s="242"/>
      <c r="F90" s="247"/>
      <c r="G90" s="224"/>
      <c r="H90" s="242"/>
      <c r="I90" s="247"/>
      <c r="J90" s="250"/>
      <c r="K90" s="242"/>
      <c r="L90" s="247"/>
      <c r="M90" s="224"/>
      <c r="N90" s="242"/>
      <c r="O90" s="240"/>
      <c r="P90" s="224"/>
      <c r="Q90" s="242"/>
      <c r="R90" s="240"/>
      <c r="S90" s="224"/>
      <c r="T90" s="242"/>
      <c r="U90" s="240"/>
      <c r="V90" s="238"/>
      <c r="W90" s="1"/>
      <c r="X90" s="1"/>
      <c r="Y90" s="1"/>
      <c r="Z90" s="1"/>
      <c r="AA90" s="1"/>
      <c r="AB90" s="1"/>
      <c r="AC90" s="1"/>
    </row>
    <row r="91" spans="1:29" ht="15" customHeight="1">
      <c r="A91" s="8"/>
      <c r="B91" s="282"/>
      <c r="C91" s="224"/>
      <c r="D91" s="291"/>
      <c r="E91" s="243"/>
      <c r="F91" s="247"/>
      <c r="G91" s="224"/>
      <c r="H91" s="243"/>
      <c r="I91" s="247"/>
      <c r="J91" s="250"/>
      <c r="K91" s="243"/>
      <c r="L91" s="247"/>
      <c r="M91" s="224"/>
      <c r="N91" s="243"/>
      <c r="O91" s="240"/>
      <c r="P91" s="224"/>
      <c r="Q91" s="243"/>
      <c r="R91" s="240"/>
      <c r="S91" s="224"/>
      <c r="T91" s="243"/>
      <c r="U91" s="240"/>
      <c r="V91" s="238"/>
      <c r="W91" s="1"/>
      <c r="X91" s="1"/>
      <c r="Y91" s="1"/>
      <c r="Z91" s="1"/>
      <c r="AA91" s="1"/>
      <c r="AB91" s="1"/>
      <c r="AC91" s="1"/>
    </row>
    <row r="92" spans="1:29" ht="15" customHeight="1">
      <c r="A92" s="8"/>
      <c r="B92" s="282"/>
      <c r="C92" s="224"/>
      <c r="D92" s="291"/>
      <c r="E92" s="241">
        <v>2</v>
      </c>
      <c r="F92" s="266"/>
      <c r="G92" s="224"/>
      <c r="H92" s="241">
        <v>2</v>
      </c>
      <c r="I92" s="248"/>
      <c r="J92" s="250"/>
      <c r="K92" s="241">
        <v>2</v>
      </c>
      <c r="L92" s="248"/>
      <c r="M92" s="224"/>
      <c r="N92" s="241">
        <v>2</v>
      </c>
      <c r="O92" s="239"/>
      <c r="P92" s="224"/>
      <c r="Q92" s="241">
        <v>2</v>
      </c>
      <c r="R92" s="239"/>
      <c r="S92" s="224"/>
      <c r="T92" s="241">
        <v>2</v>
      </c>
      <c r="U92" s="239"/>
      <c r="V92" s="237"/>
      <c r="W92" s="1"/>
      <c r="X92" s="1"/>
      <c r="Y92" s="1"/>
      <c r="Z92" s="1"/>
      <c r="AA92" s="1"/>
      <c r="AB92" s="1"/>
      <c r="AC92" s="1"/>
    </row>
    <row r="93" spans="1:29" ht="15" customHeight="1">
      <c r="A93" s="8"/>
      <c r="B93" s="282"/>
      <c r="C93" s="224"/>
      <c r="D93" s="291"/>
      <c r="E93" s="242"/>
      <c r="F93" s="247"/>
      <c r="G93" s="224"/>
      <c r="H93" s="242"/>
      <c r="I93" s="247"/>
      <c r="J93" s="250"/>
      <c r="K93" s="242"/>
      <c r="L93" s="247"/>
      <c r="M93" s="224"/>
      <c r="N93" s="242"/>
      <c r="O93" s="240"/>
      <c r="P93" s="224"/>
      <c r="Q93" s="242"/>
      <c r="R93" s="240"/>
      <c r="S93" s="224"/>
      <c r="T93" s="242"/>
      <c r="U93" s="240"/>
      <c r="V93" s="238"/>
      <c r="W93" s="1"/>
      <c r="X93" s="1"/>
      <c r="Y93" s="1"/>
      <c r="Z93" s="1"/>
      <c r="AA93" s="1"/>
      <c r="AB93" s="1"/>
      <c r="AC93" s="1"/>
    </row>
    <row r="94" spans="1:29" ht="15" customHeight="1">
      <c r="A94" s="8"/>
      <c r="B94" s="282"/>
      <c r="C94" s="224"/>
      <c r="D94" s="291"/>
      <c r="E94" s="242"/>
      <c r="F94" s="247"/>
      <c r="G94" s="224"/>
      <c r="H94" s="242"/>
      <c r="I94" s="247"/>
      <c r="J94" s="250"/>
      <c r="K94" s="242"/>
      <c r="L94" s="247"/>
      <c r="M94" s="224"/>
      <c r="N94" s="242"/>
      <c r="O94" s="240"/>
      <c r="P94" s="224"/>
      <c r="Q94" s="242"/>
      <c r="R94" s="240"/>
      <c r="S94" s="224"/>
      <c r="T94" s="242"/>
      <c r="U94" s="240"/>
      <c r="V94" s="238"/>
      <c r="W94" s="1"/>
      <c r="X94" s="1"/>
      <c r="Y94" s="1"/>
      <c r="Z94" s="1"/>
      <c r="AA94" s="1"/>
      <c r="AB94" s="1"/>
      <c r="AC94" s="1"/>
    </row>
    <row r="95" spans="1:29" ht="15" customHeight="1">
      <c r="A95" s="8"/>
      <c r="B95" s="282"/>
      <c r="C95" s="224"/>
      <c r="D95" s="291"/>
      <c r="E95" s="243"/>
      <c r="F95" s="247"/>
      <c r="G95" s="224"/>
      <c r="H95" s="243"/>
      <c r="I95" s="247"/>
      <c r="J95" s="250"/>
      <c r="K95" s="243"/>
      <c r="L95" s="247"/>
      <c r="M95" s="224"/>
      <c r="N95" s="243"/>
      <c r="O95" s="240"/>
      <c r="P95" s="224"/>
      <c r="Q95" s="243"/>
      <c r="R95" s="240"/>
      <c r="S95" s="224"/>
      <c r="T95" s="243"/>
      <c r="U95" s="240"/>
      <c r="V95" s="238"/>
      <c r="W95" s="1"/>
      <c r="X95" s="1"/>
      <c r="Y95" s="1"/>
      <c r="Z95" s="1"/>
      <c r="AA95" s="1"/>
      <c r="AB95" s="1"/>
      <c r="AC95" s="1"/>
    </row>
    <row r="96" spans="1:29" ht="15" customHeight="1">
      <c r="A96" s="8"/>
      <c r="B96" s="282"/>
      <c r="C96" s="224"/>
      <c r="D96" s="291"/>
      <c r="E96" s="241">
        <v>3</v>
      </c>
      <c r="F96" s="266"/>
      <c r="G96" s="224"/>
      <c r="H96" s="241">
        <v>3</v>
      </c>
      <c r="I96" s="248"/>
      <c r="J96" s="250"/>
      <c r="K96" s="241">
        <v>3</v>
      </c>
      <c r="L96" s="248"/>
      <c r="M96" s="224"/>
      <c r="N96" s="241">
        <v>3</v>
      </c>
      <c r="O96" s="239"/>
      <c r="P96" s="224"/>
      <c r="Q96" s="241">
        <v>3</v>
      </c>
      <c r="R96" s="239"/>
      <c r="S96" s="224"/>
      <c r="T96" s="241">
        <v>3</v>
      </c>
      <c r="U96" s="239"/>
      <c r="V96" s="237"/>
      <c r="W96" s="1"/>
      <c r="X96" s="1"/>
      <c r="Y96" s="1"/>
      <c r="Z96" s="1"/>
      <c r="AA96" s="1"/>
      <c r="AB96" s="1"/>
      <c r="AC96" s="1"/>
    </row>
    <row r="97" spans="1:29" ht="15" customHeight="1">
      <c r="A97" s="8"/>
      <c r="B97" s="282"/>
      <c r="C97" s="224"/>
      <c r="D97" s="291"/>
      <c r="E97" s="242"/>
      <c r="F97" s="247"/>
      <c r="G97" s="224"/>
      <c r="H97" s="242"/>
      <c r="I97" s="247"/>
      <c r="J97" s="250"/>
      <c r="K97" s="242"/>
      <c r="L97" s="247"/>
      <c r="M97" s="224"/>
      <c r="N97" s="242"/>
      <c r="O97" s="240"/>
      <c r="P97" s="224"/>
      <c r="Q97" s="242"/>
      <c r="R97" s="240"/>
      <c r="S97" s="224"/>
      <c r="T97" s="242"/>
      <c r="U97" s="240"/>
      <c r="V97" s="238"/>
      <c r="W97" s="1"/>
      <c r="X97" s="1"/>
      <c r="Y97" s="1"/>
      <c r="Z97" s="1"/>
      <c r="AA97" s="1"/>
      <c r="AB97" s="1"/>
      <c r="AC97" s="1"/>
    </row>
    <row r="98" spans="1:29" ht="15" customHeight="1">
      <c r="A98" s="8"/>
      <c r="B98" s="282"/>
      <c r="C98" s="224"/>
      <c r="D98" s="291"/>
      <c r="E98" s="242"/>
      <c r="F98" s="247"/>
      <c r="G98" s="224"/>
      <c r="H98" s="242"/>
      <c r="I98" s="247"/>
      <c r="J98" s="250"/>
      <c r="K98" s="242"/>
      <c r="L98" s="247"/>
      <c r="M98" s="224"/>
      <c r="N98" s="242"/>
      <c r="O98" s="240"/>
      <c r="P98" s="224"/>
      <c r="Q98" s="242"/>
      <c r="R98" s="240"/>
      <c r="S98" s="224"/>
      <c r="T98" s="242"/>
      <c r="U98" s="240"/>
      <c r="V98" s="238"/>
      <c r="W98" s="1"/>
      <c r="X98" s="1"/>
      <c r="Y98" s="1"/>
      <c r="Z98" s="1"/>
      <c r="AA98" s="1"/>
      <c r="AB98" s="1"/>
      <c r="AC98" s="1"/>
    </row>
    <row r="99" spans="1:29" ht="15" customHeight="1">
      <c r="A99" s="8"/>
      <c r="B99" s="282"/>
      <c r="C99" s="225"/>
      <c r="D99" s="291"/>
      <c r="E99" s="243"/>
      <c r="F99" s="247"/>
      <c r="G99" s="225"/>
      <c r="H99" s="243"/>
      <c r="I99" s="247"/>
      <c r="J99" s="251"/>
      <c r="K99" s="243"/>
      <c r="L99" s="247"/>
      <c r="M99" s="225"/>
      <c r="N99" s="243"/>
      <c r="O99" s="240"/>
      <c r="P99" s="225"/>
      <c r="Q99" s="243"/>
      <c r="R99" s="240"/>
      <c r="S99" s="225"/>
      <c r="T99" s="243"/>
      <c r="U99" s="240"/>
      <c r="V99" s="238"/>
      <c r="W99" s="1"/>
      <c r="X99" s="1"/>
      <c r="Y99" s="1"/>
      <c r="Z99" s="1"/>
      <c r="AA99" s="1"/>
      <c r="AB99" s="1"/>
      <c r="AC99" s="1"/>
    </row>
    <row r="100" spans="1:29" ht="15" customHeight="1">
      <c r="A100" s="8"/>
      <c r="B100" s="282"/>
      <c r="C100" s="230" t="str">
        <f ca="1">OFFSET(INDIRECT($B200),22,2)</f>
        <v>Creating</v>
      </c>
      <c r="D100" s="268" t="str">
        <f ca="1">OFFSET(INDIRECT($B$200),22,14)</f>
        <v>use a range of software to produce and refine multimedia components
select and combine a range of text, image, sound, animation and video to produce an outcome for a selected purpose; use software tools to enhance the outcomes for specific audiences.</v>
      </c>
      <c r="E100" s="241">
        <v>1</v>
      </c>
      <c r="F100" s="237"/>
      <c r="G100" s="255" t="str">
        <f ca="1">OFFSET(INDIRECT($B200),22,15)</f>
        <v>use many features of a range of software to produce and refine multimedia components
use software tools to create and enhance text, image, sound, animation and video components; combine the components to produce appropriate outcomes for a range of audiences and purposes.</v>
      </c>
      <c r="H100" s="241">
        <v>1</v>
      </c>
      <c r="I100" s="246"/>
      <c r="J100" s="256" t="str">
        <f ca="1">OFFSET(INDIRECT($B200),22,16)</f>
        <v>use many features of a range of software to produce and refine multimedia components
use software tools to create and enhance text, image, sound, animation and video components; combine the components to produce appropriate outcomes for a range of audiences and purposes
explore and develop formal text document structures for given purposes.</v>
      </c>
      <c r="K100" s="241">
        <v>1</v>
      </c>
      <c r="L100" s="246"/>
      <c r="M100" s="255" t="str">
        <f ca="1">OFFSET(INDIRECT($B200),22,17)</f>
        <v>select and use a variety of appropriate software, tools and techniques to create, modify and combine multimedia components
use software tools to create, enhance and combine text, images, sound, animation and video for a range of audiences and purposes 
develop a range of formal text document structures for different audiences and purposes.</v>
      </c>
      <c r="N100" s="241">
        <v>1</v>
      </c>
      <c r="O100" s="244"/>
      <c r="P100" s="255" t="str">
        <f ca="1">OFFSET(INDIRECT($B200),22,18)</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Q100" s="241">
        <v>1</v>
      </c>
      <c r="R100" s="244"/>
      <c r="S100" s="255" t="str">
        <f ca="1">OFFSET(INDIRECT($B200),22,19)</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T100" s="241">
        <v>1</v>
      </c>
      <c r="U100" s="244"/>
      <c r="V100" s="237"/>
      <c r="W100" s="1"/>
      <c r="X100" s="1"/>
      <c r="Y100" s="1"/>
      <c r="Z100" s="1"/>
      <c r="AA100" s="1"/>
      <c r="AB100" s="1"/>
      <c r="AC100" s="1"/>
    </row>
    <row r="101" spans="1:29" ht="15" customHeight="1">
      <c r="A101" s="8"/>
      <c r="B101" s="282"/>
      <c r="C101" s="224"/>
      <c r="D101" s="291"/>
      <c r="E101" s="242"/>
      <c r="F101" s="247"/>
      <c r="G101" s="224"/>
      <c r="H101" s="242"/>
      <c r="I101" s="247"/>
      <c r="J101" s="250"/>
      <c r="K101" s="242"/>
      <c r="L101" s="247"/>
      <c r="M101" s="224"/>
      <c r="N101" s="242"/>
      <c r="O101" s="240"/>
      <c r="P101" s="224"/>
      <c r="Q101" s="242"/>
      <c r="R101" s="240"/>
      <c r="S101" s="224"/>
      <c r="T101" s="242"/>
      <c r="U101" s="240"/>
      <c r="V101" s="238"/>
      <c r="W101" s="1"/>
      <c r="X101" s="1"/>
      <c r="Y101" s="1"/>
      <c r="Z101" s="1"/>
      <c r="AA101" s="1"/>
      <c r="AB101" s="1"/>
      <c r="AC101" s="1"/>
    </row>
    <row r="102" spans="1:29" ht="15" customHeight="1">
      <c r="A102" s="8"/>
      <c r="B102" s="282"/>
      <c r="C102" s="224"/>
      <c r="D102" s="291"/>
      <c r="E102" s="242"/>
      <c r="F102" s="247"/>
      <c r="G102" s="224"/>
      <c r="H102" s="242"/>
      <c r="I102" s="247"/>
      <c r="J102" s="250"/>
      <c r="K102" s="242"/>
      <c r="L102" s="247"/>
      <c r="M102" s="224"/>
      <c r="N102" s="242"/>
      <c r="O102" s="240"/>
      <c r="P102" s="224"/>
      <c r="Q102" s="242"/>
      <c r="R102" s="240"/>
      <c r="S102" s="224"/>
      <c r="T102" s="242"/>
      <c r="U102" s="240"/>
      <c r="V102" s="238"/>
      <c r="W102" s="1"/>
      <c r="X102" s="1"/>
      <c r="Y102" s="1"/>
      <c r="Z102" s="1"/>
      <c r="AA102" s="1"/>
      <c r="AB102" s="1"/>
      <c r="AC102" s="1"/>
    </row>
    <row r="103" spans="1:29" ht="15" customHeight="1">
      <c r="A103" s="8"/>
      <c r="B103" s="282"/>
      <c r="C103" s="224"/>
      <c r="D103" s="291"/>
      <c r="E103" s="243"/>
      <c r="F103" s="247"/>
      <c r="G103" s="224"/>
      <c r="H103" s="243"/>
      <c r="I103" s="247"/>
      <c r="J103" s="250"/>
      <c r="K103" s="243"/>
      <c r="L103" s="247"/>
      <c r="M103" s="224"/>
      <c r="N103" s="243"/>
      <c r="O103" s="240"/>
      <c r="P103" s="224"/>
      <c r="Q103" s="243"/>
      <c r="R103" s="240"/>
      <c r="S103" s="224"/>
      <c r="T103" s="243"/>
      <c r="U103" s="240"/>
      <c r="V103" s="238"/>
      <c r="W103" s="1"/>
      <c r="X103" s="1"/>
      <c r="Y103" s="1"/>
      <c r="Z103" s="1"/>
      <c r="AA103" s="1"/>
      <c r="AB103" s="1"/>
      <c r="AC103" s="1"/>
    </row>
    <row r="104" spans="1:29" ht="15" customHeight="1">
      <c r="A104" s="8"/>
      <c r="B104" s="282"/>
      <c r="C104" s="224"/>
      <c r="D104" s="291"/>
      <c r="E104" s="241">
        <v>2</v>
      </c>
      <c r="F104" s="266"/>
      <c r="G104" s="224"/>
      <c r="H104" s="241">
        <v>2</v>
      </c>
      <c r="I104" s="248"/>
      <c r="J104" s="250"/>
      <c r="K104" s="241">
        <v>2</v>
      </c>
      <c r="L104" s="248"/>
      <c r="M104" s="224"/>
      <c r="N104" s="241">
        <v>2</v>
      </c>
      <c r="O104" s="239"/>
      <c r="P104" s="224"/>
      <c r="Q104" s="241">
        <v>2</v>
      </c>
      <c r="R104" s="239"/>
      <c r="S104" s="224"/>
      <c r="T104" s="241">
        <v>2</v>
      </c>
      <c r="U104" s="239"/>
      <c r="V104" s="237"/>
      <c r="W104" s="1"/>
      <c r="X104" s="1"/>
      <c r="Y104" s="1"/>
      <c r="Z104" s="1"/>
      <c r="AA104" s="1"/>
      <c r="AB104" s="1"/>
      <c r="AC104" s="1"/>
    </row>
    <row r="105" spans="1:29" ht="15" customHeight="1">
      <c r="A105" s="8"/>
      <c r="B105" s="282"/>
      <c r="C105" s="224"/>
      <c r="D105" s="291"/>
      <c r="E105" s="242"/>
      <c r="F105" s="247"/>
      <c r="G105" s="224"/>
      <c r="H105" s="242"/>
      <c r="I105" s="247"/>
      <c r="J105" s="250"/>
      <c r="K105" s="242"/>
      <c r="L105" s="247"/>
      <c r="M105" s="224"/>
      <c r="N105" s="242"/>
      <c r="O105" s="240"/>
      <c r="P105" s="224"/>
      <c r="Q105" s="242"/>
      <c r="R105" s="240"/>
      <c r="S105" s="224"/>
      <c r="T105" s="242"/>
      <c r="U105" s="240"/>
      <c r="V105" s="238"/>
      <c r="W105" s="1"/>
      <c r="X105" s="1"/>
      <c r="Y105" s="1"/>
      <c r="Z105" s="1"/>
      <c r="AA105" s="1"/>
      <c r="AB105" s="1"/>
      <c r="AC105" s="1"/>
    </row>
    <row r="106" spans="1:29" ht="15" customHeight="1">
      <c r="A106" s="8"/>
      <c r="B106" s="282"/>
      <c r="C106" s="224"/>
      <c r="D106" s="291"/>
      <c r="E106" s="242"/>
      <c r="F106" s="247"/>
      <c r="G106" s="224"/>
      <c r="H106" s="242"/>
      <c r="I106" s="247"/>
      <c r="J106" s="250"/>
      <c r="K106" s="242"/>
      <c r="L106" s="247"/>
      <c r="M106" s="224"/>
      <c r="N106" s="242"/>
      <c r="O106" s="240"/>
      <c r="P106" s="224"/>
      <c r="Q106" s="242"/>
      <c r="R106" s="240"/>
      <c r="S106" s="224"/>
      <c r="T106" s="242"/>
      <c r="U106" s="240"/>
      <c r="V106" s="238"/>
      <c r="W106" s="1"/>
      <c r="X106" s="1"/>
      <c r="Y106" s="1"/>
      <c r="Z106" s="1"/>
      <c r="AA106" s="1"/>
      <c r="AB106" s="1"/>
      <c r="AC106" s="1"/>
    </row>
    <row r="107" spans="1:29" ht="15" customHeight="1">
      <c r="A107" s="8"/>
      <c r="B107" s="282"/>
      <c r="C107" s="224"/>
      <c r="D107" s="291"/>
      <c r="E107" s="243"/>
      <c r="F107" s="247"/>
      <c r="G107" s="224"/>
      <c r="H107" s="243"/>
      <c r="I107" s="247"/>
      <c r="J107" s="250"/>
      <c r="K107" s="243"/>
      <c r="L107" s="247"/>
      <c r="M107" s="224"/>
      <c r="N107" s="243"/>
      <c r="O107" s="240"/>
      <c r="P107" s="224"/>
      <c r="Q107" s="243"/>
      <c r="R107" s="240"/>
      <c r="S107" s="224"/>
      <c r="T107" s="243"/>
      <c r="U107" s="240"/>
      <c r="V107" s="238"/>
      <c r="W107" s="1"/>
      <c r="X107" s="1"/>
      <c r="Y107" s="1"/>
      <c r="Z107" s="1"/>
      <c r="AA107" s="1"/>
      <c r="AB107" s="1"/>
      <c r="AC107" s="1"/>
    </row>
    <row r="108" spans="1:29" ht="15" customHeight="1">
      <c r="A108" s="8"/>
      <c r="B108" s="282"/>
      <c r="C108" s="224"/>
      <c r="D108" s="291"/>
      <c r="E108" s="241">
        <v>3</v>
      </c>
      <c r="F108" s="266"/>
      <c r="G108" s="224"/>
      <c r="H108" s="241">
        <v>3</v>
      </c>
      <c r="I108" s="248"/>
      <c r="J108" s="250"/>
      <c r="K108" s="241">
        <v>3</v>
      </c>
      <c r="L108" s="248"/>
      <c r="M108" s="224"/>
      <c r="N108" s="241">
        <v>3</v>
      </c>
      <c r="O108" s="239"/>
      <c r="P108" s="224"/>
      <c r="Q108" s="241">
        <v>3</v>
      </c>
      <c r="R108" s="239"/>
      <c r="S108" s="224"/>
      <c r="T108" s="241">
        <v>3</v>
      </c>
      <c r="U108" s="239"/>
      <c r="V108" s="237"/>
      <c r="W108" s="1"/>
      <c r="X108" s="1"/>
      <c r="Y108" s="1"/>
      <c r="Z108" s="1"/>
      <c r="AA108" s="1"/>
      <c r="AB108" s="1"/>
      <c r="AC108" s="1"/>
    </row>
    <row r="109" spans="1:29" ht="15" customHeight="1">
      <c r="A109" s="8"/>
      <c r="B109" s="282"/>
      <c r="C109" s="224"/>
      <c r="D109" s="291"/>
      <c r="E109" s="242"/>
      <c r="F109" s="247"/>
      <c r="G109" s="224"/>
      <c r="H109" s="242"/>
      <c r="I109" s="247"/>
      <c r="J109" s="250"/>
      <c r="K109" s="242"/>
      <c r="L109" s="247"/>
      <c r="M109" s="224"/>
      <c r="N109" s="242"/>
      <c r="O109" s="240"/>
      <c r="P109" s="224"/>
      <c r="Q109" s="242"/>
      <c r="R109" s="240"/>
      <c r="S109" s="224"/>
      <c r="T109" s="242"/>
      <c r="U109" s="240"/>
      <c r="V109" s="238"/>
      <c r="W109" s="1"/>
      <c r="X109" s="1"/>
      <c r="Y109" s="1"/>
      <c r="Z109" s="1"/>
      <c r="AA109" s="1"/>
      <c r="AB109" s="1"/>
      <c r="AC109" s="1"/>
    </row>
    <row r="110" spans="1:29" ht="15" customHeight="1">
      <c r="A110" s="8"/>
      <c r="B110" s="282"/>
      <c r="C110" s="224"/>
      <c r="D110" s="291"/>
      <c r="E110" s="242"/>
      <c r="F110" s="247"/>
      <c r="G110" s="224"/>
      <c r="H110" s="242"/>
      <c r="I110" s="247"/>
      <c r="J110" s="250"/>
      <c r="K110" s="242"/>
      <c r="L110" s="247"/>
      <c r="M110" s="224"/>
      <c r="N110" s="242"/>
      <c r="O110" s="240"/>
      <c r="P110" s="224"/>
      <c r="Q110" s="242"/>
      <c r="R110" s="240"/>
      <c r="S110" s="224"/>
      <c r="T110" s="242"/>
      <c r="U110" s="240"/>
      <c r="V110" s="238"/>
      <c r="W110" s="1"/>
      <c r="X110" s="1"/>
      <c r="Y110" s="1"/>
      <c r="Z110" s="1"/>
      <c r="AA110" s="1"/>
      <c r="AB110" s="1"/>
      <c r="AC110" s="1"/>
    </row>
    <row r="111" spans="1:29" ht="15" customHeight="1">
      <c r="A111" s="8"/>
      <c r="B111" s="282"/>
      <c r="C111" s="225"/>
      <c r="D111" s="291"/>
      <c r="E111" s="243"/>
      <c r="F111" s="247"/>
      <c r="G111" s="225"/>
      <c r="H111" s="243"/>
      <c r="I111" s="247"/>
      <c r="J111" s="251"/>
      <c r="K111" s="243"/>
      <c r="L111" s="247"/>
      <c r="M111" s="225"/>
      <c r="N111" s="243"/>
      <c r="O111" s="240"/>
      <c r="P111" s="225"/>
      <c r="Q111" s="243"/>
      <c r="R111" s="240"/>
      <c r="S111" s="225"/>
      <c r="T111" s="243"/>
      <c r="U111" s="240"/>
      <c r="V111" s="238"/>
      <c r="W111" s="1"/>
      <c r="X111" s="1"/>
      <c r="Y111" s="1"/>
      <c r="Z111" s="1"/>
      <c r="AA111" s="1"/>
      <c r="AB111" s="1"/>
      <c r="AC111" s="1"/>
    </row>
    <row r="112" spans="1:29" ht="15" customHeight="1">
      <c r="A112" s="1"/>
      <c r="B112" s="282"/>
      <c r="C112" s="230" t="str">
        <f ca="1">OFFSET(INDIRECT($B200),24,2)</f>
        <v>Evaluating and improving</v>
      </c>
      <c r="D112" s="268" t="str">
        <f ca="1">OFFSET(INDIRECT($B$200),24,14)</f>
        <v>explain reasons for layout and content of own work, e.g. evaluate the presentation for audience and appropriateness
ensure output is appropriate for specific purpose
comment on reasons for layout and content
invite feedback/responses from others, e.g. use 'Comment' in Word Online/Excel Online for asking questions or adding suggestions
create groups and share work between them to allow review of work.</v>
      </c>
      <c r="E112" s="241">
        <v>1</v>
      </c>
      <c r="F112" s="237"/>
      <c r="G112" s="255" t="str">
        <f ca="1">OFFSET(INDIRECT($B200),24,15)</f>
        <v>evaluate own and others' work and justify content for audience, e.g. comment on others' work in relation to layout and content
respond to feedback.</v>
      </c>
      <c r="H112" s="241">
        <v>1</v>
      </c>
      <c r="I112" s="246"/>
      <c r="J112" s="256" t="str">
        <f ca="1">OFFSET(INDIRECT($B200),24,16)</f>
        <v>justify the reasons for choices and explain the advantages and disadvantages of the different outputs, e.g. produce a basic evaluation report including justification for layout and content
suggest and make improvements depending on feedback and self-evaluation. </v>
      </c>
      <c r="K112" s="241">
        <v>1</v>
      </c>
      <c r="L112" s="246"/>
      <c r="M112" s="255" t="str">
        <f ca="1">OFFSET(INDIRECT($B200),24,17)</f>
        <v>justify the reasons for choices and explain the advantages and disadvantages of the different outputs
suggest and make improvements depending on feedback and self-evaluation that are relevant for audience and purpose.</v>
      </c>
      <c r="N112" s="241">
        <v>1</v>
      </c>
      <c r="O112" s="244"/>
      <c r="P112" s="255" t="str">
        <f ca="1">OFFSET(INDIRECT($B200),24,18)</f>
        <v>justify reasoning to critical audiences in terms of layout and content, e.g. produce a detailed evaluation report including justification for layout and content
refer appropriately to sources of information used
make detailed and specific changes based upon feedback and self-evaluation, as relevant. </v>
      </c>
      <c r="Q112" s="241">
        <v>1</v>
      </c>
      <c r="R112" s="244"/>
      <c r="S112" s="255" t="str">
        <f ca="1">OFFSET(INDIRECT($B200),24,19)</f>
        <v>justify reasoning to critical audiences in terms of layout and content
refer appropriately to sources of information used
make detailed and specific changes based upon feedback and self-evaluation, as relevant. </v>
      </c>
      <c r="T112" s="241">
        <v>1</v>
      </c>
      <c r="U112" s="244"/>
      <c r="V112" s="237"/>
      <c r="W112" s="1"/>
      <c r="X112" s="1"/>
      <c r="Y112" s="1"/>
      <c r="Z112" s="1"/>
      <c r="AA112" s="1"/>
      <c r="AB112" s="1"/>
      <c r="AC112" s="1"/>
    </row>
    <row r="113" spans="1:29" ht="15" customHeight="1">
      <c r="A113" s="1"/>
      <c r="B113" s="282"/>
      <c r="C113" s="224"/>
      <c r="D113" s="291"/>
      <c r="E113" s="242"/>
      <c r="F113" s="247"/>
      <c r="G113" s="224"/>
      <c r="H113" s="242"/>
      <c r="I113" s="247"/>
      <c r="J113" s="250"/>
      <c r="K113" s="242"/>
      <c r="L113" s="247"/>
      <c r="M113" s="224"/>
      <c r="N113" s="242"/>
      <c r="O113" s="240"/>
      <c r="P113" s="224"/>
      <c r="Q113" s="242"/>
      <c r="R113" s="240"/>
      <c r="S113" s="224"/>
      <c r="T113" s="242"/>
      <c r="U113" s="240"/>
      <c r="V113" s="238"/>
      <c r="W113" s="1"/>
      <c r="X113" s="1"/>
      <c r="Y113" s="1"/>
      <c r="Z113" s="1"/>
      <c r="AA113" s="1"/>
      <c r="AB113" s="1"/>
      <c r="AC113" s="1"/>
    </row>
    <row r="114" spans="1:29" ht="15" customHeight="1">
      <c r="A114" s="1"/>
      <c r="B114" s="282"/>
      <c r="C114" s="224"/>
      <c r="D114" s="291"/>
      <c r="E114" s="242"/>
      <c r="F114" s="247"/>
      <c r="G114" s="224"/>
      <c r="H114" s="242"/>
      <c r="I114" s="247"/>
      <c r="J114" s="250"/>
      <c r="K114" s="242"/>
      <c r="L114" s="247"/>
      <c r="M114" s="224"/>
      <c r="N114" s="242"/>
      <c r="O114" s="240"/>
      <c r="P114" s="224"/>
      <c r="Q114" s="242"/>
      <c r="R114" s="240"/>
      <c r="S114" s="224"/>
      <c r="T114" s="242"/>
      <c r="U114" s="240"/>
      <c r="V114" s="238"/>
      <c r="W114" s="1"/>
      <c r="X114" s="1"/>
      <c r="Y114" s="1"/>
      <c r="Z114" s="1"/>
      <c r="AA114" s="1"/>
      <c r="AB114" s="1"/>
      <c r="AC114" s="1"/>
    </row>
    <row r="115" spans="1:29" ht="15" customHeight="1">
      <c r="A115" s="1"/>
      <c r="B115" s="282"/>
      <c r="C115" s="224"/>
      <c r="D115" s="291"/>
      <c r="E115" s="243"/>
      <c r="F115" s="247"/>
      <c r="G115" s="224"/>
      <c r="H115" s="243"/>
      <c r="I115" s="247"/>
      <c r="J115" s="250"/>
      <c r="K115" s="243"/>
      <c r="L115" s="247"/>
      <c r="M115" s="224"/>
      <c r="N115" s="243"/>
      <c r="O115" s="240"/>
      <c r="P115" s="224"/>
      <c r="Q115" s="243"/>
      <c r="R115" s="240"/>
      <c r="S115" s="224"/>
      <c r="T115" s="243"/>
      <c r="U115" s="240"/>
      <c r="V115" s="238"/>
      <c r="W115" s="1"/>
      <c r="X115" s="1"/>
      <c r="Y115" s="1"/>
      <c r="Z115" s="1"/>
      <c r="AA115" s="1"/>
      <c r="AB115" s="1"/>
      <c r="AC115" s="1"/>
    </row>
    <row r="116" spans="1:29" ht="15" customHeight="1">
      <c r="A116" s="1"/>
      <c r="B116" s="282"/>
      <c r="C116" s="224"/>
      <c r="D116" s="291"/>
      <c r="E116" s="241">
        <v>2</v>
      </c>
      <c r="F116" s="266"/>
      <c r="G116" s="224"/>
      <c r="H116" s="241">
        <v>2</v>
      </c>
      <c r="I116" s="248"/>
      <c r="J116" s="250"/>
      <c r="K116" s="241">
        <v>2</v>
      </c>
      <c r="L116" s="248"/>
      <c r="M116" s="224"/>
      <c r="N116" s="241">
        <v>2</v>
      </c>
      <c r="O116" s="239"/>
      <c r="P116" s="224"/>
      <c r="Q116" s="241">
        <v>2</v>
      </c>
      <c r="R116" s="239"/>
      <c r="S116" s="224"/>
      <c r="T116" s="241">
        <v>2</v>
      </c>
      <c r="U116" s="239"/>
      <c r="V116" s="237"/>
      <c r="W116" s="1"/>
      <c r="X116" s="1"/>
      <c r="Y116" s="1"/>
      <c r="Z116" s="1"/>
      <c r="AA116" s="1"/>
      <c r="AB116" s="1"/>
      <c r="AC116" s="1"/>
    </row>
    <row r="117" spans="1:29" ht="15" customHeight="1">
      <c r="A117" s="1"/>
      <c r="B117" s="282"/>
      <c r="C117" s="224"/>
      <c r="D117" s="291"/>
      <c r="E117" s="242"/>
      <c r="F117" s="247"/>
      <c r="G117" s="224"/>
      <c r="H117" s="242"/>
      <c r="I117" s="247"/>
      <c r="J117" s="250"/>
      <c r="K117" s="242"/>
      <c r="L117" s="247"/>
      <c r="M117" s="224"/>
      <c r="N117" s="242"/>
      <c r="O117" s="240"/>
      <c r="P117" s="224"/>
      <c r="Q117" s="242"/>
      <c r="R117" s="240"/>
      <c r="S117" s="224"/>
      <c r="T117" s="242"/>
      <c r="U117" s="240"/>
      <c r="V117" s="238"/>
      <c r="W117" s="1"/>
      <c r="X117" s="1"/>
      <c r="Y117" s="1"/>
      <c r="Z117" s="1"/>
      <c r="AA117" s="1"/>
      <c r="AB117" s="1"/>
      <c r="AC117" s="1"/>
    </row>
    <row r="118" spans="1:29" ht="15" customHeight="1">
      <c r="A118" s="1"/>
      <c r="B118" s="282"/>
      <c r="C118" s="224"/>
      <c r="D118" s="291"/>
      <c r="E118" s="242"/>
      <c r="F118" s="247"/>
      <c r="G118" s="224"/>
      <c r="H118" s="242"/>
      <c r="I118" s="247"/>
      <c r="J118" s="250"/>
      <c r="K118" s="242"/>
      <c r="L118" s="247"/>
      <c r="M118" s="224"/>
      <c r="N118" s="242"/>
      <c r="O118" s="240"/>
      <c r="P118" s="224"/>
      <c r="Q118" s="242"/>
      <c r="R118" s="240"/>
      <c r="S118" s="224"/>
      <c r="T118" s="242"/>
      <c r="U118" s="240"/>
      <c r="V118" s="238"/>
      <c r="W118" s="1"/>
      <c r="X118" s="1"/>
      <c r="Y118" s="1"/>
      <c r="Z118" s="1"/>
      <c r="AA118" s="1"/>
      <c r="AB118" s="1"/>
      <c r="AC118" s="1"/>
    </row>
    <row r="119" spans="1:29" ht="15" customHeight="1">
      <c r="A119" s="1"/>
      <c r="B119" s="282"/>
      <c r="C119" s="224"/>
      <c r="D119" s="291"/>
      <c r="E119" s="243"/>
      <c r="F119" s="247"/>
      <c r="G119" s="224"/>
      <c r="H119" s="243"/>
      <c r="I119" s="247"/>
      <c r="J119" s="250"/>
      <c r="K119" s="243"/>
      <c r="L119" s="247"/>
      <c r="M119" s="224"/>
      <c r="N119" s="243"/>
      <c r="O119" s="240"/>
      <c r="P119" s="224"/>
      <c r="Q119" s="243"/>
      <c r="R119" s="240"/>
      <c r="S119" s="224"/>
      <c r="T119" s="243"/>
      <c r="U119" s="240"/>
      <c r="V119" s="238"/>
      <c r="W119" s="1"/>
      <c r="X119" s="1"/>
      <c r="Y119" s="1"/>
      <c r="Z119" s="1"/>
      <c r="AA119" s="1"/>
      <c r="AB119" s="1"/>
      <c r="AC119" s="1"/>
    </row>
    <row r="120" spans="1:29" ht="15" customHeight="1">
      <c r="A120" s="1"/>
      <c r="B120" s="282"/>
      <c r="C120" s="224"/>
      <c r="D120" s="291"/>
      <c r="E120" s="241">
        <v>3</v>
      </c>
      <c r="F120" s="266"/>
      <c r="G120" s="224"/>
      <c r="H120" s="241">
        <v>3</v>
      </c>
      <c r="I120" s="248"/>
      <c r="J120" s="250"/>
      <c r="K120" s="241">
        <v>3</v>
      </c>
      <c r="L120" s="248"/>
      <c r="M120" s="224"/>
      <c r="N120" s="241">
        <v>3</v>
      </c>
      <c r="O120" s="239"/>
      <c r="P120" s="224"/>
      <c r="Q120" s="241">
        <v>3</v>
      </c>
      <c r="R120" s="239"/>
      <c r="S120" s="224"/>
      <c r="T120" s="241">
        <v>3</v>
      </c>
      <c r="U120" s="239"/>
      <c r="V120" s="237"/>
      <c r="W120" s="1"/>
      <c r="X120" s="1"/>
      <c r="Y120" s="1"/>
      <c r="Z120" s="1"/>
      <c r="AA120" s="1"/>
      <c r="AB120" s="1"/>
      <c r="AC120" s="1"/>
    </row>
    <row r="121" spans="1:29" ht="15" customHeight="1">
      <c r="A121" s="1"/>
      <c r="B121" s="282"/>
      <c r="C121" s="224"/>
      <c r="D121" s="291"/>
      <c r="E121" s="242"/>
      <c r="F121" s="247"/>
      <c r="G121" s="224"/>
      <c r="H121" s="242"/>
      <c r="I121" s="247"/>
      <c r="J121" s="250"/>
      <c r="K121" s="242"/>
      <c r="L121" s="247"/>
      <c r="M121" s="224"/>
      <c r="N121" s="242"/>
      <c r="O121" s="240"/>
      <c r="P121" s="224"/>
      <c r="Q121" s="242"/>
      <c r="R121" s="240"/>
      <c r="S121" s="224"/>
      <c r="T121" s="242"/>
      <c r="U121" s="240"/>
      <c r="V121" s="238"/>
      <c r="W121" s="1"/>
      <c r="X121" s="1"/>
      <c r="Y121" s="1"/>
      <c r="Z121" s="1"/>
      <c r="AA121" s="1"/>
      <c r="AB121" s="1"/>
      <c r="AC121" s="1"/>
    </row>
    <row r="122" spans="1:29" ht="15" customHeight="1">
      <c r="A122" s="1"/>
      <c r="B122" s="282"/>
      <c r="C122" s="224"/>
      <c r="D122" s="291"/>
      <c r="E122" s="242"/>
      <c r="F122" s="247"/>
      <c r="G122" s="224"/>
      <c r="H122" s="242"/>
      <c r="I122" s="247"/>
      <c r="J122" s="250"/>
      <c r="K122" s="242"/>
      <c r="L122" s="247"/>
      <c r="M122" s="224"/>
      <c r="N122" s="242"/>
      <c r="O122" s="240"/>
      <c r="P122" s="224"/>
      <c r="Q122" s="242"/>
      <c r="R122" s="240"/>
      <c r="S122" s="224"/>
      <c r="T122" s="242"/>
      <c r="U122" s="240"/>
      <c r="V122" s="238"/>
      <c r="W122" s="1"/>
      <c r="X122" s="1"/>
      <c r="Y122" s="1"/>
      <c r="Z122" s="1"/>
      <c r="AA122" s="1"/>
      <c r="AB122" s="1"/>
      <c r="AC122" s="1"/>
    </row>
    <row r="123" spans="1:29" ht="15" customHeight="1">
      <c r="A123" s="1"/>
      <c r="B123" s="283"/>
      <c r="C123" s="225"/>
      <c r="D123" s="291"/>
      <c r="E123" s="243"/>
      <c r="F123" s="247"/>
      <c r="G123" s="225"/>
      <c r="H123" s="243"/>
      <c r="I123" s="247"/>
      <c r="J123" s="251"/>
      <c r="K123" s="243"/>
      <c r="L123" s="247"/>
      <c r="M123" s="225"/>
      <c r="N123" s="243"/>
      <c r="O123" s="240"/>
      <c r="P123" s="225"/>
      <c r="Q123" s="243"/>
      <c r="R123" s="240"/>
      <c r="S123" s="225"/>
      <c r="T123" s="243"/>
      <c r="U123" s="240"/>
      <c r="V123" s="238"/>
      <c r="W123" s="1"/>
      <c r="X123" s="1"/>
      <c r="Y123" s="1"/>
      <c r="Z123" s="1"/>
      <c r="AA123" s="1"/>
      <c r="AB123" s="1"/>
      <c r="AC123" s="1"/>
    </row>
    <row r="124" spans="1:29" ht="15" customHeight="1">
      <c r="A124" s="1"/>
      <c r="B124" s="285" t="str">
        <f ca="1">OFFSET(INDIRECT($B200),27,0)</f>
        <v xml:space="preserve"> 4. Data and computational thinking    </v>
      </c>
      <c r="C124" s="223" t="str">
        <f ca="1">OFFSET(INDIRECT($B200),27,2)</f>
        <v>Problem-solving and modelling</v>
      </c>
      <c r="D124" s="268" t="str">
        <f ca="1">OFFSET(INDIRECT($B$200),27,14)</f>
        <v xml:space="preserve">demonstrate how programs or processes run by following a sequence of instructions exactly and in order
demonstrate how an algorithm is useful for representing a solution to a problem through testing
understand that changing instructions can affect or even terminate a process, e.g. moving instructions around in a program could produce unexpected outcomes or cause the program to fail altogether.
</v>
      </c>
      <c r="E124" s="241">
        <v>1</v>
      </c>
      <c r="F124" s="237"/>
      <c r="G124" s="245" t="str">
        <f ca="1">OFFSET(INDIRECT($B200),27,15)</f>
        <v xml:space="preserve">identify different parts of a process, e.g. variables, loops, case statements and comments
predict process outcome after modifying inputs, e.g. predicting the effect of changing/editing a set of instructions
modify a given flow chart to change the variables of an algorithm, e.g. add a process or a counter to it that would increment or decrement values.
</v>
      </c>
      <c r="H124" s="241">
        <v>1</v>
      </c>
      <c r="I124" s="246"/>
      <c r="J124" s="249" t="str">
        <f ca="1">OFFSET(INDIRECT($B200),27,16)</f>
        <v>identify patterns and opportunities for re-using code (instructions), e.g. parts of a method or instruction list that can be used to solve similar problems in different situations and/or systems
apply logical reasoning to a problem to formulate a solution, e.g. explain and justify how and why a solution to a problem is suitable
modify a given flow chart to change rules of an algorithm, e.g. adjust conditions of actions in a flow chart, for instance changing the boundaries of a counter in a loop to change how the program functions
change an algorithm and predict the outcome.</v>
      </c>
      <c r="K124" s="241">
        <v>1</v>
      </c>
      <c r="L124" s="246"/>
      <c r="M124" s="252" t="str">
        <f ca="1">OFFSET(INDIRECT($B200),27,17)</f>
        <v xml:space="preserve">decompose complex processes and determine the actions of individual parts, e.g. multiple WHILE, FOR and IF in either text-based or block-based programming environments
follow given written instructions or flow charts to determine the function or output of a process
recognise that algorithms are language agnostic
follow and develop logical solutions, e.g. demonstrate how a problem could be solved selecting a suitable method to illustrate
detect and correct simple errors in algorithms, e.g. can identify and correct where a syntax error will occur, for instance missing equal signs, variable names spelled incorrectly. 
</v>
      </c>
      <c r="N124" s="241">
        <v>1</v>
      </c>
      <c r="O124" s="244"/>
      <c r="P124" s="245" t="str">
        <f ca="1">OFFSET(INDIRECT($B200),27,18)</f>
        <v xml:space="preserve">independently create and design models and explain how they represent real-world problems, e.g. selecting and correctly using an appropriate method for illustrating a problem, such as a flow chart or spreadsheet
follow and develop logical solutions to determine actions and outputs of a program/process, e.g. follow pseudocode or a flow chart to come to an outcome, develop a written sequence of steps that could be followed.
</v>
      </c>
      <c r="Q124" s="241">
        <v>1</v>
      </c>
      <c r="R124" s="244"/>
      <c r="S124" s="245" t="str">
        <f ca="1">OFFSET(INDIRECT($B200),27,19)</f>
        <v>demonstrate the benefits of using part or whole instructions or methods (functions/procedures) in solving a problem, e.g. compartmentalise sections of a problem and call them when needed.</v>
      </c>
      <c r="T124" s="241">
        <v>1</v>
      </c>
      <c r="U124" s="244"/>
      <c r="V124" s="237"/>
      <c r="W124" s="1"/>
      <c r="X124" s="1"/>
      <c r="Y124" s="1"/>
      <c r="Z124" s="1"/>
      <c r="AA124" s="1"/>
      <c r="AB124" s="1"/>
      <c r="AC124" s="1"/>
    </row>
    <row r="125" spans="1:29" ht="15" customHeight="1">
      <c r="A125" s="1"/>
      <c r="B125" s="286"/>
      <c r="C125" s="224"/>
      <c r="D125" s="291"/>
      <c r="E125" s="242"/>
      <c r="F125" s="247"/>
      <c r="G125" s="224"/>
      <c r="H125" s="242"/>
      <c r="I125" s="247"/>
      <c r="J125" s="250"/>
      <c r="K125" s="242"/>
      <c r="L125" s="247"/>
      <c r="M125" s="253"/>
      <c r="N125" s="242"/>
      <c r="O125" s="240"/>
      <c r="P125" s="224"/>
      <c r="Q125" s="242"/>
      <c r="R125" s="240"/>
      <c r="S125" s="224"/>
      <c r="T125" s="242"/>
      <c r="U125" s="240"/>
      <c r="V125" s="238"/>
      <c r="W125" s="1"/>
      <c r="X125" s="1"/>
      <c r="Y125" s="1"/>
      <c r="Z125" s="1"/>
      <c r="AA125" s="1"/>
      <c r="AB125" s="1"/>
      <c r="AC125" s="1"/>
    </row>
    <row r="126" spans="1:29" ht="15" customHeight="1">
      <c r="A126" s="1"/>
      <c r="B126" s="286"/>
      <c r="C126" s="224"/>
      <c r="D126" s="291"/>
      <c r="E126" s="242"/>
      <c r="F126" s="247"/>
      <c r="G126" s="224"/>
      <c r="H126" s="242"/>
      <c r="I126" s="247"/>
      <c r="J126" s="250"/>
      <c r="K126" s="242"/>
      <c r="L126" s="247"/>
      <c r="M126" s="253"/>
      <c r="N126" s="242"/>
      <c r="O126" s="240"/>
      <c r="P126" s="224"/>
      <c r="Q126" s="242"/>
      <c r="R126" s="240"/>
      <c r="S126" s="224"/>
      <c r="T126" s="242"/>
      <c r="U126" s="240"/>
      <c r="V126" s="238"/>
      <c r="W126" s="1"/>
      <c r="X126" s="1"/>
      <c r="Y126" s="1"/>
      <c r="Z126" s="1"/>
      <c r="AA126" s="1"/>
      <c r="AB126" s="1"/>
      <c r="AC126" s="1"/>
    </row>
    <row r="127" spans="1:29" ht="15" customHeight="1">
      <c r="A127" s="1"/>
      <c r="B127" s="286"/>
      <c r="C127" s="224"/>
      <c r="D127" s="291"/>
      <c r="E127" s="243"/>
      <c r="F127" s="247"/>
      <c r="G127" s="224"/>
      <c r="H127" s="243"/>
      <c r="I127" s="247"/>
      <c r="J127" s="250"/>
      <c r="K127" s="243"/>
      <c r="L127" s="247"/>
      <c r="M127" s="253"/>
      <c r="N127" s="243"/>
      <c r="O127" s="240"/>
      <c r="P127" s="224"/>
      <c r="Q127" s="243"/>
      <c r="R127" s="240"/>
      <c r="S127" s="224"/>
      <c r="T127" s="243"/>
      <c r="U127" s="240"/>
      <c r="V127" s="238"/>
      <c r="W127" s="1"/>
      <c r="X127" s="1"/>
      <c r="Y127" s="1"/>
      <c r="Z127" s="1"/>
      <c r="AA127" s="1"/>
      <c r="AB127" s="1"/>
      <c r="AC127" s="1"/>
    </row>
    <row r="128" spans="1:29" ht="15" customHeight="1">
      <c r="A128" s="1"/>
      <c r="B128" s="286"/>
      <c r="C128" s="224"/>
      <c r="D128" s="291"/>
      <c r="E128" s="241">
        <v>2</v>
      </c>
      <c r="F128" s="266"/>
      <c r="G128" s="224"/>
      <c r="H128" s="241">
        <v>2</v>
      </c>
      <c r="I128" s="248"/>
      <c r="J128" s="250"/>
      <c r="K128" s="241">
        <v>2</v>
      </c>
      <c r="L128" s="248"/>
      <c r="M128" s="253"/>
      <c r="N128" s="241">
        <v>2</v>
      </c>
      <c r="O128" s="239"/>
      <c r="P128" s="224"/>
      <c r="Q128" s="241">
        <v>2</v>
      </c>
      <c r="R128" s="239"/>
      <c r="S128" s="224"/>
      <c r="T128" s="241">
        <v>2</v>
      </c>
      <c r="U128" s="239"/>
      <c r="V128" s="237"/>
      <c r="W128" s="1"/>
      <c r="X128" s="1"/>
      <c r="Y128" s="1"/>
      <c r="Z128" s="1"/>
      <c r="AA128" s="1"/>
      <c r="AB128" s="1"/>
      <c r="AC128" s="1"/>
    </row>
    <row r="129" spans="1:29" ht="15" customHeight="1">
      <c r="A129" s="1"/>
      <c r="B129" s="286"/>
      <c r="C129" s="224"/>
      <c r="D129" s="291"/>
      <c r="E129" s="242"/>
      <c r="F129" s="247"/>
      <c r="G129" s="224"/>
      <c r="H129" s="242"/>
      <c r="I129" s="247"/>
      <c r="J129" s="250"/>
      <c r="K129" s="242"/>
      <c r="L129" s="247"/>
      <c r="M129" s="253"/>
      <c r="N129" s="242"/>
      <c r="O129" s="240"/>
      <c r="P129" s="224"/>
      <c r="Q129" s="242"/>
      <c r="R129" s="240"/>
      <c r="S129" s="224"/>
      <c r="T129" s="242"/>
      <c r="U129" s="240"/>
      <c r="V129" s="238"/>
      <c r="W129" s="1"/>
      <c r="X129" s="1"/>
      <c r="Y129" s="1"/>
      <c r="Z129" s="1"/>
      <c r="AA129" s="1"/>
      <c r="AB129" s="1"/>
      <c r="AC129" s="1"/>
    </row>
    <row r="130" spans="1:29" ht="15" customHeight="1">
      <c r="A130" s="1"/>
      <c r="B130" s="286"/>
      <c r="C130" s="224"/>
      <c r="D130" s="291"/>
      <c r="E130" s="242"/>
      <c r="F130" s="247"/>
      <c r="G130" s="224"/>
      <c r="H130" s="242"/>
      <c r="I130" s="247"/>
      <c r="J130" s="250"/>
      <c r="K130" s="242"/>
      <c r="L130" s="247"/>
      <c r="M130" s="253"/>
      <c r="N130" s="242"/>
      <c r="O130" s="240"/>
      <c r="P130" s="224"/>
      <c r="Q130" s="242"/>
      <c r="R130" s="240"/>
      <c r="S130" s="224"/>
      <c r="T130" s="242"/>
      <c r="U130" s="240"/>
      <c r="V130" s="238"/>
      <c r="W130" s="1"/>
      <c r="X130" s="1"/>
      <c r="Y130" s="1"/>
      <c r="Z130" s="1"/>
      <c r="AA130" s="1"/>
      <c r="AB130" s="1"/>
      <c r="AC130" s="1"/>
    </row>
    <row r="131" spans="1:29" ht="15" customHeight="1">
      <c r="A131" s="1"/>
      <c r="B131" s="286"/>
      <c r="C131" s="224"/>
      <c r="D131" s="291"/>
      <c r="E131" s="243"/>
      <c r="F131" s="247"/>
      <c r="G131" s="224"/>
      <c r="H131" s="243"/>
      <c r="I131" s="247"/>
      <c r="J131" s="250"/>
      <c r="K131" s="243"/>
      <c r="L131" s="247"/>
      <c r="M131" s="253"/>
      <c r="N131" s="243"/>
      <c r="O131" s="240"/>
      <c r="P131" s="224"/>
      <c r="Q131" s="243"/>
      <c r="R131" s="240"/>
      <c r="S131" s="224"/>
      <c r="T131" s="243"/>
      <c r="U131" s="240"/>
      <c r="V131" s="238"/>
      <c r="W131" s="1"/>
      <c r="X131" s="1"/>
      <c r="Y131" s="1"/>
      <c r="Z131" s="1"/>
      <c r="AA131" s="1"/>
      <c r="AB131" s="1"/>
      <c r="AC131" s="1"/>
    </row>
    <row r="132" spans="1:29" ht="15" customHeight="1">
      <c r="A132" s="1"/>
      <c r="B132" s="286"/>
      <c r="C132" s="224"/>
      <c r="D132" s="291"/>
      <c r="E132" s="241">
        <v>3</v>
      </c>
      <c r="F132" s="266"/>
      <c r="G132" s="224"/>
      <c r="H132" s="241">
        <v>3</v>
      </c>
      <c r="I132" s="248"/>
      <c r="J132" s="250"/>
      <c r="K132" s="241">
        <v>3</v>
      </c>
      <c r="L132" s="248"/>
      <c r="M132" s="253"/>
      <c r="N132" s="241">
        <v>3</v>
      </c>
      <c r="O132" s="239"/>
      <c r="P132" s="224"/>
      <c r="Q132" s="241">
        <v>3</v>
      </c>
      <c r="R132" s="239"/>
      <c r="S132" s="224"/>
      <c r="T132" s="241">
        <v>3</v>
      </c>
      <c r="U132" s="239"/>
      <c r="V132" s="237"/>
      <c r="W132" s="1"/>
      <c r="X132" s="1"/>
      <c r="Y132" s="1"/>
      <c r="Z132" s="1"/>
      <c r="AA132" s="1"/>
      <c r="AB132" s="1"/>
      <c r="AC132" s="1"/>
    </row>
    <row r="133" spans="1:29" ht="15" customHeight="1">
      <c r="A133" s="1"/>
      <c r="B133" s="286"/>
      <c r="C133" s="224"/>
      <c r="D133" s="291"/>
      <c r="E133" s="242"/>
      <c r="F133" s="247"/>
      <c r="G133" s="224"/>
      <c r="H133" s="242"/>
      <c r="I133" s="247"/>
      <c r="J133" s="250"/>
      <c r="K133" s="242"/>
      <c r="L133" s="247"/>
      <c r="M133" s="253"/>
      <c r="N133" s="242"/>
      <c r="O133" s="240"/>
      <c r="P133" s="224"/>
      <c r="Q133" s="242"/>
      <c r="R133" s="240"/>
      <c r="S133" s="224"/>
      <c r="T133" s="242"/>
      <c r="U133" s="240"/>
      <c r="V133" s="238"/>
      <c r="W133" s="1"/>
      <c r="X133" s="1"/>
      <c r="Y133" s="1"/>
      <c r="Z133" s="1"/>
      <c r="AA133" s="1"/>
      <c r="AB133" s="1"/>
      <c r="AC133" s="1"/>
    </row>
    <row r="134" spans="1:29" ht="15" customHeight="1">
      <c r="A134" s="1"/>
      <c r="B134" s="286"/>
      <c r="C134" s="224"/>
      <c r="D134" s="291"/>
      <c r="E134" s="242"/>
      <c r="F134" s="247"/>
      <c r="G134" s="224"/>
      <c r="H134" s="242"/>
      <c r="I134" s="247"/>
      <c r="J134" s="250"/>
      <c r="K134" s="242"/>
      <c r="L134" s="247"/>
      <c r="M134" s="253"/>
      <c r="N134" s="242"/>
      <c r="O134" s="240"/>
      <c r="P134" s="224"/>
      <c r="Q134" s="242"/>
      <c r="R134" s="240"/>
      <c r="S134" s="224"/>
      <c r="T134" s="242"/>
      <c r="U134" s="240"/>
      <c r="V134" s="238"/>
      <c r="W134" s="1"/>
      <c r="X134" s="1"/>
      <c r="Y134" s="1"/>
      <c r="Z134" s="1"/>
      <c r="AA134" s="1"/>
      <c r="AB134" s="1"/>
      <c r="AC134" s="1"/>
    </row>
    <row r="135" spans="1:29" ht="68.25" customHeight="1">
      <c r="A135" s="1"/>
      <c r="B135" s="286"/>
      <c r="C135" s="225"/>
      <c r="D135" s="291"/>
      <c r="E135" s="243"/>
      <c r="F135" s="247"/>
      <c r="G135" s="225"/>
      <c r="H135" s="243"/>
      <c r="I135" s="247"/>
      <c r="J135" s="251"/>
      <c r="K135" s="243"/>
      <c r="L135" s="247"/>
      <c r="M135" s="254"/>
      <c r="N135" s="243"/>
      <c r="O135" s="240"/>
      <c r="P135" s="225"/>
      <c r="Q135" s="243"/>
      <c r="R135" s="240"/>
      <c r="S135" s="225"/>
      <c r="T135" s="243"/>
      <c r="U135" s="240"/>
      <c r="V135" s="238"/>
      <c r="W135" s="1"/>
      <c r="X135" s="1"/>
      <c r="Y135" s="1"/>
      <c r="Z135" s="1"/>
      <c r="AA135" s="1"/>
      <c r="AB135" s="1"/>
      <c r="AC135" s="1"/>
    </row>
    <row r="136" spans="1:29" ht="15" customHeight="1">
      <c r="A136" s="1"/>
      <c r="B136" s="286"/>
      <c r="C136" s="223" t="str">
        <f ca="1">OFFSET(INDIRECT($B200),29,2)</f>
        <v>Data and information literacy</v>
      </c>
      <c r="D136" s="268" t="str">
        <f ca="1">OFFSET(INDIRECT($B$200),29,14)</f>
        <v xml:space="preserve">construct, refine and interrogate data sets to test or support an investigation.
</v>
      </c>
      <c r="E136" s="241">
        <v>1</v>
      </c>
      <c r="F136" s="237"/>
      <c r="G136" s="245" t="str">
        <f ca="1">OFFSET(INDIRECT($B200),29,15)</f>
        <v>create a data capture form, capture data, search data and create a database or spreadsheet with appropriate data input method.</v>
      </c>
      <c r="H136" s="241">
        <v>1</v>
      </c>
      <c r="I136" s="246"/>
      <c r="J136" s="249" t="str">
        <f ca="1">OFFSET(INDIRECT($B200),29,16)</f>
        <v>construct frequency tables for sets of data, grouped where appropriate, and perform simple analysis on data sets.</v>
      </c>
      <c r="K136" s="241">
        <v>1</v>
      </c>
      <c r="L136" s="246"/>
      <c r="M136" s="245" t="str">
        <f ca="1">OFFSET(INDIRECT($B200),29,17)</f>
        <v>search through large data sets and identify trends where appropriate.</v>
      </c>
      <c r="N136" s="241">
        <v>1</v>
      </c>
      <c r="O136" s="244"/>
      <c r="P136" s="245" t="str">
        <f ca="1">OFFSET(INDIRECT($B200),29,18)</f>
        <v>use data to explain and add validity to conclusion and where possible modify conclusion and/or hypothesis.</v>
      </c>
      <c r="Q136" s="241">
        <v>1</v>
      </c>
      <c r="R136" s="244"/>
      <c r="S136" s="245" t="str">
        <f ca="1">OFFSET(INDIRECT($B200),29,19)</f>
        <v>use appropriate programs to produce statistical evidence based on their own collected data/identified scenario and justify reasoning.</v>
      </c>
      <c r="T136" s="241">
        <v>1</v>
      </c>
      <c r="U136" s="244"/>
      <c r="V136" s="237"/>
      <c r="W136" s="1"/>
      <c r="X136" s="1"/>
      <c r="Y136" s="1"/>
      <c r="Z136" s="1"/>
      <c r="AA136" s="1"/>
      <c r="AB136" s="1"/>
      <c r="AC136" s="1"/>
    </row>
    <row r="137" spans="1:29" ht="15" customHeight="1">
      <c r="A137" s="1"/>
      <c r="B137" s="286"/>
      <c r="C137" s="224"/>
      <c r="D137" s="291"/>
      <c r="E137" s="242"/>
      <c r="F137" s="247"/>
      <c r="G137" s="224"/>
      <c r="H137" s="242"/>
      <c r="I137" s="247"/>
      <c r="J137" s="250"/>
      <c r="K137" s="242"/>
      <c r="L137" s="247"/>
      <c r="M137" s="224"/>
      <c r="N137" s="242"/>
      <c r="O137" s="240"/>
      <c r="P137" s="224"/>
      <c r="Q137" s="242"/>
      <c r="R137" s="240"/>
      <c r="S137" s="224"/>
      <c r="T137" s="242"/>
      <c r="U137" s="240"/>
      <c r="V137" s="238"/>
      <c r="W137" s="1"/>
      <c r="X137" s="1"/>
      <c r="Y137" s="1"/>
      <c r="Z137" s="1"/>
      <c r="AA137" s="1"/>
      <c r="AB137" s="1"/>
      <c r="AC137" s="1"/>
    </row>
    <row r="138" spans="1:29" ht="15" customHeight="1">
      <c r="A138" s="1"/>
      <c r="B138" s="286"/>
      <c r="C138" s="224"/>
      <c r="D138" s="291"/>
      <c r="E138" s="242"/>
      <c r="F138" s="247"/>
      <c r="G138" s="224"/>
      <c r="H138" s="242"/>
      <c r="I138" s="247"/>
      <c r="J138" s="250"/>
      <c r="K138" s="242"/>
      <c r="L138" s="247"/>
      <c r="M138" s="224"/>
      <c r="N138" s="242"/>
      <c r="O138" s="240"/>
      <c r="P138" s="224"/>
      <c r="Q138" s="242"/>
      <c r="R138" s="240"/>
      <c r="S138" s="224"/>
      <c r="T138" s="242"/>
      <c r="U138" s="240"/>
      <c r="V138" s="238"/>
      <c r="W138" s="1"/>
      <c r="X138" s="1"/>
      <c r="Y138" s="1"/>
      <c r="Z138" s="1"/>
      <c r="AA138" s="1"/>
      <c r="AB138" s="1"/>
      <c r="AC138" s="1"/>
    </row>
    <row r="139" spans="1:29" ht="15" customHeight="1">
      <c r="A139" s="1"/>
      <c r="B139" s="286"/>
      <c r="C139" s="224"/>
      <c r="D139" s="291"/>
      <c r="E139" s="243"/>
      <c r="F139" s="247"/>
      <c r="G139" s="224"/>
      <c r="H139" s="243"/>
      <c r="I139" s="247"/>
      <c r="J139" s="250"/>
      <c r="K139" s="243"/>
      <c r="L139" s="247"/>
      <c r="M139" s="224"/>
      <c r="N139" s="243"/>
      <c r="O139" s="240"/>
      <c r="P139" s="224"/>
      <c r="Q139" s="243"/>
      <c r="R139" s="240"/>
      <c r="S139" s="224"/>
      <c r="T139" s="243"/>
      <c r="U139" s="240"/>
      <c r="V139" s="238"/>
      <c r="W139" s="1"/>
      <c r="X139" s="1"/>
      <c r="Y139" s="1"/>
      <c r="Z139" s="1"/>
      <c r="AA139" s="1"/>
      <c r="AB139" s="1"/>
      <c r="AC139" s="1"/>
    </row>
    <row r="140" spans="1:29" ht="15" customHeight="1">
      <c r="A140" s="1"/>
      <c r="B140" s="286"/>
      <c r="C140" s="224"/>
      <c r="D140" s="291"/>
      <c r="E140" s="241">
        <v>2</v>
      </c>
      <c r="F140" s="266"/>
      <c r="G140" s="224"/>
      <c r="H140" s="241">
        <v>2</v>
      </c>
      <c r="I140" s="248"/>
      <c r="J140" s="250"/>
      <c r="K140" s="241">
        <v>2</v>
      </c>
      <c r="L140" s="248"/>
      <c r="M140" s="224"/>
      <c r="N140" s="241">
        <v>2</v>
      </c>
      <c r="O140" s="239"/>
      <c r="P140" s="224"/>
      <c r="Q140" s="241">
        <v>2</v>
      </c>
      <c r="R140" s="239"/>
      <c r="S140" s="224"/>
      <c r="T140" s="241">
        <v>2</v>
      </c>
      <c r="U140" s="239"/>
      <c r="V140" s="237"/>
      <c r="W140" s="1"/>
      <c r="X140" s="1"/>
      <c r="Y140" s="1"/>
      <c r="Z140" s="1"/>
      <c r="AA140" s="1"/>
      <c r="AB140" s="1"/>
      <c r="AC140" s="1"/>
    </row>
    <row r="141" spans="1:29" ht="15" customHeight="1">
      <c r="A141" s="1"/>
      <c r="B141" s="286"/>
      <c r="C141" s="224"/>
      <c r="D141" s="291"/>
      <c r="E141" s="242"/>
      <c r="F141" s="247"/>
      <c r="G141" s="224"/>
      <c r="H141" s="242"/>
      <c r="I141" s="247"/>
      <c r="J141" s="250"/>
      <c r="K141" s="242"/>
      <c r="L141" s="247"/>
      <c r="M141" s="224"/>
      <c r="N141" s="242"/>
      <c r="O141" s="240"/>
      <c r="P141" s="224"/>
      <c r="Q141" s="242"/>
      <c r="R141" s="240"/>
      <c r="S141" s="224"/>
      <c r="T141" s="242"/>
      <c r="U141" s="240"/>
      <c r="V141" s="238"/>
      <c r="W141" s="1"/>
      <c r="X141" s="1"/>
      <c r="Y141" s="1"/>
      <c r="Z141" s="1"/>
      <c r="AA141" s="1"/>
      <c r="AB141" s="1"/>
      <c r="AC141" s="1"/>
    </row>
    <row r="142" spans="1:29" ht="15" customHeight="1">
      <c r="A142" s="1"/>
      <c r="B142" s="286"/>
      <c r="C142" s="224"/>
      <c r="D142" s="291"/>
      <c r="E142" s="242"/>
      <c r="F142" s="247"/>
      <c r="G142" s="224"/>
      <c r="H142" s="242"/>
      <c r="I142" s="247"/>
      <c r="J142" s="250"/>
      <c r="K142" s="242"/>
      <c r="L142" s="247"/>
      <c r="M142" s="224"/>
      <c r="N142" s="242"/>
      <c r="O142" s="240"/>
      <c r="P142" s="224"/>
      <c r="Q142" s="242"/>
      <c r="R142" s="240"/>
      <c r="S142" s="224"/>
      <c r="T142" s="242"/>
      <c r="U142" s="240"/>
      <c r="V142" s="238"/>
      <c r="W142" s="1"/>
      <c r="X142" s="1"/>
      <c r="Y142" s="1"/>
      <c r="Z142" s="1"/>
      <c r="AA142" s="1"/>
      <c r="AB142" s="1"/>
      <c r="AC142" s="1"/>
    </row>
    <row r="143" spans="1:29" ht="15" customHeight="1">
      <c r="A143" s="1"/>
      <c r="B143" s="286"/>
      <c r="C143" s="224"/>
      <c r="D143" s="291"/>
      <c r="E143" s="243"/>
      <c r="F143" s="247"/>
      <c r="G143" s="224"/>
      <c r="H143" s="243"/>
      <c r="I143" s="247"/>
      <c r="J143" s="250"/>
      <c r="K143" s="243"/>
      <c r="L143" s="247"/>
      <c r="M143" s="224"/>
      <c r="N143" s="243"/>
      <c r="O143" s="240"/>
      <c r="P143" s="224"/>
      <c r="Q143" s="243"/>
      <c r="R143" s="240"/>
      <c r="S143" s="224"/>
      <c r="T143" s="243"/>
      <c r="U143" s="240"/>
      <c r="V143" s="238"/>
      <c r="W143" s="1"/>
      <c r="X143" s="1"/>
      <c r="Y143" s="1"/>
      <c r="Z143" s="1"/>
      <c r="AA143" s="1"/>
      <c r="AB143" s="1"/>
      <c r="AC143" s="1"/>
    </row>
    <row r="144" spans="1:29" ht="15" customHeight="1">
      <c r="A144" s="1"/>
      <c r="B144" s="286"/>
      <c r="C144" s="224"/>
      <c r="D144" s="291"/>
      <c r="E144" s="241">
        <v>3</v>
      </c>
      <c r="F144" s="266"/>
      <c r="G144" s="224"/>
      <c r="H144" s="241">
        <v>3</v>
      </c>
      <c r="I144" s="248"/>
      <c r="J144" s="250"/>
      <c r="K144" s="241">
        <v>3</v>
      </c>
      <c r="L144" s="248"/>
      <c r="M144" s="224"/>
      <c r="N144" s="241">
        <v>3</v>
      </c>
      <c r="O144" s="239"/>
      <c r="P144" s="224"/>
      <c r="Q144" s="241">
        <v>3</v>
      </c>
      <c r="R144" s="239"/>
      <c r="S144" s="224"/>
      <c r="T144" s="241">
        <v>3</v>
      </c>
      <c r="U144" s="239"/>
      <c r="V144" s="237"/>
      <c r="W144" s="1"/>
      <c r="X144" s="1"/>
      <c r="Y144" s="1"/>
      <c r="Z144" s="1"/>
      <c r="AA144" s="1"/>
      <c r="AB144" s="1"/>
      <c r="AC144" s="1"/>
    </row>
    <row r="145" spans="1:29" ht="15" customHeight="1">
      <c r="A145" s="1"/>
      <c r="B145" s="286"/>
      <c r="C145" s="224"/>
      <c r="D145" s="291"/>
      <c r="E145" s="242"/>
      <c r="F145" s="247"/>
      <c r="G145" s="224"/>
      <c r="H145" s="242"/>
      <c r="I145" s="247"/>
      <c r="J145" s="250"/>
      <c r="K145" s="242"/>
      <c r="L145" s="247"/>
      <c r="M145" s="224"/>
      <c r="N145" s="242"/>
      <c r="O145" s="240"/>
      <c r="P145" s="224"/>
      <c r="Q145" s="242"/>
      <c r="R145" s="240"/>
      <c r="S145" s="224"/>
      <c r="T145" s="242"/>
      <c r="U145" s="240"/>
      <c r="V145" s="238"/>
      <c r="W145" s="1"/>
      <c r="X145" s="1"/>
      <c r="Y145" s="1"/>
      <c r="Z145" s="1"/>
      <c r="AA145" s="1"/>
      <c r="AB145" s="1"/>
      <c r="AC145" s="1"/>
    </row>
    <row r="146" spans="1:29" ht="15" customHeight="1">
      <c r="A146" s="1"/>
      <c r="B146" s="286"/>
      <c r="C146" s="224"/>
      <c r="D146" s="291"/>
      <c r="E146" s="242"/>
      <c r="F146" s="247"/>
      <c r="G146" s="224"/>
      <c r="H146" s="242"/>
      <c r="I146" s="247"/>
      <c r="J146" s="250"/>
      <c r="K146" s="242"/>
      <c r="L146" s="247"/>
      <c r="M146" s="224"/>
      <c r="N146" s="242"/>
      <c r="O146" s="240"/>
      <c r="P146" s="224"/>
      <c r="Q146" s="242"/>
      <c r="R146" s="240"/>
      <c r="S146" s="224"/>
      <c r="T146" s="242"/>
      <c r="U146" s="240"/>
      <c r="V146" s="238"/>
      <c r="W146" s="1"/>
      <c r="X146" s="1"/>
      <c r="Y146" s="1"/>
      <c r="Z146" s="1"/>
      <c r="AA146" s="1"/>
      <c r="AB146" s="1"/>
      <c r="AC146" s="1"/>
    </row>
    <row r="147" spans="1:29" ht="15" customHeight="1">
      <c r="A147" s="1"/>
      <c r="B147" s="287"/>
      <c r="C147" s="225"/>
      <c r="D147" s="291"/>
      <c r="E147" s="243"/>
      <c r="F147" s="247"/>
      <c r="G147" s="225"/>
      <c r="H147" s="243"/>
      <c r="I147" s="247"/>
      <c r="J147" s="251"/>
      <c r="K147" s="243"/>
      <c r="L147" s="247"/>
      <c r="M147" s="225"/>
      <c r="N147" s="243"/>
      <c r="O147" s="240"/>
      <c r="P147" s="225"/>
      <c r="Q147" s="243"/>
      <c r="R147" s="240"/>
      <c r="S147" s="225"/>
      <c r="T147" s="243"/>
      <c r="U147" s="240"/>
      <c r="V147" s="238"/>
      <c r="W147" s="1"/>
      <c r="X147" s="1"/>
      <c r="Y147" s="1"/>
      <c r="Z147" s="1"/>
      <c r="AA147" s="1"/>
      <c r="AB147" s="1"/>
      <c r="AC147" s="1"/>
    </row>
    <row r="148" spans="1:29">
      <c r="A148" s="1"/>
      <c r="B148" s="16"/>
      <c r="C148" s="3"/>
      <c r="D148" s="3"/>
      <c r="E148" s="3"/>
      <c r="F148" s="3"/>
      <c r="G148" s="137"/>
      <c r="H148" s="137"/>
      <c r="I148" s="137"/>
      <c r="J148" s="137"/>
      <c r="K148" s="137"/>
      <c r="L148" s="154"/>
      <c r="M148" s="137"/>
      <c r="N148" s="137"/>
      <c r="O148" s="137"/>
      <c r="P148" s="137"/>
      <c r="Q148" s="137"/>
      <c r="R148" s="137"/>
      <c r="S148" s="137"/>
      <c r="T148" s="137"/>
      <c r="U148" s="137"/>
      <c r="V148" s="1"/>
      <c r="W148" s="1"/>
      <c r="X148" s="1"/>
      <c r="Y148" s="1"/>
      <c r="Z148" s="1"/>
      <c r="AA148" s="1"/>
      <c r="AB148" s="1"/>
      <c r="AC148" s="1"/>
    </row>
    <row r="149" spans="1:29">
      <c r="A149" s="1"/>
      <c r="B149" s="16"/>
      <c r="C149" s="3"/>
      <c r="D149" s="3"/>
      <c r="E149" s="3"/>
      <c r="F149" s="3"/>
      <c r="G149" s="137"/>
      <c r="H149" s="137"/>
      <c r="I149" s="137"/>
      <c r="J149" s="137"/>
      <c r="K149" s="137"/>
      <c r="L149" s="154"/>
      <c r="M149" s="137"/>
      <c r="N149" s="137"/>
      <c r="O149" s="137"/>
      <c r="P149" s="137"/>
      <c r="Q149" s="137"/>
      <c r="R149" s="137"/>
      <c r="S149" s="137"/>
      <c r="T149" s="137"/>
      <c r="U149" s="137"/>
      <c r="V149" s="1"/>
      <c r="W149" s="1"/>
      <c r="X149" s="1"/>
      <c r="Y149" s="1"/>
      <c r="Z149" s="1"/>
      <c r="AA149" s="1"/>
      <c r="AB149" s="1"/>
      <c r="AC149" s="1"/>
    </row>
    <row r="150" spans="1:29">
      <c r="A150" s="1"/>
      <c r="B150" s="16"/>
      <c r="C150" s="3"/>
      <c r="D150" s="3"/>
      <c r="E150" s="3"/>
      <c r="F150" s="3"/>
      <c r="G150" s="137"/>
      <c r="H150" s="137"/>
      <c r="I150" s="137"/>
      <c r="J150" s="137"/>
      <c r="K150" s="137"/>
      <c r="L150" s="154"/>
      <c r="M150" s="137"/>
      <c r="N150" s="137"/>
      <c r="O150" s="137"/>
      <c r="P150" s="137"/>
      <c r="Q150" s="137"/>
      <c r="R150" s="137"/>
      <c r="S150" s="137"/>
      <c r="T150" s="137"/>
      <c r="U150" s="137"/>
      <c r="V150" s="1"/>
      <c r="W150" s="1"/>
      <c r="X150" s="1"/>
      <c r="Y150" s="1"/>
      <c r="Z150" s="1"/>
      <c r="AA150" s="1"/>
      <c r="AB150" s="1"/>
      <c r="AC150" s="1"/>
    </row>
    <row r="151" spans="1:29">
      <c r="A151" s="1"/>
      <c r="B151" s="16"/>
      <c r="C151" s="3"/>
      <c r="D151" s="3"/>
      <c r="E151" s="3"/>
      <c r="F151" s="3"/>
      <c r="G151" s="137"/>
      <c r="H151" s="137"/>
      <c r="I151" s="137"/>
      <c r="J151" s="137"/>
      <c r="K151" s="137"/>
      <c r="L151" s="154"/>
      <c r="M151" s="137"/>
      <c r="N151" s="137"/>
      <c r="O151" s="137"/>
      <c r="P151" s="137"/>
      <c r="Q151" s="137"/>
      <c r="R151" s="137"/>
      <c r="S151" s="137"/>
      <c r="T151" s="137"/>
      <c r="U151" s="137"/>
      <c r="V151" s="1"/>
      <c r="W151" s="1"/>
      <c r="X151" s="1"/>
      <c r="Y151" s="1"/>
      <c r="Z151" s="1"/>
      <c r="AA151" s="1"/>
      <c r="AB151" s="1"/>
      <c r="AC151" s="1"/>
    </row>
    <row r="152" spans="1:29">
      <c r="A152" s="1"/>
      <c r="B152" s="16"/>
      <c r="C152" s="3"/>
      <c r="D152" s="3"/>
      <c r="E152" s="3"/>
      <c r="F152" s="3"/>
      <c r="G152" s="137"/>
      <c r="H152" s="137"/>
      <c r="I152" s="137"/>
      <c r="J152" s="137"/>
      <c r="K152" s="137"/>
      <c r="L152" s="154"/>
      <c r="M152" s="137"/>
      <c r="N152" s="137"/>
      <c r="O152" s="137"/>
      <c r="P152" s="137"/>
      <c r="Q152" s="137"/>
      <c r="R152" s="137"/>
      <c r="S152" s="137"/>
      <c r="T152" s="137"/>
      <c r="U152" s="137"/>
      <c r="V152" s="1"/>
      <c r="W152" s="1"/>
      <c r="X152" s="1"/>
      <c r="Y152" s="1"/>
      <c r="Z152" s="1"/>
      <c r="AA152" s="1"/>
      <c r="AB152" s="1"/>
      <c r="AC152" s="1"/>
    </row>
    <row r="153" spans="1:29">
      <c r="A153" s="1"/>
      <c r="B153" s="16"/>
      <c r="C153" s="3"/>
      <c r="D153" s="3"/>
      <c r="E153" s="3"/>
      <c r="F153" s="3"/>
      <c r="G153" s="137"/>
      <c r="H153" s="137"/>
      <c r="I153" s="137"/>
      <c r="J153" s="137"/>
      <c r="K153" s="137"/>
      <c r="L153" s="154"/>
      <c r="M153" s="137"/>
      <c r="N153" s="137"/>
      <c r="O153" s="137"/>
      <c r="P153" s="137"/>
      <c r="Q153" s="137"/>
      <c r="R153" s="137"/>
      <c r="S153" s="137"/>
      <c r="T153" s="137"/>
      <c r="U153" s="137"/>
      <c r="V153" s="1"/>
      <c r="W153" s="1"/>
      <c r="X153" s="1"/>
      <c r="Y153" s="1"/>
      <c r="Z153" s="1"/>
      <c r="AA153" s="1"/>
      <c r="AB153" s="1"/>
      <c r="AC153" s="1"/>
    </row>
    <row r="154" spans="1:29">
      <c r="A154" s="1"/>
      <c r="B154" s="16"/>
      <c r="C154" s="3"/>
      <c r="D154" s="3"/>
      <c r="E154" s="3"/>
      <c r="F154" s="3"/>
      <c r="G154" s="137"/>
      <c r="H154" s="137"/>
      <c r="I154" s="137"/>
      <c r="J154" s="137"/>
      <c r="K154" s="137"/>
      <c r="L154" s="154"/>
      <c r="M154" s="137"/>
      <c r="N154" s="137"/>
      <c r="O154" s="137"/>
      <c r="P154" s="137"/>
      <c r="Q154" s="137"/>
      <c r="R154" s="137"/>
      <c r="S154" s="137"/>
      <c r="T154" s="137"/>
      <c r="U154" s="137"/>
      <c r="V154" s="1"/>
      <c r="W154" s="1"/>
      <c r="X154" s="1"/>
      <c r="Y154" s="1"/>
      <c r="Z154" s="1"/>
      <c r="AA154" s="1"/>
      <c r="AB154" s="1"/>
      <c r="AC154" s="1"/>
    </row>
    <row r="155" spans="1:29">
      <c r="A155" s="1"/>
      <c r="B155" s="16"/>
      <c r="C155" s="3"/>
      <c r="D155" s="3"/>
      <c r="E155" s="3"/>
      <c r="F155" s="3"/>
      <c r="G155" s="137"/>
      <c r="H155" s="137"/>
      <c r="I155" s="137"/>
      <c r="J155" s="137"/>
      <c r="K155" s="137"/>
      <c r="L155" s="154"/>
      <c r="M155" s="137"/>
      <c r="N155" s="137"/>
      <c r="O155" s="137"/>
      <c r="P155" s="137"/>
      <c r="Q155" s="137"/>
      <c r="R155" s="137"/>
      <c r="S155" s="137"/>
      <c r="T155" s="137"/>
      <c r="U155" s="137"/>
      <c r="V155" s="1"/>
      <c r="W155" s="1"/>
      <c r="X155" s="1"/>
      <c r="Y155" s="1"/>
      <c r="Z155" s="1"/>
      <c r="AA155" s="1"/>
      <c r="AB155" s="1"/>
      <c r="AC155" s="1"/>
    </row>
    <row r="156" spans="1:29">
      <c r="A156" s="1"/>
      <c r="B156" s="16"/>
      <c r="C156" s="3"/>
      <c r="D156" s="3"/>
      <c r="E156" s="3"/>
      <c r="F156" s="3"/>
      <c r="G156" s="137"/>
      <c r="H156" s="137"/>
      <c r="I156" s="137"/>
      <c r="J156" s="137"/>
      <c r="K156" s="137"/>
      <c r="L156" s="154"/>
      <c r="M156" s="137"/>
      <c r="N156" s="137"/>
      <c r="O156" s="137"/>
      <c r="P156" s="137"/>
      <c r="Q156" s="137"/>
      <c r="R156" s="137"/>
      <c r="S156" s="137"/>
      <c r="T156" s="137"/>
      <c r="U156" s="137"/>
      <c r="V156" s="1"/>
      <c r="W156" s="1"/>
      <c r="X156" s="1"/>
      <c r="Y156" s="1"/>
      <c r="Z156" s="1"/>
      <c r="AA156" s="1"/>
      <c r="AB156" s="1"/>
      <c r="AC156" s="1"/>
    </row>
    <row r="157" spans="1:29">
      <c r="A157" s="1"/>
      <c r="B157" s="16"/>
      <c r="C157" s="3"/>
      <c r="D157" s="3"/>
      <c r="E157" s="3"/>
      <c r="F157" s="3"/>
      <c r="G157" s="137"/>
      <c r="H157" s="137"/>
      <c r="I157" s="137"/>
      <c r="J157" s="137"/>
      <c r="K157" s="137"/>
      <c r="L157" s="154"/>
      <c r="M157" s="137"/>
      <c r="N157" s="137"/>
      <c r="O157" s="137"/>
      <c r="P157" s="137"/>
      <c r="Q157" s="137"/>
      <c r="R157" s="137"/>
      <c r="S157" s="137"/>
      <c r="T157" s="137"/>
      <c r="U157" s="137"/>
      <c r="V157" s="1"/>
      <c r="W157" s="1"/>
      <c r="X157" s="1"/>
      <c r="Y157" s="1"/>
      <c r="Z157" s="1"/>
      <c r="AA157" s="1"/>
      <c r="AB157" s="1"/>
      <c r="AC157" s="1"/>
    </row>
    <row r="158" spans="1:29">
      <c r="A158" s="1"/>
      <c r="B158" s="16"/>
      <c r="C158" s="3"/>
      <c r="D158" s="3"/>
      <c r="E158" s="3"/>
      <c r="F158" s="3"/>
      <c r="G158" s="137"/>
      <c r="H158" s="137"/>
      <c r="I158" s="137"/>
      <c r="J158" s="137"/>
      <c r="K158" s="137"/>
      <c r="L158" s="154"/>
      <c r="M158" s="137"/>
      <c r="N158" s="137"/>
      <c r="O158" s="137"/>
      <c r="P158" s="137"/>
      <c r="Q158" s="137"/>
      <c r="R158" s="137"/>
      <c r="S158" s="137"/>
      <c r="T158" s="137"/>
      <c r="U158" s="137"/>
      <c r="V158" s="1"/>
      <c r="W158" s="1"/>
      <c r="X158" s="1"/>
      <c r="Y158" s="1"/>
      <c r="Z158" s="1"/>
      <c r="AA158" s="1"/>
      <c r="AB158" s="1"/>
      <c r="AC158" s="1"/>
    </row>
    <row r="159" spans="1:29">
      <c r="A159" s="1"/>
      <c r="B159" s="16"/>
      <c r="C159" s="3"/>
      <c r="D159" s="3"/>
      <c r="E159" s="3"/>
      <c r="F159" s="3"/>
      <c r="G159" s="137"/>
      <c r="H159" s="137"/>
      <c r="I159" s="137"/>
      <c r="J159" s="137"/>
      <c r="K159" s="137"/>
      <c r="L159" s="154"/>
      <c r="M159" s="137"/>
      <c r="N159" s="137"/>
      <c r="O159" s="137"/>
      <c r="P159" s="137"/>
      <c r="Q159" s="137"/>
      <c r="R159" s="137"/>
      <c r="S159" s="137"/>
      <c r="T159" s="137"/>
      <c r="U159" s="137"/>
      <c r="V159" s="1"/>
      <c r="W159" s="1"/>
      <c r="X159" s="1"/>
      <c r="Y159" s="1"/>
      <c r="Z159" s="1"/>
      <c r="AA159" s="1"/>
      <c r="AB159" s="1"/>
      <c r="AC159" s="1"/>
    </row>
    <row r="160" spans="1:29">
      <c r="A160" s="1"/>
      <c r="B160" s="16"/>
      <c r="C160" s="3"/>
      <c r="D160" s="3"/>
      <c r="E160" s="3"/>
      <c r="F160" s="3"/>
      <c r="G160" s="137"/>
      <c r="H160" s="137"/>
      <c r="I160" s="137"/>
      <c r="J160" s="137"/>
      <c r="K160" s="137"/>
      <c r="L160" s="154"/>
      <c r="M160" s="137"/>
      <c r="N160" s="137"/>
      <c r="O160" s="137"/>
      <c r="P160" s="137"/>
      <c r="Q160" s="137"/>
      <c r="R160" s="137"/>
      <c r="S160" s="137"/>
      <c r="T160" s="137"/>
      <c r="U160" s="137"/>
      <c r="V160" s="1"/>
      <c r="W160" s="1"/>
      <c r="X160" s="1"/>
      <c r="Y160" s="1"/>
      <c r="Z160" s="1"/>
      <c r="AA160" s="1"/>
      <c r="AB160" s="1"/>
      <c r="AC160" s="1"/>
    </row>
    <row r="161" spans="1:29">
      <c r="A161" s="1"/>
      <c r="B161" s="16"/>
      <c r="C161" s="3"/>
      <c r="D161" s="3"/>
      <c r="E161" s="3"/>
      <c r="F161" s="3"/>
      <c r="G161" s="137"/>
      <c r="H161" s="137"/>
      <c r="I161" s="137"/>
      <c r="J161" s="137"/>
      <c r="K161" s="137"/>
      <c r="L161" s="154"/>
      <c r="M161" s="137"/>
      <c r="N161" s="137"/>
      <c r="O161" s="137"/>
      <c r="P161" s="137"/>
      <c r="Q161" s="137"/>
      <c r="R161" s="137"/>
      <c r="S161" s="137"/>
      <c r="T161" s="137"/>
      <c r="U161" s="137"/>
      <c r="V161" s="1"/>
      <c r="W161" s="1"/>
      <c r="X161" s="1"/>
      <c r="Y161" s="1"/>
      <c r="Z161" s="1"/>
      <c r="AA161" s="1"/>
      <c r="AB161" s="1"/>
      <c r="AC161" s="1"/>
    </row>
    <row r="162" spans="1:29">
      <c r="A162" s="1"/>
      <c r="B162" s="16"/>
      <c r="C162" s="3"/>
      <c r="D162" s="3"/>
      <c r="E162" s="3"/>
      <c r="F162" s="3"/>
      <c r="G162" s="137"/>
      <c r="H162" s="137"/>
      <c r="I162" s="137"/>
      <c r="J162" s="137"/>
      <c r="K162" s="137"/>
      <c r="L162" s="154"/>
      <c r="M162" s="137"/>
      <c r="N162" s="137"/>
      <c r="O162" s="137"/>
      <c r="P162" s="137"/>
      <c r="Q162" s="137"/>
      <c r="R162" s="137"/>
      <c r="S162" s="137"/>
      <c r="T162" s="137"/>
      <c r="U162" s="137"/>
      <c r="V162" s="1"/>
      <c r="W162" s="1"/>
      <c r="X162" s="1"/>
      <c r="Y162" s="1"/>
      <c r="Z162" s="1"/>
      <c r="AA162" s="1"/>
      <c r="AB162" s="1"/>
      <c r="AC162" s="1"/>
    </row>
    <row r="163" spans="1:29">
      <c r="A163" s="1"/>
      <c r="B163" s="16"/>
      <c r="C163" s="3"/>
      <c r="D163" s="3"/>
      <c r="E163" s="3"/>
      <c r="F163" s="3"/>
      <c r="G163" s="137"/>
      <c r="H163" s="137"/>
      <c r="I163" s="137"/>
      <c r="J163" s="137"/>
      <c r="K163" s="137"/>
      <c r="L163" s="154"/>
      <c r="M163" s="137"/>
      <c r="N163" s="137"/>
      <c r="O163" s="137"/>
      <c r="P163" s="137"/>
      <c r="Q163" s="137"/>
      <c r="R163" s="137"/>
      <c r="S163" s="137"/>
      <c r="T163" s="137"/>
      <c r="U163" s="137"/>
      <c r="V163" s="1"/>
      <c r="W163" s="1"/>
      <c r="X163" s="1"/>
      <c r="Y163" s="1"/>
      <c r="Z163" s="1"/>
      <c r="AA163" s="1"/>
      <c r="AB163" s="1"/>
      <c r="AC163" s="1"/>
    </row>
    <row r="164" spans="1:29">
      <c r="A164" s="1"/>
      <c r="B164" s="16"/>
      <c r="C164" s="3"/>
      <c r="D164" s="3"/>
      <c r="E164" s="3"/>
      <c r="F164" s="3"/>
      <c r="G164" s="137"/>
      <c r="H164" s="137"/>
      <c r="I164" s="137"/>
      <c r="J164" s="137"/>
      <c r="K164" s="137"/>
      <c r="L164" s="154"/>
      <c r="M164" s="137"/>
      <c r="N164" s="137"/>
      <c r="O164" s="137"/>
      <c r="P164" s="137"/>
      <c r="Q164" s="137"/>
      <c r="R164" s="137"/>
      <c r="S164" s="137"/>
      <c r="T164" s="137"/>
      <c r="U164" s="137"/>
      <c r="V164" s="1"/>
      <c r="W164" s="1"/>
      <c r="X164" s="1"/>
      <c r="Y164" s="1"/>
      <c r="Z164" s="1"/>
      <c r="AA164" s="1"/>
      <c r="AB164" s="1"/>
      <c r="AC164" s="1"/>
    </row>
    <row r="165" spans="1:29">
      <c r="A165" s="1"/>
      <c r="B165" s="16"/>
      <c r="C165" s="3"/>
      <c r="D165" s="3"/>
      <c r="E165" s="3"/>
      <c r="F165" s="3"/>
      <c r="G165" s="137"/>
      <c r="H165" s="137"/>
      <c r="I165" s="137"/>
      <c r="J165" s="137"/>
      <c r="K165" s="137"/>
      <c r="L165" s="154"/>
      <c r="M165" s="137"/>
      <c r="N165" s="137"/>
      <c r="O165" s="137"/>
      <c r="P165" s="137"/>
      <c r="Q165" s="137"/>
      <c r="R165" s="137"/>
      <c r="S165" s="137"/>
      <c r="T165" s="137"/>
      <c r="U165" s="137"/>
      <c r="V165" s="1"/>
      <c r="W165" s="1"/>
      <c r="X165" s="1"/>
      <c r="Y165" s="1"/>
      <c r="Z165" s="1"/>
      <c r="AA165" s="1"/>
      <c r="AB165" s="1"/>
      <c r="AC165" s="1"/>
    </row>
    <row r="166" spans="1:29">
      <c r="A166" s="1"/>
      <c r="B166" s="16"/>
      <c r="C166" s="3"/>
      <c r="D166" s="3"/>
      <c r="E166" s="3"/>
      <c r="F166" s="3"/>
      <c r="G166" s="137"/>
      <c r="H166" s="137"/>
      <c r="I166" s="137"/>
      <c r="J166" s="137"/>
      <c r="K166" s="137"/>
      <c r="L166" s="154"/>
      <c r="M166" s="137"/>
      <c r="N166" s="137"/>
      <c r="O166" s="137"/>
      <c r="P166" s="137"/>
      <c r="Q166" s="137"/>
      <c r="R166" s="137"/>
      <c r="S166" s="137"/>
      <c r="T166" s="137"/>
      <c r="U166" s="137"/>
      <c r="V166" s="1"/>
      <c r="W166" s="1"/>
      <c r="X166" s="1"/>
      <c r="Y166" s="1"/>
      <c r="Z166" s="1"/>
      <c r="AA166" s="1"/>
      <c r="AB166" s="1"/>
      <c r="AC166" s="1"/>
    </row>
    <row r="167" spans="1:29">
      <c r="A167" s="1"/>
      <c r="B167" s="16"/>
      <c r="C167" s="3"/>
      <c r="D167" s="3"/>
      <c r="E167" s="3"/>
      <c r="F167" s="3"/>
      <c r="G167" s="137"/>
      <c r="H167" s="137"/>
      <c r="I167" s="137"/>
      <c r="J167" s="137"/>
      <c r="K167" s="137"/>
      <c r="L167" s="154"/>
      <c r="M167" s="137"/>
      <c r="N167" s="137"/>
      <c r="O167" s="137"/>
      <c r="P167" s="137"/>
      <c r="Q167" s="137"/>
      <c r="R167" s="137"/>
      <c r="S167" s="137"/>
      <c r="T167" s="137"/>
      <c r="U167" s="137"/>
      <c r="V167" s="1"/>
      <c r="W167" s="1"/>
      <c r="X167" s="1"/>
      <c r="Y167" s="1"/>
      <c r="Z167" s="1"/>
      <c r="AA167" s="1"/>
      <c r="AB167" s="1"/>
      <c r="AC167" s="1"/>
    </row>
    <row r="168" spans="1:29">
      <c r="A168" s="1"/>
      <c r="B168" s="16"/>
      <c r="C168" s="3"/>
      <c r="D168" s="3"/>
      <c r="E168" s="3"/>
      <c r="F168" s="3"/>
      <c r="G168" s="137"/>
      <c r="H168" s="137"/>
      <c r="I168" s="137"/>
      <c r="J168" s="137"/>
      <c r="K168" s="137"/>
      <c r="L168" s="154"/>
      <c r="M168" s="137"/>
      <c r="N168" s="137"/>
      <c r="O168" s="137"/>
      <c r="P168" s="137"/>
      <c r="Q168" s="137"/>
      <c r="R168" s="137"/>
      <c r="S168" s="137"/>
      <c r="T168" s="137"/>
      <c r="U168" s="137"/>
      <c r="V168" s="1"/>
      <c r="W168" s="1"/>
      <c r="X168" s="1"/>
      <c r="Y168" s="1"/>
      <c r="Z168" s="1"/>
      <c r="AA168" s="1"/>
      <c r="AB168" s="1"/>
      <c r="AC168" s="1"/>
    </row>
    <row r="169" spans="1:29">
      <c r="A169" s="1"/>
      <c r="B169" s="16"/>
      <c r="C169" s="3"/>
      <c r="D169" s="3"/>
      <c r="E169" s="3"/>
      <c r="F169" s="3"/>
      <c r="G169" s="137"/>
      <c r="H169" s="137"/>
      <c r="I169" s="137"/>
      <c r="J169" s="137"/>
      <c r="K169" s="137"/>
      <c r="L169" s="154"/>
      <c r="M169" s="137"/>
      <c r="N169" s="137"/>
      <c r="O169" s="137"/>
      <c r="P169" s="137"/>
      <c r="Q169" s="137"/>
      <c r="R169" s="137"/>
      <c r="S169" s="137"/>
      <c r="T169" s="137"/>
      <c r="U169" s="137"/>
      <c r="V169" s="1"/>
      <c r="W169" s="1"/>
      <c r="X169" s="1"/>
      <c r="Y169" s="1"/>
      <c r="Z169" s="1"/>
      <c r="AA169" s="1"/>
      <c r="AB169" s="1"/>
      <c r="AC169" s="1"/>
    </row>
    <row r="170" spans="1:29">
      <c r="A170" s="1"/>
      <c r="B170" s="16"/>
      <c r="C170" s="3"/>
      <c r="D170" s="3"/>
      <c r="E170" s="3"/>
      <c r="F170" s="3"/>
      <c r="G170" s="137"/>
      <c r="H170" s="137"/>
      <c r="I170" s="137"/>
      <c r="J170" s="137"/>
      <c r="K170" s="137"/>
      <c r="L170" s="154"/>
      <c r="M170" s="137"/>
      <c r="N170" s="137"/>
      <c r="O170" s="137"/>
      <c r="P170" s="137"/>
      <c r="Q170" s="137"/>
      <c r="R170" s="137"/>
      <c r="S170" s="137"/>
      <c r="T170" s="137"/>
      <c r="U170" s="137"/>
      <c r="V170" s="1"/>
      <c r="W170" s="1"/>
      <c r="X170" s="1"/>
      <c r="Y170" s="1"/>
      <c r="Z170" s="1"/>
      <c r="AA170" s="1"/>
      <c r="AB170" s="1"/>
      <c r="AC170" s="1"/>
    </row>
    <row r="171" spans="1:29">
      <c r="A171" s="1"/>
      <c r="B171" s="16"/>
      <c r="C171" s="3"/>
      <c r="D171" s="3"/>
      <c r="E171" s="3"/>
      <c r="F171" s="3"/>
      <c r="G171" s="137"/>
      <c r="H171" s="137"/>
      <c r="I171" s="137"/>
      <c r="J171" s="137"/>
      <c r="K171" s="137"/>
      <c r="L171" s="154"/>
      <c r="M171" s="137"/>
      <c r="N171" s="137"/>
      <c r="O171" s="137"/>
      <c r="P171" s="137"/>
      <c r="Q171" s="137"/>
      <c r="R171" s="137"/>
      <c r="S171" s="137"/>
      <c r="T171" s="137"/>
      <c r="U171" s="137"/>
      <c r="V171" s="1"/>
      <c r="W171" s="1"/>
      <c r="X171" s="1"/>
      <c r="Y171" s="1"/>
      <c r="Z171" s="1"/>
      <c r="AA171" s="1"/>
      <c r="AB171" s="1"/>
      <c r="AC171" s="1"/>
    </row>
    <row r="172" spans="1:29">
      <c r="A172" s="1"/>
      <c r="B172" s="16"/>
      <c r="C172" s="3"/>
      <c r="D172" s="3"/>
      <c r="E172" s="3"/>
      <c r="F172" s="3"/>
      <c r="G172" s="137"/>
      <c r="H172" s="137"/>
      <c r="I172" s="137"/>
      <c r="J172" s="137"/>
      <c r="K172" s="137"/>
      <c r="L172" s="154"/>
      <c r="M172" s="137"/>
      <c r="N172" s="137"/>
      <c r="O172" s="137"/>
      <c r="P172" s="137"/>
      <c r="Q172" s="137"/>
      <c r="R172" s="137"/>
      <c r="S172" s="137"/>
      <c r="T172" s="137"/>
      <c r="U172" s="137"/>
      <c r="V172" s="1"/>
      <c r="W172" s="1"/>
      <c r="X172" s="1"/>
      <c r="Y172" s="1"/>
      <c r="Z172" s="1"/>
      <c r="AA172" s="1"/>
      <c r="AB172" s="1"/>
      <c r="AC172" s="1"/>
    </row>
    <row r="173" spans="1:29">
      <c r="A173" s="1"/>
      <c r="B173" s="16"/>
      <c r="C173" s="3"/>
      <c r="D173" s="3"/>
      <c r="E173" s="3"/>
      <c r="F173" s="3"/>
      <c r="G173" s="137"/>
      <c r="H173" s="137"/>
      <c r="I173" s="137"/>
      <c r="J173" s="137"/>
      <c r="K173" s="137"/>
      <c r="L173" s="154"/>
      <c r="M173" s="137"/>
      <c r="N173" s="137"/>
      <c r="O173" s="137"/>
      <c r="P173" s="137"/>
      <c r="Q173" s="137"/>
      <c r="R173" s="137"/>
      <c r="S173" s="137"/>
      <c r="T173" s="137"/>
      <c r="U173" s="137"/>
      <c r="V173" s="1"/>
      <c r="W173" s="1"/>
      <c r="X173" s="1"/>
      <c r="Y173" s="1"/>
      <c r="Z173" s="1"/>
      <c r="AA173" s="1"/>
      <c r="AB173" s="1"/>
      <c r="AC173" s="1"/>
    </row>
    <row r="174" spans="1:29">
      <c r="A174" s="1"/>
      <c r="B174" s="16"/>
      <c r="C174" s="3"/>
      <c r="D174" s="3"/>
      <c r="E174" s="3"/>
      <c r="F174" s="3"/>
      <c r="G174" s="137"/>
      <c r="H174" s="137"/>
      <c r="I174" s="137"/>
      <c r="J174" s="137"/>
      <c r="K174" s="137"/>
      <c r="L174" s="154"/>
      <c r="M174" s="137"/>
      <c r="N174" s="137"/>
      <c r="O174" s="137"/>
      <c r="P174" s="137"/>
      <c r="Q174" s="137"/>
      <c r="R174" s="137"/>
      <c r="S174" s="137"/>
      <c r="T174" s="137"/>
      <c r="U174" s="137"/>
      <c r="V174" s="1"/>
      <c r="W174" s="1"/>
      <c r="X174" s="1"/>
      <c r="Y174" s="1"/>
      <c r="Z174" s="1"/>
      <c r="AA174" s="1"/>
      <c r="AB174" s="1"/>
      <c r="AC174" s="1"/>
    </row>
    <row r="175" spans="1:29">
      <c r="A175" s="1"/>
      <c r="B175" s="16"/>
      <c r="C175" s="3"/>
      <c r="D175" s="3"/>
      <c r="E175" s="3"/>
      <c r="F175" s="3"/>
      <c r="G175" s="137"/>
      <c r="H175" s="137"/>
      <c r="I175" s="137"/>
      <c r="J175" s="137"/>
      <c r="K175" s="137"/>
      <c r="L175" s="154"/>
      <c r="M175" s="137"/>
      <c r="N175" s="137"/>
      <c r="O175" s="137"/>
      <c r="P175" s="137"/>
      <c r="Q175" s="137"/>
      <c r="R175" s="137"/>
      <c r="S175" s="137"/>
      <c r="T175" s="137"/>
      <c r="U175" s="137"/>
      <c r="V175" s="1"/>
      <c r="W175" s="1"/>
      <c r="X175" s="1"/>
      <c r="Y175" s="1"/>
      <c r="Z175" s="1"/>
      <c r="AA175" s="1"/>
      <c r="AB175" s="1"/>
      <c r="AC175" s="1"/>
    </row>
    <row r="176" spans="1:29">
      <c r="A176" s="1"/>
      <c r="B176" s="16"/>
      <c r="C176" s="3"/>
      <c r="D176" s="3"/>
      <c r="E176" s="3"/>
      <c r="F176" s="3"/>
      <c r="G176" s="137"/>
      <c r="H176" s="137"/>
      <c r="I176" s="137"/>
      <c r="J176" s="137"/>
      <c r="K176" s="137"/>
      <c r="L176" s="154"/>
      <c r="M176" s="137"/>
      <c r="N176" s="137"/>
      <c r="O176" s="137"/>
      <c r="P176" s="137"/>
      <c r="Q176" s="137"/>
      <c r="R176" s="137"/>
      <c r="S176" s="137"/>
      <c r="T176" s="137"/>
      <c r="U176" s="137"/>
      <c r="V176" s="1"/>
      <c r="W176" s="1"/>
      <c r="X176" s="1"/>
      <c r="Y176" s="1"/>
      <c r="Z176" s="1"/>
      <c r="AA176" s="1"/>
      <c r="AB176" s="1"/>
      <c r="AC176" s="1"/>
    </row>
    <row r="177" spans="1:29">
      <c r="A177" s="1"/>
      <c r="B177" s="16"/>
      <c r="C177" s="3"/>
      <c r="D177" s="3"/>
      <c r="E177" s="3"/>
      <c r="F177" s="3"/>
      <c r="G177" s="137"/>
      <c r="H177" s="137"/>
      <c r="I177" s="137"/>
      <c r="J177" s="137"/>
      <c r="K177" s="137"/>
      <c r="L177" s="154"/>
      <c r="M177" s="137"/>
      <c r="N177" s="137"/>
      <c r="O177" s="137"/>
      <c r="P177" s="137"/>
      <c r="Q177" s="137"/>
      <c r="R177" s="137"/>
      <c r="S177" s="137"/>
      <c r="T177" s="137"/>
      <c r="U177" s="137"/>
      <c r="V177" s="1"/>
      <c r="W177" s="1"/>
      <c r="X177" s="1"/>
      <c r="Y177" s="1"/>
      <c r="Z177" s="1"/>
      <c r="AA177" s="1"/>
      <c r="AB177" s="1"/>
      <c r="AC177" s="1"/>
    </row>
    <row r="178" spans="1:29">
      <c r="A178" s="1"/>
      <c r="B178" s="16"/>
      <c r="C178" s="3"/>
      <c r="D178" s="3"/>
      <c r="E178" s="3"/>
      <c r="F178" s="3"/>
      <c r="G178" s="137"/>
      <c r="H178" s="137"/>
      <c r="I178" s="137"/>
      <c r="J178" s="137"/>
      <c r="K178" s="137"/>
      <c r="L178" s="154"/>
      <c r="M178" s="137"/>
      <c r="N178" s="137"/>
      <c r="O178" s="137"/>
      <c r="P178" s="137"/>
      <c r="Q178" s="137"/>
      <c r="R178" s="137"/>
      <c r="S178" s="137"/>
      <c r="T178" s="137"/>
      <c r="U178" s="137"/>
      <c r="V178" s="1"/>
      <c r="W178" s="1"/>
      <c r="X178" s="1"/>
      <c r="Y178" s="1"/>
      <c r="Z178" s="1"/>
      <c r="AA178" s="1"/>
      <c r="AB178" s="1"/>
      <c r="AC178" s="1"/>
    </row>
    <row r="179" spans="1:29">
      <c r="A179" s="1"/>
      <c r="B179" s="16"/>
      <c r="C179" s="3"/>
      <c r="D179" s="3"/>
      <c r="E179" s="3"/>
      <c r="F179" s="3"/>
      <c r="G179" s="137"/>
      <c r="H179" s="137"/>
      <c r="I179" s="137"/>
      <c r="J179" s="137"/>
      <c r="K179" s="137"/>
      <c r="L179" s="154"/>
      <c r="M179" s="137"/>
      <c r="N179" s="137"/>
      <c r="O179" s="137"/>
      <c r="P179" s="137"/>
      <c r="Q179" s="137"/>
      <c r="R179" s="137"/>
      <c r="S179" s="137"/>
      <c r="T179" s="137"/>
      <c r="U179" s="137"/>
      <c r="V179" s="1"/>
      <c r="W179" s="1"/>
      <c r="X179" s="1"/>
      <c r="Y179" s="1"/>
      <c r="Z179" s="1"/>
      <c r="AA179" s="1"/>
      <c r="AB179" s="1"/>
      <c r="AC179" s="1"/>
    </row>
    <row r="180" spans="1:29">
      <c r="A180" s="1"/>
      <c r="B180" s="16"/>
      <c r="C180" s="3"/>
      <c r="D180" s="3"/>
      <c r="E180" s="3"/>
      <c r="F180" s="3"/>
      <c r="G180" s="137"/>
      <c r="H180" s="137"/>
      <c r="I180" s="137"/>
      <c r="J180" s="137"/>
      <c r="K180" s="137"/>
      <c r="L180" s="154"/>
      <c r="M180" s="137"/>
      <c r="N180" s="137"/>
      <c r="O180" s="137"/>
      <c r="P180" s="137"/>
      <c r="Q180" s="137"/>
      <c r="R180" s="137"/>
      <c r="S180" s="137"/>
      <c r="T180" s="137"/>
      <c r="U180" s="137"/>
      <c r="V180" s="1"/>
      <c r="W180" s="1"/>
      <c r="X180" s="1"/>
      <c r="Y180" s="1"/>
      <c r="Z180" s="1"/>
      <c r="AA180" s="1"/>
      <c r="AB180" s="1"/>
      <c r="AC180" s="1"/>
    </row>
    <row r="181" spans="1:29">
      <c r="A181" s="1"/>
      <c r="B181" s="16"/>
      <c r="C181" s="3"/>
      <c r="D181" s="3"/>
      <c r="E181" s="3"/>
      <c r="F181" s="3"/>
      <c r="G181" s="137"/>
      <c r="H181" s="137"/>
      <c r="I181" s="137"/>
      <c r="J181" s="137"/>
      <c r="K181" s="137"/>
      <c r="L181" s="154"/>
      <c r="M181" s="137"/>
      <c r="N181" s="137"/>
      <c r="O181" s="137"/>
      <c r="P181" s="137"/>
      <c r="Q181" s="137"/>
      <c r="R181" s="137"/>
      <c r="S181" s="137"/>
      <c r="T181" s="137"/>
      <c r="U181" s="137"/>
      <c r="V181" s="1"/>
      <c r="W181" s="1"/>
      <c r="X181" s="1"/>
      <c r="Y181" s="1"/>
      <c r="Z181" s="1"/>
      <c r="AA181" s="1"/>
      <c r="AB181" s="1"/>
      <c r="AC181" s="1"/>
    </row>
    <row r="182" spans="1:29">
      <c r="A182" s="1"/>
      <c r="B182" s="16"/>
      <c r="C182" s="3"/>
      <c r="D182" s="3"/>
      <c r="E182" s="3"/>
      <c r="F182" s="3"/>
      <c r="G182" s="137"/>
      <c r="H182" s="137"/>
      <c r="I182" s="137"/>
      <c r="J182" s="137"/>
      <c r="K182" s="137"/>
      <c r="L182" s="154"/>
      <c r="M182" s="137"/>
      <c r="N182" s="137"/>
      <c r="O182" s="137"/>
      <c r="P182" s="137"/>
      <c r="Q182" s="137"/>
      <c r="R182" s="137"/>
      <c r="S182" s="137"/>
      <c r="T182" s="137"/>
      <c r="U182" s="137"/>
      <c r="V182" s="1"/>
      <c r="W182" s="1"/>
      <c r="X182" s="1"/>
      <c r="Y182" s="1"/>
      <c r="Z182" s="1"/>
      <c r="AA182" s="1"/>
      <c r="AB182" s="1"/>
      <c r="AC182" s="1"/>
    </row>
    <row r="183" spans="1:29">
      <c r="A183" s="1"/>
      <c r="B183" s="16"/>
      <c r="C183" s="3"/>
      <c r="D183" s="3"/>
      <c r="E183" s="3"/>
      <c r="F183" s="3"/>
      <c r="G183" s="137"/>
      <c r="H183" s="137"/>
      <c r="I183" s="137"/>
      <c r="J183" s="137"/>
      <c r="K183" s="137"/>
      <c r="L183" s="154"/>
      <c r="M183" s="137"/>
      <c r="N183" s="137"/>
      <c r="O183" s="137"/>
      <c r="P183" s="137"/>
      <c r="Q183" s="137"/>
      <c r="R183" s="137"/>
      <c r="S183" s="137"/>
      <c r="T183" s="137"/>
      <c r="U183" s="137"/>
      <c r="V183" s="1"/>
      <c r="W183" s="1"/>
      <c r="X183" s="1"/>
      <c r="Y183" s="1"/>
      <c r="Z183" s="1"/>
      <c r="AA183" s="1"/>
      <c r="AB183" s="1"/>
      <c r="AC183" s="1"/>
    </row>
    <row r="184" spans="1:29">
      <c r="A184" s="1"/>
      <c r="B184" s="16"/>
      <c r="C184" s="3"/>
      <c r="D184" s="3"/>
      <c r="E184" s="3"/>
      <c r="F184" s="3"/>
      <c r="G184" s="137"/>
      <c r="H184" s="137"/>
      <c r="I184" s="137"/>
      <c r="J184" s="137"/>
      <c r="K184" s="137"/>
      <c r="L184" s="154"/>
      <c r="M184" s="137"/>
      <c r="N184" s="137"/>
      <c r="O184" s="137"/>
      <c r="P184" s="137"/>
      <c r="Q184" s="137"/>
      <c r="R184" s="137"/>
      <c r="S184" s="137"/>
      <c r="T184" s="137"/>
      <c r="U184" s="137"/>
      <c r="V184" s="1"/>
      <c r="W184" s="1"/>
      <c r="X184" s="1"/>
      <c r="Y184" s="1"/>
      <c r="Z184" s="1"/>
      <c r="AA184" s="1"/>
      <c r="AB184" s="1"/>
      <c r="AC184" s="1"/>
    </row>
    <row r="185" spans="1:29">
      <c r="A185" s="1"/>
      <c r="B185" s="16"/>
      <c r="C185" s="3"/>
      <c r="D185" s="3"/>
      <c r="E185" s="3"/>
      <c r="F185" s="3"/>
      <c r="G185" s="137"/>
      <c r="H185" s="137"/>
      <c r="I185" s="137"/>
      <c r="J185" s="137"/>
      <c r="K185" s="137"/>
      <c r="L185" s="154"/>
      <c r="M185" s="137"/>
      <c r="N185" s="137"/>
      <c r="O185" s="137"/>
      <c r="P185" s="137"/>
      <c r="Q185" s="137"/>
      <c r="R185" s="137"/>
      <c r="S185" s="137"/>
      <c r="T185" s="137"/>
      <c r="U185" s="137"/>
      <c r="V185" s="1"/>
      <c r="W185" s="1"/>
      <c r="X185" s="1"/>
      <c r="Y185" s="1"/>
      <c r="Z185" s="1"/>
      <c r="AA185" s="1"/>
      <c r="AB185" s="1"/>
      <c r="AC185" s="1"/>
    </row>
    <row r="186" spans="1:29">
      <c r="A186" s="1"/>
      <c r="B186" s="16"/>
      <c r="C186" s="3"/>
      <c r="D186" s="3"/>
      <c r="E186" s="3"/>
      <c r="F186" s="3"/>
      <c r="G186" s="137"/>
      <c r="H186" s="137"/>
      <c r="I186" s="137"/>
      <c r="J186" s="137"/>
      <c r="K186" s="137"/>
      <c r="L186" s="154"/>
      <c r="M186" s="137"/>
      <c r="N186" s="137"/>
      <c r="O186" s="137"/>
      <c r="P186" s="137"/>
      <c r="Q186" s="137"/>
      <c r="R186" s="137"/>
      <c r="S186" s="137"/>
      <c r="T186" s="137"/>
      <c r="U186" s="137"/>
      <c r="V186" s="1"/>
      <c r="W186" s="1"/>
      <c r="X186" s="1"/>
      <c r="Y186" s="1"/>
      <c r="Z186" s="1"/>
      <c r="AA186" s="1"/>
      <c r="AB186" s="1"/>
      <c r="AC186" s="1"/>
    </row>
    <row r="187" spans="1:29">
      <c r="A187" s="1"/>
      <c r="B187" s="16"/>
      <c r="C187" s="3"/>
      <c r="D187" s="3"/>
      <c r="E187" s="3"/>
      <c r="F187" s="3"/>
      <c r="G187" s="137"/>
      <c r="H187" s="137"/>
      <c r="I187" s="137"/>
      <c r="J187" s="137"/>
      <c r="K187" s="137"/>
      <c r="L187" s="154"/>
      <c r="M187" s="137"/>
      <c r="N187" s="137"/>
      <c r="O187" s="137"/>
      <c r="P187" s="137"/>
      <c r="Q187" s="137"/>
      <c r="R187" s="137"/>
      <c r="S187" s="137"/>
      <c r="T187" s="137"/>
      <c r="U187" s="137"/>
      <c r="V187" s="1"/>
      <c r="W187" s="1"/>
      <c r="X187" s="1"/>
      <c r="Y187" s="1"/>
      <c r="Z187" s="1"/>
      <c r="AA187" s="1"/>
      <c r="AB187" s="1"/>
      <c r="AC187" s="1"/>
    </row>
    <row r="188" spans="1:29">
      <c r="A188" s="1"/>
      <c r="B188" s="16"/>
      <c r="C188" s="3"/>
      <c r="D188" s="3"/>
      <c r="E188" s="3"/>
      <c r="F188" s="3"/>
      <c r="G188" s="137"/>
      <c r="H188" s="137"/>
      <c r="I188" s="137"/>
      <c r="J188" s="137"/>
      <c r="K188" s="137"/>
      <c r="L188" s="154"/>
      <c r="M188" s="137"/>
      <c r="N188" s="137"/>
      <c r="O188" s="137"/>
      <c r="P188" s="137"/>
      <c r="Q188" s="137"/>
      <c r="R188" s="137"/>
      <c r="S188" s="137"/>
      <c r="T188" s="137"/>
      <c r="U188" s="137"/>
      <c r="V188" s="1"/>
      <c r="W188" s="1"/>
      <c r="X188" s="1"/>
      <c r="Y188" s="1"/>
      <c r="Z188" s="1"/>
      <c r="AA188" s="1"/>
      <c r="AB188" s="1"/>
      <c r="AC188" s="1"/>
    </row>
    <row r="189" spans="1:29">
      <c r="A189" s="1"/>
      <c r="B189" s="16"/>
      <c r="C189" s="3"/>
      <c r="D189" s="3"/>
      <c r="E189" s="3"/>
      <c r="F189" s="3"/>
      <c r="G189" s="137"/>
      <c r="H189" s="137"/>
      <c r="I189" s="137"/>
      <c r="J189" s="137"/>
      <c r="K189" s="137"/>
      <c r="L189" s="154"/>
      <c r="M189" s="137"/>
      <c r="N189" s="137"/>
      <c r="O189" s="137"/>
      <c r="P189" s="137"/>
      <c r="Q189" s="137"/>
      <c r="R189" s="137"/>
      <c r="S189" s="137"/>
      <c r="T189" s="137"/>
      <c r="U189" s="137"/>
      <c r="V189" s="1"/>
      <c r="W189" s="1"/>
      <c r="X189" s="1"/>
      <c r="Y189" s="1"/>
      <c r="Z189" s="1"/>
      <c r="AA189" s="1"/>
      <c r="AB189" s="1"/>
      <c r="AC189" s="1"/>
    </row>
    <row r="190" spans="1:29">
      <c r="A190" s="1"/>
      <c r="B190" s="16"/>
      <c r="C190" s="3"/>
      <c r="D190" s="3"/>
      <c r="E190" s="3"/>
      <c r="F190" s="3"/>
      <c r="G190" s="137"/>
      <c r="H190" s="137"/>
      <c r="I190" s="137"/>
      <c r="J190" s="137"/>
      <c r="K190" s="137"/>
      <c r="L190" s="154"/>
      <c r="M190" s="137"/>
      <c r="N190" s="137"/>
      <c r="O190" s="137"/>
      <c r="P190" s="137"/>
      <c r="Q190" s="137"/>
      <c r="R190" s="137"/>
      <c r="S190" s="137"/>
      <c r="T190" s="137"/>
      <c r="U190" s="137"/>
      <c r="V190" s="1"/>
      <c r="W190" s="1"/>
      <c r="X190" s="1"/>
      <c r="Y190" s="1"/>
      <c r="Z190" s="1"/>
      <c r="AA190" s="1"/>
      <c r="AB190" s="1"/>
      <c r="AC190" s="1"/>
    </row>
    <row r="191" spans="1:29">
      <c r="A191" s="1"/>
      <c r="B191" s="16"/>
      <c r="C191" s="3"/>
      <c r="D191" s="3"/>
      <c r="E191" s="3"/>
      <c r="F191" s="3"/>
      <c r="G191" s="137"/>
      <c r="H191" s="137"/>
      <c r="I191" s="137"/>
      <c r="J191" s="137"/>
      <c r="K191" s="137"/>
      <c r="L191" s="154"/>
      <c r="M191" s="137"/>
      <c r="N191" s="137"/>
      <c r="O191" s="137"/>
      <c r="P191" s="137"/>
      <c r="Q191" s="137"/>
      <c r="R191" s="137"/>
      <c r="S191" s="137"/>
      <c r="T191" s="137"/>
      <c r="U191" s="137"/>
      <c r="V191" s="1"/>
      <c r="W191" s="1"/>
      <c r="X191" s="1"/>
      <c r="Y191" s="1"/>
      <c r="Z191" s="1"/>
      <c r="AA191" s="1"/>
      <c r="AB191" s="1"/>
      <c r="AC191" s="1"/>
    </row>
    <row r="192" spans="1:29">
      <c r="A192" s="1"/>
      <c r="B192" s="16"/>
      <c r="C192" s="3"/>
      <c r="D192" s="3"/>
      <c r="E192" s="3"/>
      <c r="F192" s="3"/>
      <c r="G192" s="137"/>
      <c r="H192" s="137"/>
      <c r="I192" s="137"/>
      <c r="J192" s="137"/>
      <c r="K192" s="137"/>
      <c r="L192" s="154"/>
      <c r="M192" s="137"/>
      <c r="N192" s="137"/>
      <c r="O192" s="137"/>
      <c r="P192" s="137"/>
      <c r="Q192" s="137"/>
      <c r="R192" s="137"/>
      <c r="S192" s="137"/>
      <c r="T192" s="137"/>
      <c r="U192" s="137"/>
      <c r="V192" s="1"/>
      <c r="W192" s="1"/>
      <c r="X192" s="1"/>
      <c r="Y192" s="1"/>
      <c r="Z192" s="1"/>
      <c r="AA192" s="1"/>
      <c r="AB192" s="1"/>
      <c r="AC192" s="1"/>
    </row>
    <row r="193" spans="1:29">
      <c r="A193" s="1"/>
      <c r="B193" s="16"/>
      <c r="C193" s="3"/>
      <c r="D193" s="3"/>
      <c r="E193" s="3"/>
      <c r="F193" s="3"/>
      <c r="G193" s="137"/>
      <c r="H193" s="137"/>
      <c r="I193" s="137"/>
      <c r="J193" s="137"/>
      <c r="K193" s="137"/>
      <c r="L193" s="154"/>
      <c r="M193" s="137"/>
      <c r="N193" s="137"/>
      <c r="O193" s="137"/>
      <c r="P193" s="137"/>
      <c r="Q193" s="137"/>
      <c r="R193" s="137"/>
      <c r="S193" s="137"/>
      <c r="T193" s="137"/>
      <c r="U193" s="137"/>
      <c r="V193" s="1"/>
      <c r="W193" s="1"/>
      <c r="X193" s="1"/>
      <c r="Y193" s="1"/>
      <c r="Z193" s="1"/>
      <c r="AA193" s="1"/>
      <c r="AB193" s="1"/>
      <c r="AC193" s="1"/>
    </row>
    <row r="194" spans="1:29">
      <c r="A194" s="1"/>
      <c r="B194" s="16"/>
      <c r="C194" s="3"/>
      <c r="D194" s="3"/>
      <c r="E194" s="3"/>
      <c r="F194" s="3"/>
      <c r="G194" s="137"/>
      <c r="H194" s="137"/>
      <c r="I194" s="137"/>
      <c r="J194" s="137"/>
      <c r="K194" s="137"/>
      <c r="L194" s="154"/>
      <c r="M194" s="137"/>
      <c r="N194" s="137"/>
      <c r="O194" s="137"/>
      <c r="P194" s="137"/>
      <c r="Q194" s="137"/>
      <c r="R194" s="137"/>
      <c r="S194" s="137"/>
      <c r="T194" s="137"/>
      <c r="U194" s="137"/>
      <c r="V194" s="1"/>
      <c r="W194" s="1"/>
      <c r="X194" s="1"/>
      <c r="Y194" s="1"/>
      <c r="Z194" s="1"/>
      <c r="AA194" s="1"/>
      <c r="AB194" s="1"/>
      <c r="AC194" s="1"/>
    </row>
    <row r="195" spans="1:29">
      <c r="A195" s="1"/>
      <c r="B195" s="16"/>
      <c r="C195" s="3"/>
      <c r="D195" s="3"/>
      <c r="E195" s="3"/>
      <c r="F195" s="3"/>
      <c r="G195" s="137"/>
      <c r="H195" s="137"/>
      <c r="I195" s="137"/>
      <c r="J195" s="137"/>
      <c r="K195" s="137"/>
      <c r="L195" s="154"/>
      <c r="M195" s="137"/>
      <c r="N195" s="137"/>
      <c r="O195" s="137"/>
      <c r="P195" s="137"/>
      <c r="Q195" s="137"/>
      <c r="R195" s="137"/>
      <c r="S195" s="137"/>
      <c r="T195" s="137"/>
      <c r="U195" s="137"/>
      <c r="V195" s="1"/>
      <c r="W195" s="1"/>
      <c r="X195" s="1"/>
      <c r="Y195" s="1"/>
      <c r="Z195" s="1"/>
      <c r="AA195" s="1"/>
      <c r="AB195" s="1"/>
      <c r="AC195" s="1"/>
    </row>
    <row r="196" spans="1:29">
      <c r="A196" s="1"/>
      <c r="B196" s="16"/>
      <c r="C196" s="3"/>
      <c r="D196" s="3"/>
      <c r="E196" s="3"/>
      <c r="F196" s="3"/>
      <c r="G196" s="137"/>
      <c r="H196" s="137"/>
      <c r="I196" s="137"/>
      <c r="J196" s="137"/>
      <c r="K196" s="137"/>
      <c r="L196" s="154"/>
      <c r="M196" s="137"/>
      <c r="N196" s="137"/>
      <c r="O196" s="137"/>
      <c r="P196" s="137"/>
      <c r="Q196" s="137"/>
      <c r="R196" s="137"/>
      <c r="S196" s="137"/>
      <c r="T196" s="137"/>
      <c r="U196" s="137"/>
      <c r="V196" s="1"/>
      <c r="W196" s="1"/>
      <c r="X196" s="1"/>
      <c r="Y196" s="1"/>
      <c r="Z196" s="1"/>
      <c r="AA196" s="1"/>
      <c r="AB196" s="1"/>
      <c r="AC196" s="1"/>
    </row>
    <row r="197" spans="1:29">
      <c r="A197" s="1"/>
      <c r="B197" s="16"/>
      <c r="C197" s="3"/>
      <c r="D197" s="3"/>
      <c r="E197" s="3"/>
      <c r="F197" s="3"/>
      <c r="G197" s="137"/>
      <c r="H197" s="137"/>
      <c r="I197" s="137"/>
      <c r="J197" s="137"/>
      <c r="K197" s="137"/>
      <c r="L197" s="154"/>
      <c r="M197" s="137"/>
      <c r="N197" s="137"/>
      <c r="O197" s="137"/>
      <c r="P197" s="137"/>
      <c r="Q197" s="137"/>
      <c r="R197" s="137"/>
      <c r="S197" s="137"/>
      <c r="T197" s="137"/>
      <c r="U197" s="137"/>
      <c r="V197" s="1"/>
      <c r="W197" s="1"/>
      <c r="X197" s="1"/>
      <c r="Y197" s="1"/>
      <c r="Z197" s="1"/>
      <c r="AA197" s="1"/>
      <c r="AB197" s="1"/>
      <c r="AC197" s="1"/>
    </row>
    <row r="198" spans="1:29">
      <c r="A198" s="1"/>
      <c r="B198" s="16"/>
      <c r="C198" s="3"/>
      <c r="D198" s="3"/>
      <c r="E198" s="3"/>
      <c r="F198" s="3"/>
      <c r="G198" s="137"/>
      <c r="H198" s="137"/>
      <c r="I198" s="137"/>
      <c r="J198" s="137"/>
      <c r="K198" s="137"/>
      <c r="L198" s="154"/>
      <c r="M198" s="137"/>
      <c r="N198" s="137"/>
      <c r="O198" s="137"/>
      <c r="P198" s="137"/>
      <c r="Q198" s="137"/>
      <c r="R198" s="137"/>
      <c r="S198" s="137"/>
      <c r="T198" s="137"/>
      <c r="U198" s="137"/>
      <c r="V198" s="1"/>
      <c r="W198" s="1"/>
      <c r="X198" s="1"/>
      <c r="Y198" s="1"/>
      <c r="Z198" s="1"/>
      <c r="AA198" s="1"/>
      <c r="AB198" s="1"/>
      <c r="AC198" s="1"/>
    </row>
    <row r="199" spans="1:29">
      <c r="A199" s="1"/>
      <c r="B199" s="16"/>
      <c r="C199" s="3"/>
      <c r="D199" s="3"/>
      <c r="E199" s="3"/>
      <c r="F199" s="3"/>
      <c r="G199" s="137"/>
      <c r="H199" s="137"/>
      <c r="I199" s="137"/>
      <c r="J199" s="137"/>
      <c r="K199" s="137"/>
      <c r="L199" s="154"/>
      <c r="M199" s="137"/>
      <c r="N199" s="137"/>
      <c r="O199" s="137"/>
      <c r="P199" s="137"/>
      <c r="Q199" s="137"/>
      <c r="R199" s="137"/>
      <c r="S199" s="137"/>
      <c r="T199" s="137"/>
      <c r="U199" s="137"/>
      <c r="V199" s="1"/>
      <c r="W199" s="1"/>
      <c r="X199" s="1"/>
      <c r="Y199" s="1"/>
      <c r="Z199" s="1"/>
      <c r="AA199" s="1"/>
      <c r="AB199" s="1"/>
      <c r="AC199" s="1"/>
    </row>
    <row r="200" spans="1:29" ht="12.75" hidden="1" customHeight="1">
      <c r="A200" s="1"/>
      <c r="B200" s="2" t="str">
        <f>Refs!B30</f>
        <v>DCFE!A1</v>
      </c>
      <c r="C200" s="3">
        <v>1</v>
      </c>
      <c r="D200" s="3"/>
      <c r="E200" s="3"/>
      <c r="F200" s="3"/>
      <c r="G200" s="137"/>
      <c r="H200" s="137"/>
      <c r="I200" s="137"/>
      <c r="J200" s="137"/>
      <c r="K200" s="137"/>
      <c r="L200" s="154"/>
      <c r="M200" s="137"/>
      <c r="N200" s="137"/>
      <c r="O200" s="137"/>
      <c r="P200" s="137"/>
      <c r="Q200" s="137"/>
      <c r="R200" s="137"/>
      <c r="S200" s="137"/>
      <c r="T200" s="137"/>
      <c r="U200" s="137"/>
      <c r="V200" s="1"/>
      <c r="W200" s="1"/>
      <c r="X200" s="1"/>
      <c r="Y200" s="1"/>
      <c r="Z200" s="1"/>
      <c r="AA200" s="1"/>
      <c r="AB200" s="1"/>
      <c r="AC200" s="1"/>
    </row>
    <row r="201" spans="1:29" ht="12.75" hidden="1" customHeight="1">
      <c r="A201" s="1"/>
      <c r="B201" s="16"/>
      <c r="C201" s="3">
        <v>2</v>
      </c>
      <c r="D201" s="3"/>
      <c r="E201" s="3"/>
      <c r="F201" s="3"/>
      <c r="G201" s="137"/>
      <c r="H201" s="137"/>
      <c r="I201" s="137"/>
      <c r="J201" s="137"/>
      <c r="K201" s="137"/>
      <c r="L201" s="154"/>
      <c r="M201" s="137"/>
      <c r="N201" s="137"/>
      <c r="O201" s="137"/>
      <c r="P201" s="137"/>
      <c r="Q201" s="137"/>
      <c r="R201" s="137"/>
      <c r="S201" s="137"/>
      <c r="T201" s="137"/>
      <c r="U201" s="137"/>
      <c r="V201" s="1"/>
      <c r="W201" s="1"/>
      <c r="X201" s="1"/>
      <c r="Y201" s="1"/>
      <c r="Z201" s="1"/>
      <c r="AA201" s="1"/>
      <c r="AB201" s="1"/>
      <c r="AC201" s="1"/>
    </row>
    <row r="202" spans="1:29" ht="12.75" hidden="1" customHeight="1">
      <c r="A202" s="1"/>
      <c r="B202" s="16"/>
      <c r="C202" s="3">
        <v>3</v>
      </c>
      <c r="D202" s="3"/>
      <c r="E202" s="3"/>
      <c r="F202" s="3"/>
      <c r="G202" s="137"/>
      <c r="H202" s="137"/>
      <c r="I202" s="137"/>
      <c r="J202" s="137"/>
      <c r="K202" s="137"/>
      <c r="L202" s="154"/>
      <c r="M202" s="137"/>
      <c r="N202" s="137"/>
      <c r="O202" s="137"/>
      <c r="P202" s="137"/>
      <c r="Q202" s="137"/>
      <c r="R202" s="137"/>
      <c r="S202" s="137"/>
      <c r="T202" s="137"/>
      <c r="U202" s="137"/>
      <c r="V202" s="1"/>
      <c r="W202" s="1"/>
      <c r="X202" s="1"/>
      <c r="Y202" s="1"/>
      <c r="Z202" s="1"/>
      <c r="AA202" s="1"/>
      <c r="AB202" s="1"/>
      <c r="AC202" s="1"/>
    </row>
    <row r="203" spans="1:29" ht="12.75" hidden="1" customHeight="1">
      <c r="A203" s="1"/>
      <c r="B203" s="16"/>
      <c r="C203" s="3"/>
      <c r="D203" s="3"/>
      <c r="E203" s="3"/>
      <c r="F203" s="3"/>
      <c r="G203" s="137"/>
      <c r="H203" s="137"/>
      <c r="I203" s="137"/>
      <c r="J203" s="137"/>
      <c r="K203" s="137"/>
      <c r="L203" s="154"/>
      <c r="M203" s="137"/>
      <c r="N203" s="137"/>
      <c r="O203" s="137"/>
      <c r="P203" s="137"/>
      <c r="Q203" s="137"/>
      <c r="R203" s="137"/>
      <c r="S203" s="137"/>
      <c r="T203" s="137"/>
      <c r="U203" s="137"/>
      <c r="V203" s="1"/>
      <c r="W203" s="1"/>
      <c r="X203" s="1"/>
      <c r="Y203" s="1"/>
      <c r="Z203" s="1"/>
      <c r="AA203" s="1"/>
      <c r="AB203" s="1"/>
      <c r="AC203" s="1"/>
    </row>
    <row r="204" spans="1:29" ht="12.75" hidden="1" customHeight="1">
      <c r="A204" s="1"/>
      <c r="B204" s="16"/>
      <c r="C204" s="3"/>
      <c r="D204" s="3"/>
      <c r="E204" s="3"/>
      <c r="F204" s="159" t="str">
        <f>IF(COUNTA(F4:F15)&gt;0,"6, ","")</f>
        <v/>
      </c>
      <c r="G204" s="137"/>
      <c r="H204" s="137"/>
      <c r="I204" s="159" t="str">
        <f>IF(COUNTA(I4:I15)&gt;0,"7, ","")</f>
        <v/>
      </c>
      <c r="J204" s="137"/>
      <c r="K204" s="137"/>
      <c r="L204" s="159" t="str">
        <f>IF(COUNTA(L4:L15)&gt;0,"8, ","")</f>
        <v/>
      </c>
      <c r="M204" s="137"/>
      <c r="N204" s="137"/>
      <c r="O204" s="159" t="str">
        <f>IF(COUNTA(O4:O15)&gt;0,"9, ","")</f>
        <v/>
      </c>
      <c r="P204" s="137"/>
      <c r="Q204" s="137"/>
      <c r="R204" s="159" t="str">
        <f>IF(COUNTA(R4:R15)&gt;0,"10, ","")</f>
        <v/>
      </c>
      <c r="S204" s="137"/>
      <c r="T204" s="137"/>
      <c r="U204" s="159" t="str">
        <f>IF(COUNTA(U4:U15)&gt;0,"11, ","")</f>
        <v/>
      </c>
      <c r="V204" s="1"/>
      <c r="W204" s="1"/>
      <c r="X204" s="1"/>
      <c r="Y204" s="1"/>
      <c r="Z204" s="1"/>
      <c r="AA204" s="1"/>
      <c r="AB204" s="1"/>
      <c r="AC204" s="1"/>
    </row>
    <row r="205" spans="1:29" ht="12.75" hidden="1" customHeight="1">
      <c r="A205" s="1"/>
      <c r="B205" s="16"/>
      <c r="C205" s="3"/>
      <c r="D205" s="3"/>
      <c r="E205" s="3"/>
      <c r="F205" s="159" t="str">
        <f>IF(COUNTA(F16:F27)&gt;0,"6, ","")</f>
        <v/>
      </c>
      <c r="G205" s="137"/>
      <c r="H205" s="137"/>
      <c r="I205" s="159" t="str">
        <f>IF(COUNTA(I16:I27)&gt;0,"7, ","")</f>
        <v/>
      </c>
      <c r="J205" s="137"/>
      <c r="K205" s="137"/>
      <c r="L205" s="159" t="str">
        <f>IF(COUNTA(L16:L27)&gt;0,"8, ","")</f>
        <v/>
      </c>
      <c r="M205" s="137"/>
      <c r="N205" s="137"/>
      <c r="O205" s="159" t="str">
        <f>IF(COUNTA(O16:O27)&gt;0,"9, ","")</f>
        <v/>
      </c>
      <c r="P205" s="137"/>
      <c r="Q205" s="137"/>
      <c r="R205" s="159" t="str">
        <f>IF(COUNTA(R16:R27)&gt;0,"10, ","")</f>
        <v/>
      </c>
      <c r="S205" s="137"/>
      <c r="T205" s="137"/>
      <c r="U205" s="159" t="str">
        <f>IF(COUNTA(U16:U27)&gt;0,"11, ","")</f>
        <v/>
      </c>
      <c r="V205" s="1"/>
      <c r="W205" s="1"/>
      <c r="X205" s="1"/>
      <c r="Y205" s="1"/>
      <c r="Z205" s="1"/>
      <c r="AA205" s="1"/>
      <c r="AB205" s="1"/>
      <c r="AC205" s="1"/>
    </row>
    <row r="206" spans="1:29" ht="12.75" hidden="1" customHeight="1">
      <c r="A206" s="1"/>
      <c r="B206" s="16"/>
      <c r="C206" s="3"/>
      <c r="D206" s="3"/>
      <c r="E206" s="3"/>
      <c r="F206" s="159" t="str">
        <f>IF(COUNTA(F28:F39)&gt;0,"6, ","")</f>
        <v/>
      </c>
      <c r="G206" s="137"/>
      <c r="H206" s="137"/>
      <c r="I206" s="159" t="str">
        <f>IF(COUNTA(I28:I39)&gt;0,"7, ","")</f>
        <v/>
      </c>
      <c r="J206" s="137"/>
      <c r="K206" s="137"/>
      <c r="L206" s="159" t="str">
        <f>IF(COUNTA(L28:L39)&gt;0,"8, ","")</f>
        <v/>
      </c>
      <c r="M206" s="137"/>
      <c r="N206" s="137"/>
      <c r="O206" s="159" t="str">
        <f>IF(COUNTA(O28:O39)&gt;0,"9, ","")</f>
        <v/>
      </c>
      <c r="P206" s="137"/>
      <c r="Q206" s="137"/>
      <c r="R206" s="159" t="str">
        <f>IF(COUNTA(R28:R39)&gt;0,"10, ","")</f>
        <v/>
      </c>
      <c r="S206" s="137"/>
      <c r="T206" s="137"/>
      <c r="U206" s="159" t="str">
        <f>IF(COUNTA(U28:U39)&gt;0,"11, ","")</f>
        <v/>
      </c>
      <c r="V206" s="1"/>
      <c r="W206" s="1"/>
      <c r="X206" s="1"/>
      <c r="Y206" s="1"/>
      <c r="Z206" s="1"/>
      <c r="AA206" s="1"/>
      <c r="AB206" s="1"/>
      <c r="AC206" s="1"/>
    </row>
    <row r="207" spans="1:29" ht="12.75" hidden="1" customHeight="1">
      <c r="A207" s="1"/>
      <c r="B207" s="16"/>
      <c r="C207" s="3"/>
      <c r="D207" s="3"/>
      <c r="E207" s="3"/>
      <c r="F207" s="159" t="str">
        <f>IF(COUNTA(F40:F51)&gt;0,"6, ","")</f>
        <v/>
      </c>
      <c r="G207" s="137"/>
      <c r="H207" s="137"/>
      <c r="I207" s="159" t="str">
        <f>IF(COUNTA(I40:I51)&gt;0,"7, ","")</f>
        <v/>
      </c>
      <c r="J207" s="137"/>
      <c r="K207" s="137"/>
      <c r="L207" s="159" t="str">
        <f>IF(COUNTA(L40:L51)&gt;0,"8, ","")</f>
        <v/>
      </c>
      <c r="M207" s="137"/>
      <c r="N207" s="137"/>
      <c r="O207" s="159" t="str">
        <f>IF(COUNTA(O40:O51)&gt;0,"9, ","")</f>
        <v/>
      </c>
      <c r="P207" s="137"/>
      <c r="Q207" s="137"/>
      <c r="R207" s="159" t="str">
        <f>IF(COUNTA(R40:R51)&gt;0,"10, ","")</f>
        <v/>
      </c>
      <c r="S207" s="137"/>
      <c r="T207" s="137"/>
      <c r="U207" s="159" t="str">
        <f>IF(COUNTA(U40:U51)&gt;0,"11, ","")</f>
        <v/>
      </c>
      <c r="V207" s="1"/>
      <c r="W207" s="1"/>
      <c r="X207" s="1"/>
      <c r="Y207" s="1"/>
      <c r="Z207" s="1"/>
      <c r="AA207" s="1"/>
      <c r="AB207" s="1"/>
      <c r="AC207" s="1"/>
    </row>
    <row r="208" spans="1:29" ht="12.75" hidden="1" customHeight="1">
      <c r="A208" s="1"/>
      <c r="B208" s="16"/>
      <c r="C208" s="3"/>
      <c r="D208" s="3"/>
      <c r="E208" s="3"/>
      <c r="F208" s="159" t="str">
        <f>IF(COUNTA(F52:F63)&gt;0,"6, ","")</f>
        <v/>
      </c>
      <c r="G208" s="137"/>
      <c r="H208" s="137"/>
      <c r="I208" s="159" t="str">
        <f>IF(COUNTA(I52:I63)&gt;0,"7, ","")</f>
        <v/>
      </c>
      <c r="J208" s="137"/>
      <c r="K208" s="137"/>
      <c r="L208" s="159" t="str">
        <f>IF(COUNTA(L52:L63)&gt;0,"8, ","")</f>
        <v/>
      </c>
      <c r="M208" s="137"/>
      <c r="N208" s="137"/>
      <c r="O208" s="159" t="str">
        <f>IF(COUNTA(O52:O63)&gt;0,"9, ","")</f>
        <v/>
      </c>
      <c r="P208" s="137"/>
      <c r="Q208" s="137"/>
      <c r="R208" s="159" t="str">
        <f>IF(COUNTA(R52:R63)&gt;0,"10, ","")</f>
        <v/>
      </c>
      <c r="S208" s="137"/>
      <c r="T208" s="137"/>
      <c r="U208" s="159" t="str">
        <f>IF(COUNTA(U52:U63)&gt;0,"11, ","")</f>
        <v/>
      </c>
      <c r="V208" s="1"/>
      <c r="W208" s="1"/>
      <c r="X208" s="1"/>
      <c r="Y208" s="1"/>
      <c r="Z208" s="1"/>
      <c r="AA208" s="1"/>
      <c r="AB208" s="1"/>
      <c r="AC208" s="1"/>
    </row>
    <row r="209" spans="1:29" ht="12.75" hidden="1" customHeight="1">
      <c r="A209" s="1"/>
      <c r="B209" s="16"/>
      <c r="C209" s="3"/>
      <c r="D209" s="3"/>
      <c r="E209" s="3"/>
      <c r="F209" s="159" t="str">
        <f>IF(COUNTA(F64:F75)&gt;0,"6, ","")</f>
        <v/>
      </c>
      <c r="G209" s="137"/>
      <c r="H209" s="137"/>
      <c r="I209" s="159" t="str">
        <f>IF(COUNTA(I64:I75)&gt;0,"7, ","")</f>
        <v/>
      </c>
      <c r="J209" s="137"/>
      <c r="K209" s="137"/>
      <c r="L209" s="159" t="str">
        <f>IF(COUNTA(L64:L75)&gt;0,"8, ","")</f>
        <v/>
      </c>
      <c r="M209" s="137"/>
      <c r="N209" s="137"/>
      <c r="O209" s="159" t="str">
        <f>IF(COUNTA(O64:O75)&gt;0,"9, ","")</f>
        <v/>
      </c>
      <c r="P209" s="137"/>
      <c r="Q209" s="137"/>
      <c r="R209" s="159" t="str">
        <f>IF(COUNTA(R64:R75)&gt;0,"10, ","")</f>
        <v/>
      </c>
      <c r="S209" s="137"/>
      <c r="T209" s="137"/>
      <c r="U209" s="159" t="str">
        <f>IF(COUNTA(U64:U75)&gt;0,"11, ","")</f>
        <v/>
      </c>
      <c r="V209" s="1"/>
      <c r="W209" s="1"/>
      <c r="X209" s="1"/>
      <c r="Y209" s="1"/>
      <c r="Z209" s="1"/>
      <c r="AA209" s="1"/>
      <c r="AB209" s="1"/>
      <c r="AC209" s="1"/>
    </row>
    <row r="210" spans="1:29" ht="12.75" hidden="1" customHeight="1">
      <c r="A210" s="1"/>
      <c r="B210" s="16"/>
      <c r="C210" s="3"/>
      <c r="D210" s="3"/>
      <c r="E210" s="3"/>
      <c r="F210" s="159" t="str">
        <f>IF(COUNTA(F76:F87)&gt;0,"6, ","")</f>
        <v/>
      </c>
      <c r="G210" s="137"/>
      <c r="H210" s="137"/>
      <c r="I210" s="159" t="str">
        <f>IF(COUNTA(I76:I87)&gt;0,"7, ","")</f>
        <v/>
      </c>
      <c r="J210" s="137"/>
      <c r="K210" s="137"/>
      <c r="L210" s="159" t="str">
        <f>IF(COUNTA(L76:L87)&gt;0,"8, ","")</f>
        <v/>
      </c>
      <c r="M210" s="137"/>
      <c r="N210" s="137"/>
      <c r="O210" s="159" t="str">
        <f>IF(COUNTA(O76:O87)&gt;0,"9, ","")</f>
        <v/>
      </c>
      <c r="P210" s="137"/>
      <c r="Q210" s="137"/>
      <c r="R210" s="159" t="str">
        <f>IF(COUNTA(R76:R87)&gt;0,"10, ","")</f>
        <v/>
      </c>
      <c r="S210" s="137"/>
      <c r="T210" s="137"/>
      <c r="U210" s="159" t="str">
        <f>IF(COUNTA(U76:U87)&gt;0,"11, ","")</f>
        <v/>
      </c>
      <c r="V210" s="1"/>
      <c r="W210" s="1"/>
      <c r="X210" s="1"/>
      <c r="Y210" s="1"/>
      <c r="Z210" s="1"/>
      <c r="AA210" s="1"/>
      <c r="AB210" s="1"/>
      <c r="AC210" s="1"/>
    </row>
    <row r="211" spans="1:29" ht="12.75" hidden="1" customHeight="1">
      <c r="A211" s="1"/>
      <c r="B211" s="16"/>
      <c r="C211" s="3"/>
      <c r="D211" s="3"/>
      <c r="E211" s="3"/>
      <c r="F211" s="159" t="str">
        <f>IF(COUNTA(F88:F99)&gt;0,"6, ","")</f>
        <v/>
      </c>
      <c r="G211" s="137"/>
      <c r="H211" s="137"/>
      <c r="I211" s="159" t="str">
        <f>IF(COUNTA(I88:I99)&gt;0,"7, ","")</f>
        <v/>
      </c>
      <c r="J211" s="137"/>
      <c r="K211" s="137"/>
      <c r="L211" s="159" t="str">
        <f>IF(COUNTA(L88:L99)&gt;0,"8, ","")</f>
        <v/>
      </c>
      <c r="M211" s="137"/>
      <c r="N211" s="137"/>
      <c r="O211" s="159" t="str">
        <f>IF(COUNTA(O88:O99)&gt;0,"9, ","")</f>
        <v/>
      </c>
      <c r="P211" s="137"/>
      <c r="Q211" s="137"/>
      <c r="R211" s="159" t="str">
        <f>IF(COUNTA(R88:R99)&gt;0,"10, ","")</f>
        <v/>
      </c>
      <c r="S211" s="137"/>
      <c r="T211" s="137"/>
      <c r="U211" s="159" t="str">
        <f>IF(COUNTA(U88:U99)&gt;0,"11, ","")</f>
        <v/>
      </c>
      <c r="V211" s="1"/>
      <c r="W211" s="1"/>
      <c r="X211" s="1"/>
      <c r="Y211" s="1"/>
      <c r="Z211" s="1"/>
      <c r="AA211" s="1"/>
      <c r="AB211" s="1"/>
      <c r="AC211" s="1"/>
    </row>
    <row r="212" spans="1:29" ht="12.75" hidden="1" customHeight="1">
      <c r="A212" s="1"/>
      <c r="B212" s="16"/>
      <c r="C212" s="3"/>
      <c r="D212" s="3"/>
      <c r="E212" s="3"/>
      <c r="F212" s="159" t="str">
        <f>IF(COUNTA(F100:F111)&gt;0,"6, ","")</f>
        <v/>
      </c>
      <c r="G212" s="137"/>
      <c r="H212" s="137"/>
      <c r="I212" s="159" t="str">
        <f>IF(COUNTA(I100:I111)&gt;0,"7, ","")</f>
        <v/>
      </c>
      <c r="J212" s="137"/>
      <c r="K212" s="137"/>
      <c r="L212" s="159" t="str">
        <f>IF(COUNTA(L100:L111)&gt;0,"8, ","")</f>
        <v/>
      </c>
      <c r="M212" s="137"/>
      <c r="N212" s="137"/>
      <c r="O212" s="159" t="str">
        <f>IF(COUNTA(O100:O111)&gt;0,"9, ","")</f>
        <v/>
      </c>
      <c r="P212" s="137"/>
      <c r="Q212" s="137"/>
      <c r="R212" s="159" t="str">
        <f>IF(COUNTA(R100:R111)&gt;0,"10, ","")</f>
        <v/>
      </c>
      <c r="S212" s="137"/>
      <c r="T212" s="137"/>
      <c r="U212" s="159" t="str">
        <f>IF(COUNTA(U100:U111)&gt;0,"11, ","")</f>
        <v/>
      </c>
      <c r="V212" s="1"/>
      <c r="W212" s="1"/>
      <c r="X212" s="1"/>
      <c r="Y212" s="1"/>
      <c r="Z212" s="1"/>
      <c r="AA212" s="1"/>
      <c r="AB212" s="1"/>
      <c r="AC212" s="1"/>
    </row>
    <row r="213" spans="1:29" ht="12.75" hidden="1" customHeight="1">
      <c r="A213" s="1"/>
      <c r="B213" s="16"/>
      <c r="C213" s="3"/>
      <c r="D213" s="3"/>
      <c r="E213" s="3"/>
      <c r="F213" s="159" t="str">
        <f>IF(COUNTA(F112:F123)&gt;0,"6, ","")</f>
        <v/>
      </c>
      <c r="G213" s="137"/>
      <c r="H213" s="137"/>
      <c r="I213" s="159" t="str">
        <f>IF(COUNTA(I112:I123)&gt;0,"7, ","")</f>
        <v/>
      </c>
      <c r="J213" s="137"/>
      <c r="K213" s="137"/>
      <c r="L213" s="159" t="str">
        <f>IF(COUNTA(L112:L123)&gt;0,"8, ","")</f>
        <v/>
      </c>
      <c r="M213" s="137"/>
      <c r="N213" s="137"/>
      <c r="O213" s="159" t="str">
        <f>IF(COUNTA(O112:O123)&gt;0,"9, ","")</f>
        <v/>
      </c>
      <c r="P213" s="137"/>
      <c r="Q213" s="137"/>
      <c r="R213" s="159" t="str">
        <f>IF(COUNTA(R112:R123)&gt;0,"10, ","")</f>
        <v/>
      </c>
      <c r="S213" s="137"/>
      <c r="T213" s="137"/>
      <c r="U213" s="159" t="str">
        <f>IF(COUNTA(U112:U123)&gt;0,"11, ","")</f>
        <v/>
      </c>
      <c r="V213" s="1"/>
      <c r="W213" s="1"/>
      <c r="X213" s="1"/>
      <c r="Y213" s="1"/>
      <c r="Z213" s="1"/>
      <c r="AA213" s="1"/>
      <c r="AB213" s="1"/>
      <c r="AC213" s="1"/>
    </row>
    <row r="214" spans="1:29" ht="12.75" hidden="1" customHeight="1">
      <c r="A214" s="1"/>
      <c r="B214" s="16"/>
      <c r="C214" s="3"/>
      <c r="D214" s="3"/>
      <c r="E214" s="3"/>
      <c r="F214" s="159" t="str">
        <f>IF(COUNTA(F124:F135)&gt;0,"6, ","")</f>
        <v/>
      </c>
      <c r="G214" s="137"/>
      <c r="H214" s="137"/>
      <c r="I214" s="159" t="str">
        <f>IF(COUNTA(I124:I135)&gt;0,"7, ","")</f>
        <v/>
      </c>
      <c r="J214" s="137"/>
      <c r="K214" s="137"/>
      <c r="L214" s="159" t="str">
        <f>IF(COUNTA(L124:L135)&gt;0,"8, ","")</f>
        <v/>
      </c>
      <c r="M214" s="137"/>
      <c r="N214" s="137"/>
      <c r="O214" s="159" t="str">
        <f>IF(COUNTA(O124:O135)&gt;0,"9, ","")</f>
        <v/>
      </c>
      <c r="P214" s="137"/>
      <c r="Q214" s="137"/>
      <c r="R214" s="159" t="str">
        <f>IF(COUNTA(R124:R135)&gt;0,"10, ","")</f>
        <v/>
      </c>
      <c r="S214" s="137"/>
      <c r="T214" s="137"/>
      <c r="U214" s="159" t="str">
        <f>IF(COUNTA(U124:U135)&gt;0,"11, ","")</f>
        <v/>
      </c>
      <c r="V214" s="1"/>
      <c r="W214" s="1"/>
      <c r="X214" s="1"/>
      <c r="Y214" s="1"/>
      <c r="Z214" s="1"/>
      <c r="AA214" s="1"/>
      <c r="AB214" s="1"/>
      <c r="AC214" s="1"/>
    </row>
    <row r="215" spans="1:29" ht="12.75" hidden="1" customHeight="1">
      <c r="A215" s="1"/>
      <c r="B215" s="16"/>
      <c r="C215" s="3"/>
      <c r="D215" s="3"/>
      <c r="E215" s="3"/>
      <c r="F215" s="159" t="str">
        <f>IF(COUNTA(F136:F147)&gt;0,"6, ","")</f>
        <v/>
      </c>
      <c r="G215" s="137"/>
      <c r="H215" s="137"/>
      <c r="I215" s="159" t="str">
        <f>IF(COUNTA(I136:I147)&gt;0,"7, ","")</f>
        <v/>
      </c>
      <c r="J215" s="137"/>
      <c r="K215" s="137"/>
      <c r="L215" s="159" t="str">
        <f>IF(COUNTA(L136:L147)&gt;0,"8, ","")</f>
        <v/>
      </c>
      <c r="M215" s="137"/>
      <c r="N215" s="137"/>
      <c r="O215" s="159" t="str">
        <f>IF(COUNTA(O136:O147)&gt;0,"9, ","")</f>
        <v/>
      </c>
      <c r="P215" s="137"/>
      <c r="Q215" s="137"/>
      <c r="R215" s="159" t="str">
        <f>IF(COUNTA(R136:R147)&gt;0,"10, ","")</f>
        <v/>
      </c>
      <c r="S215" s="137"/>
      <c r="T215" s="137"/>
      <c r="U215" s="159" t="str">
        <f>IF(COUNTA(U136:U147)&gt;0,"11, ","")</f>
        <v/>
      </c>
      <c r="V215" s="1"/>
      <c r="W215" s="1"/>
      <c r="X215" s="1"/>
      <c r="Y215" s="1"/>
      <c r="Z215" s="1"/>
      <c r="AA215" s="1"/>
      <c r="AB215" s="1"/>
      <c r="AC215" s="1"/>
    </row>
    <row r="216" spans="1:29" ht="12.75" hidden="1" customHeight="1">
      <c r="A216" s="1"/>
      <c r="B216" s="16"/>
      <c r="C216" s="3"/>
      <c r="D216" s="3"/>
      <c r="E216" s="3"/>
      <c r="F216" s="3"/>
      <c r="G216" s="137"/>
      <c r="H216" s="137"/>
      <c r="I216" s="137"/>
      <c r="J216" s="137"/>
      <c r="K216" s="137"/>
      <c r="L216" s="154"/>
      <c r="M216" s="137"/>
      <c r="N216" s="137"/>
      <c r="O216" s="137"/>
      <c r="P216" s="137"/>
      <c r="Q216" s="137"/>
      <c r="R216" s="137"/>
      <c r="S216" s="137"/>
      <c r="T216" s="137"/>
      <c r="U216" s="137"/>
      <c r="V216" s="1"/>
      <c r="W216" s="1"/>
      <c r="X216" s="1"/>
      <c r="Y216" s="1"/>
      <c r="Z216" s="1"/>
      <c r="AA216" s="1"/>
      <c r="AB216" s="1"/>
      <c r="AC216" s="1"/>
    </row>
    <row r="217" spans="1:29">
      <c r="A217" s="1"/>
      <c r="B217" s="16"/>
      <c r="C217" s="3"/>
      <c r="D217" s="3"/>
      <c r="E217" s="3"/>
      <c r="F217" s="3"/>
      <c r="G217" s="137"/>
      <c r="H217" s="137"/>
      <c r="I217" s="137"/>
      <c r="J217" s="137"/>
      <c r="K217" s="137"/>
      <c r="L217" s="154"/>
      <c r="M217" s="137"/>
      <c r="N217" s="137"/>
      <c r="O217" s="137"/>
      <c r="P217" s="137"/>
      <c r="Q217" s="137"/>
      <c r="R217" s="137"/>
      <c r="S217" s="137"/>
      <c r="T217" s="137"/>
      <c r="U217" s="137"/>
      <c r="V217" s="1"/>
      <c r="W217" s="1"/>
      <c r="X217" s="1"/>
      <c r="Y217" s="1"/>
      <c r="Z217" s="1"/>
      <c r="AA217" s="1"/>
      <c r="AB217" s="1"/>
      <c r="AC217" s="1"/>
    </row>
    <row r="218" spans="1:29">
      <c r="A218" s="1"/>
      <c r="B218" s="16"/>
      <c r="C218" s="3"/>
      <c r="D218" s="3"/>
      <c r="E218" s="3"/>
      <c r="F218" s="3"/>
      <c r="G218" s="137"/>
      <c r="H218" s="137"/>
      <c r="I218" s="137"/>
      <c r="J218" s="137"/>
      <c r="K218" s="137"/>
      <c r="L218" s="154"/>
      <c r="M218" s="137"/>
      <c r="N218" s="137"/>
      <c r="O218" s="137"/>
      <c r="P218" s="137"/>
      <c r="Q218" s="137"/>
      <c r="R218" s="137"/>
      <c r="S218" s="137"/>
      <c r="T218" s="137"/>
      <c r="U218" s="137"/>
      <c r="V218" s="1"/>
      <c r="W218" s="1"/>
      <c r="X218" s="1"/>
      <c r="Y218" s="1"/>
      <c r="Z218" s="1"/>
      <c r="AA218" s="1"/>
      <c r="AB218" s="1"/>
      <c r="AC218" s="1"/>
    </row>
    <row r="219" spans="1:29">
      <c r="A219" s="1"/>
      <c r="B219" s="16"/>
      <c r="C219" s="3"/>
      <c r="D219" s="3"/>
      <c r="E219" s="3"/>
      <c r="F219" s="3"/>
      <c r="G219" s="137"/>
      <c r="H219" s="137"/>
      <c r="I219" s="137"/>
      <c r="J219" s="137"/>
      <c r="K219" s="137"/>
      <c r="L219" s="154"/>
      <c r="M219" s="137"/>
      <c r="N219" s="137"/>
      <c r="O219" s="137"/>
      <c r="P219" s="137"/>
      <c r="Q219" s="137"/>
      <c r="R219" s="137"/>
      <c r="S219" s="137"/>
      <c r="T219" s="137"/>
      <c r="U219" s="137"/>
      <c r="V219" s="1"/>
      <c r="W219" s="1"/>
      <c r="X219" s="1"/>
      <c r="Y219" s="1"/>
      <c r="Z219" s="1"/>
      <c r="AA219" s="1"/>
      <c r="AB219" s="1"/>
      <c r="AC219" s="1"/>
    </row>
    <row r="220" spans="1:29">
      <c r="A220" s="1"/>
      <c r="B220" s="16"/>
      <c r="C220" s="3"/>
      <c r="D220" s="3"/>
      <c r="E220" s="3"/>
      <c r="F220" s="3"/>
      <c r="G220" s="137"/>
      <c r="H220" s="137"/>
      <c r="I220" s="137"/>
      <c r="J220" s="137"/>
      <c r="K220" s="137"/>
      <c r="L220" s="154"/>
      <c r="M220" s="137"/>
      <c r="N220" s="137"/>
      <c r="O220" s="137"/>
      <c r="P220" s="137"/>
      <c r="Q220" s="137"/>
      <c r="R220" s="137"/>
      <c r="S220" s="137"/>
      <c r="T220" s="137"/>
      <c r="U220" s="137"/>
      <c r="V220" s="1"/>
      <c r="W220" s="1"/>
      <c r="X220" s="1"/>
      <c r="Y220" s="1"/>
      <c r="Z220" s="1"/>
      <c r="AA220" s="1"/>
      <c r="AB220" s="1"/>
      <c r="AC220" s="1"/>
    </row>
    <row r="221" spans="1:29">
      <c r="A221" s="1"/>
      <c r="B221" s="16"/>
      <c r="C221" s="3"/>
      <c r="D221" s="3"/>
      <c r="E221" s="3"/>
      <c r="F221" s="3"/>
      <c r="G221" s="137"/>
      <c r="H221" s="137"/>
      <c r="I221" s="137"/>
      <c r="J221" s="137"/>
      <c r="K221" s="137"/>
      <c r="L221" s="154"/>
      <c r="M221" s="137"/>
      <c r="N221" s="137"/>
      <c r="O221" s="137"/>
      <c r="P221" s="137"/>
      <c r="Q221" s="137"/>
      <c r="R221" s="137"/>
      <c r="S221" s="137"/>
      <c r="T221" s="137"/>
      <c r="U221" s="137"/>
      <c r="V221" s="1"/>
      <c r="W221" s="1"/>
      <c r="X221" s="1"/>
      <c r="Y221" s="1"/>
      <c r="Z221" s="1"/>
      <c r="AA221" s="1"/>
      <c r="AB221" s="1"/>
      <c r="AC221" s="1"/>
    </row>
    <row r="222" spans="1:29">
      <c r="A222" s="1"/>
      <c r="B222" s="16"/>
      <c r="C222" s="3"/>
      <c r="D222" s="3"/>
      <c r="E222" s="3"/>
      <c r="F222" s="3"/>
      <c r="G222" s="137"/>
      <c r="H222" s="137"/>
      <c r="I222" s="137"/>
      <c r="J222" s="137"/>
      <c r="K222" s="137"/>
      <c r="L222" s="154"/>
      <c r="M222" s="137"/>
      <c r="N222" s="137"/>
      <c r="O222" s="137"/>
      <c r="P222" s="137"/>
      <c r="Q222" s="137"/>
      <c r="R222" s="137"/>
      <c r="S222" s="137"/>
      <c r="T222" s="137"/>
      <c r="U222" s="137"/>
      <c r="V222" s="1"/>
      <c r="W222" s="1"/>
      <c r="X222" s="1"/>
      <c r="Y222" s="1"/>
      <c r="Z222" s="1"/>
      <c r="AA222" s="1"/>
      <c r="AB222" s="1"/>
      <c r="AC222" s="1"/>
    </row>
    <row r="223" spans="1:29">
      <c r="A223" s="1"/>
      <c r="B223" s="16"/>
      <c r="C223" s="3"/>
      <c r="D223" s="3"/>
      <c r="E223" s="3"/>
      <c r="F223" s="3"/>
      <c r="G223" s="137"/>
      <c r="H223" s="137"/>
      <c r="I223" s="137"/>
      <c r="J223" s="137"/>
      <c r="K223" s="137"/>
      <c r="L223" s="154"/>
      <c r="M223" s="137"/>
      <c r="N223" s="137"/>
      <c r="O223" s="137"/>
      <c r="P223" s="137"/>
      <c r="Q223" s="137"/>
      <c r="R223" s="137"/>
      <c r="S223" s="137"/>
      <c r="T223" s="137"/>
      <c r="U223" s="137"/>
      <c r="V223" s="1"/>
      <c r="W223" s="1"/>
      <c r="X223" s="1"/>
      <c r="Y223" s="1"/>
      <c r="Z223" s="1"/>
      <c r="AA223" s="1"/>
      <c r="AB223" s="1"/>
      <c r="AC223" s="1"/>
    </row>
    <row r="224" spans="1:29">
      <c r="A224" s="1"/>
      <c r="B224" s="16"/>
      <c r="C224" s="3"/>
      <c r="D224" s="3"/>
      <c r="E224" s="3"/>
      <c r="F224" s="3"/>
      <c r="G224" s="137"/>
      <c r="H224" s="137"/>
      <c r="I224" s="137"/>
      <c r="J224" s="137"/>
      <c r="K224" s="137"/>
      <c r="L224" s="154"/>
      <c r="M224" s="137"/>
      <c r="N224" s="137"/>
      <c r="O224" s="137"/>
      <c r="P224" s="137"/>
      <c r="Q224" s="137"/>
      <c r="R224" s="137"/>
      <c r="S224" s="137"/>
      <c r="T224" s="137"/>
      <c r="U224" s="137"/>
      <c r="V224" s="1"/>
      <c r="W224" s="1"/>
      <c r="X224" s="1"/>
      <c r="Y224" s="1"/>
      <c r="Z224" s="1"/>
      <c r="AA224" s="1"/>
      <c r="AB224" s="1"/>
      <c r="AC224" s="1"/>
    </row>
    <row r="225" spans="1:29">
      <c r="A225" s="1"/>
      <c r="B225" s="16"/>
      <c r="C225" s="3"/>
      <c r="D225" s="3"/>
      <c r="E225" s="3"/>
      <c r="F225" s="3"/>
      <c r="G225" s="137"/>
      <c r="H225" s="137"/>
      <c r="I225" s="137"/>
      <c r="J225" s="137"/>
      <c r="K225" s="137"/>
      <c r="L225" s="154"/>
      <c r="M225" s="137"/>
      <c r="N225" s="137"/>
      <c r="O225" s="137"/>
      <c r="P225" s="137"/>
      <c r="Q225" s="137"/>
      <c r="R225" s="137"/>
      <c r="S225" s="137"/>
      <c r="T225" s="137"/>
      <c r="U225" s="137"/>
      <c r="V225" s="1"/>
      <c r="W225" s="1"/>
      <c r="X225" s="1"/>
      <c r="Y225" s="1"/>
      <c r="Z225" s="1"/>
      <c r="AA225" s="1"/>
      <c r="AB225" s="1"/>
      <c r="AC225" s="1"/>
    </row>
    <row r="226" spans="1:29">
      <c r="A226" s="1"/>
      <c r="B226" s="16"/>
      <c r="C226" s="3"/>
      <c r="D226" s="3"/>
      <c r="E226" s="3"/>
      <c r="F226" s="3"/>
      <c r="G226" s="137"/>
      <c r="H226" s="137"/>
      <c r="I226" s="137"/>
      <c r="J226" s="137"/>
      <c r="K226" s="137"/>
      <c r="L226" s="154"/>
      <c r="M226" s="137"/>
      <c r="N226" s="137"/>
      <c r="O226" s="137"/>
      <c r="P226" s="137"/>
      <c r="Q226" s="137"/>
      <c r="R226" s="137"/>
      <c r="S226" s="137"/>
      <c r="T226" s="137"/>
      <c r="U226" s="137"/>
      <c r="V226" s="1"/>
      <c r="W226" s="1"/>
      <c r="X226" s="1"/>
      <c r="Y226" s="1"/>
      <c r="Z226" s="1"/>
      <c r="AA226" s="1"/>
      <c r="AB226" s="1"/>
      <c r="AC226" s="1"/>
    </row>
    <row r="227" spans="1:29">
      <c r="A227" s="1"/>
      <c r="B227" s="16"/>
      <c r="C227" s="3"/>
      <c r="D227" s="3"/>
      <c r="E227" s="3"/>
      <c r="F227" s="3"/>
      <c r="G227" s="137"/>
      <c r="H227" s="137"/>
      <c r="I227" s="137"/>
      <c r="J227" s="137"/>
      <c r="K227" s="137"/>
      <c r="L227" s="154"/>
      <c r="M227" s="137"/>
      <c r="N227" s="137"/>
      <c r="O227" s="137"/>
      <c r="P227" s="137"/>
      <c r="Q227" s="137"/>
      <c r="R227" s="137"/>
      <c r="S227" s="137"/>
      <c r="T227" s="137"/>
      <c r="U227" s="137"/>
      <c r="V227" s="1"/>
      <c r="W227" s="1"/>
      <c r="X227" s="1"/>
      <c r="Y227" s="1"/>
      <c r="Z227" s="1"/>
      <c r="AA227" s="1"/>
      <c r="AB227" s="1"/>
      <c r="AC227" s="1"/>
    </row>
    <row r="228" spans="1:29">
      <c r="A228" s="1"/>
      <c r="B228" s="16"/>
      <c r="C228" s="3"/>
      <c r="D228" s="3"/>
      <c r="E228" s="3"/>
      <c r="F228" s="3"/>
      <c r="G228" s="137"/>
      <c r="H228" s="137"/>
      <c r="I228" s="137"/>
      <c r="J228" s="137"/>
      <c r="K228" s="137"/>
      <c r="L228" s="154"/>
      <c r="M228" s="137"/>
      <c r="N228" s="137"/>
      <c r="O228" s="137"/>
      <c r="P228" s="137"/>
      <c r="Q228" s="137"/>
      <c r="R228" s="137"/>
      <c r="S228" s="137"/>
      <c r="T228" s="137"/>
      <c r="U228" s="137"/>
      <c r="V228" s="1"/>
      <c r="W228" s="1"/>
      <c r="X228" s="1"/>
      <c r="Y228" s="1"/>
      <c r="Z228" s="1"/>
      <c r="AA228" s="1"/>
      <c r="AB228" s="1"/>
      <c r="AC228" s="1"/>
    </row>
    <row r="229" spans="1:29">
      <c r="A229" s="1"/>
      <c r="B229" s="16"/>
      <c r="C229" s="3"/>
      <c r="D229" s="3"/>
      <c r="E229" s="3"/>
      <c r="F229" s="3"/>
      <c r="G229" s="137"/>
      <c r="H229" s="137"/>
      <c r="I229" s="137"/>
      <c r="J229" s="137"/>
      <c r="K229" s="137"/>
      <c r="L229" s="154"/>
      <c r="M229" s="137"/>
      <c r="N229" s="137"/>
      <c r="O229" s="137"/>
      <c r="P229" s="137"/>
      <c r="Q229" s="137"/>
      <c r="R229" s="137"/>
      <c r="S229" s="137"/>
      <c r="T229" s="137"/>
      <c r="U229" s="137"/>
      <c r="V229" s="1"/>
      <c r="W229" s="1"/>
      <c r="X229" s="1"/>
      <c r="Y229" s="1"/>
      <c r="Z229" s="1"/>
      <c r="AA229" s="1"/>
      <c r="AB229" s="1"/>
      <c r="AC229" s="1"/>
    </row>
    <row r="230" spans="1:29">
      <c r="A230" s="1"/>
      <c r="B230" s="16"/>
      <c r="C230" s="3"/>
      <c r="D230" s="137"/>
      <c r="E230" s="137"/>
      <c r="F230" s="137"/>
      <c r="G230" s="137"/>
      <c r="H230" s="137"/>
      <c r="I230" s="154"/>
      <c r="J230" s="137"/>
      <c r="K230" s="137"/>
      <c r="L230" s="137"/>
      <c r="M230" s="137"/>
      <c r="N230" s="137"/>
      <c r="O230" s="137"/>
      <c r="P230" s="137"/>
      <c r="Q230" s="137"/>
      <c r="R230" s="137"/>
      <c r="S230" s="1"/>
      <c r="T230" s="1"/>
      <c r="U230" s="1"/>
      <c r="V230" s="1"/>
      <c r="W230" s="1"/>
      <c r="X230" s="1"/>
      <c r="Y230" s="1"/>
      <c r="Z230" s="1"/>
      <c r="AA230" s="1"/>
      <c r="AB230" s="1"/>
      <c r="AC230" s="1"/>
    </row>
    <row r="231" spans="1:29">
      <c r="A231" s="1"/>
      <c r="B231" s="16"/>
      <c r="C231" s="3"/>
      <c r="D231" s="137"/>
      <c r="E231" s="137"/>
      <c r="F231" s="137"/>
      <c r="G231" s="137"/>
      <c r="H231" s="137"/>
      <c r="I231" s="154"/>
      <c r="J231" s="137"/>
      <c r="K231" s="137"/>
      <c r="L231" s="137"/>
      <c r="M231" s="137"/>
      <c r="N231" s="137"/>
      <c r="O231" s="137"/>
      <c r="P231" s="137"/>
      <c r="Q231" s="137"/>
      <c r="R231" s="137"/>
      <c r="S231" s="1"/>
      <c r="T231" s="1"/>
      <c r="U231" s="1"/>
      <c r="V231" s="1"/>
      <c r="W231" s="1"/>
      <c r="X231" s="1"/>
      <c r="Y231" s="1"/>
      <c r="Z231" s="1"/>
      <c r="AA231" s="1"/>
      <c r="AB231" s="1"/>
      <c r="AC231" s="1"/>
    </row>
    <row r="232" spans="1:29">
      <c r="A232" s="1"/>
      <c r="B232" s="16"/>
      <c r="C232" s="3"/>
      <c r="D232" s="137"/>
      <c r="E232" s="137"/>
      <c r="F232" s="137"/>
      <c r="G232" s="137"/>
      <c r="H232" s="137"/>
      <c r="I232" s="154"/>
      <c r="J232" s="137"/>
      <c r="K232" s="137"/>
      <c r="L232" s="137"/>
      <c r="M232" s="137"/>
      <c r="N232" s="137"/>
      <c r="O232" s="137"/>
      <c r="P232" s="137"/>
      <c r="Q232" s="137"/>
      <c r="R232" s="137"/>
      <c r="S232" s="1"/>
      <c r="T232" s="1"/>
      <c r="U232" s="1"/>
      <c r="V232" s="1"/>
      <c r="W232" s="1"/>
      <c r="X232" s="1"/>
      <c r="Y232" s="1"/>
      <c r="Z232" s="1"/>
      <c r="AA232" s="1"/>
      <c r="AB232" s="1"/>
      <c r="AC232" s="1"/>
    </row>
    <row r="233" spans="1:29">
      <c r="A233" s="1"/>
      <c r="B233" s="16"/>
      <c r="C233" s="3"/>
      <c r="D233" s="137"/>
      <c r="E233" s="137"/>
      <c r="F233" s="137"/>
      <c r="G233" s="137"/>
      <c r="H233" s="137"/>
      <c r="I233" s="154"/>
      <c r="J233" s="137"/>
      <c r="K233" s="137"/>
      <c r="L233" s="137"/>
      <c r="M233" s="137"/>
      <c r="N233" s="137"/>
      <c r="O233" s="137"/>
      <c r="P233" s="137"/>
      <c r="Q233" s="137"/>
      <c r="R233" s="137"/>
      <c r="S233" s="1"/>
      <c r="T233" s="1"/>
      <c r="U233" s="1"/>
      <c r="V233" s="1"/>
      <c r="W233" s="1"/>
      <c r="X233" s="1"/>
      <c r="Y233" s="1"/>
      <c r="Z233" s="1"/>
      <c r="AA233" s="1"/>
      <c r="AB233" s="1"/>
      <c r="AC233" s="1"/>
    </row>
    <row r="234" spans="1:29">
      <c r="A234" s="1"/>
      <c r="B234" s="16"/>
      <c r="C234" s="3"/>
      <c r="D234" s="137"/>
      <c r="E234" s="137"/>
      <c r="F234" s="137"/>
      <c r="G234" s="137"/>
      <c r="H234" s="137"/>
      <c r="I234" s="154"/>
      <c r="J234" s="137"/>
      <c r="K234" s="137"/>
      <c r="L234" s="137"/>
      <c r="M234" s="137"/>
      <c r="N234" s="137"/>
      <c r="O234" s="137"/>
      <c r="P234" s="137"/>
      <c r="Q234" s="137"/>
      <c r="R234" s="137"/>
      <c r="S234" s="1"/>
      <c r="T234" s="1"/>
      <c r="U234" s="1"/>
      <c r="V234" s="1"/>
      <c r="W234" s="1"/>
      <c r="X234" s="1"/>
      <c r="Y234" s="1"/>
      <c r="Z234" s="1"/>
      <c r="AA234" s="1"/>
      <c r="AB234" s="1"/>
      <c r="AC234" s="1"/>
    </row>
    <row r="235" spans="1:29">
      <c r="A235" s="1"/>
      <c r="B235" s="16"/>
      <c r="C235" s="3"/>
      <c r="D235" s="137"/>
      <c r="E235" s="137"/>
      <c r="F235" s="137"/>
      <c r="G235" s="137"/>
      <c r="H235" s="137"/>
      <c r="I235" s="154"/>
      <c r="J235" s="137"/>
      <c r="K235" s="137"/>
      <c r="L235" s="137"/>
      <c r="M235" s="137"/>
      <c r="N235" s="137"/>
      <c r="O235" s="137"/>
      <c r="P235" s="137"/>
      <c r="Q235" s="137"/>
      <c r="R235" s="137"/>
      <c r="S235" s="1"/>
      <c r="T235" s="1"/>
      <c r="U235" s="1"/>
      <c r="V235" s="1"/>
      <c r="W235" s="1"/>
      <c r="X235" s="1"/>
      <c r="Y235" s="1"/>
      <c r="Z235" s="1"/>
      <c r="AA235" s="1"/>
      <c r="AB235" s="1"/>
      <c r="AC235" s="1"/>
    </row>
    <row r="236" spans="1:29">
      <c r="A236" s="1"/>
      <c r="B236" s="16"/>
      <c r="C236" s="3"/>
      <c r="D236" s="137"/>
      <c r="E236" s="137"/>
      <c r="F236" s="137"/>
      <c r="G236" s="137"/>
      <c r="H236" s="137"/>
      <c r="I236" s="154"/>
      <c r="J236" s="137"/>
      <c r="K236" s="137"/>
      <c r="L236" s="137"/>
      <c r="M236" s="137"/>
      <c r="N236" s="137"/>
      <c r="O236" s="137"/>
      <c r="P236" s="137"/>
      <c r="Q236" s="137"/>
      <c r="R236" s="137"/>
      <c r="S236" s="1"/>
      <c r="T236" s="1"/>
      <c r="U236" s="1"/>
      <c r="V236" s="1"/>
      <c r="W236" s="1"/>
      <c r="X236" s="1"/>
      <c r="Y236" s="1"/>
      <c r="Z236" s="1"/>
      <c r="AA236" s="1"/>
      <c r="AB236" s="1"/>
      <c r="AC236" s="1"/>
    </row>
    <row r="237" spans="1:29">
      <c r="A237" s="1"/>
      <c r="B237" s="16"/>
      <c r="C237" s="3"/>
      <c r="D237" s="137"/>
      <c r="E237" s="137"/>
      <c r="F237" s="137"/>
      <c r="G237" s="137"/>
      <c r="H237" s="137"/>
      <c r="I237" s="154"/>
      <c r="J237" s="137"/>
      <c r="K237" s="137"/>
      <c r="L237" s="137"/>
      <c r="M237" s="137"/>
      <c r="N237" s="137"/>
      <c r="O237" s="137"/>
      <c r="P237" s="137"/>
      <c r="Q237" s="137"/>
      <c r="R237" s="137"/>
      <c r="S237" s="1"/>
      <c r="T237" s="1"/>
      <c r="U237" s="1"/>
      <c r="V237" s="1"/>
      <c r="W237" s="1"/>
      <c r="X237" s="1"/>
      <c r="Y237" s="1"/>
      <c r="Z237" s="1"/>
      <c r="AA237" s="1"/>
      <c r="AB237" s="1"/>
      <c r="AC237" s="1"/>
    </row>
    <row r="238" spans="1:29">
      <c r="A238" s="1"/>
      <c r="B238" s="16"/>
      <c r="C238" s="3"/>
      <c r="D238" s="137"/>
      <c r="E238" s="137"/>
      <c r="F238" s="137"/>
      <c r="G238" s="137"/>
      <c r="H238" s="137"/>
      <c r="I238" s="154"/>
      <c r="J238" s="137"/>
      <c r="K238" s="137"/>
      <c r="L238" s="137"/>
      <c r="M238" s="137"/>
      <c r="N238" s="137"/>
      <c r="O238" s="137"/>
      <c r="P238" s="137"/>
      <c r="Q238" s="137"/>
      <c r="R238" s="137"/>
      <c r="S238" s="1"/>
      <c r="T238" s="1"/>
      <c r="U238" s="1"/>
      <c r="V238" s="1"/>
      <c r="W238" s="1"/>
      <c r="X238" s="1"/>
      <c r="Y238" s="1"/>
      <c r="Z238" s="1"/>
      <c r="AA238" s="1"/>
      <c r="AB238" s="1"/>
      <c r="AC238" s="1"/>
    </row>
    <row r="239" spans="1:29">
      <c r="A239" s="1"/>
      <c r="B239" s="16"/>
      <c r="C239" s="3"/>
      <c r="D239" s="137"/>
      <c r="E239" s="137"/>
      <c r="F239" s="137"/>
      <c r="G239" s="137"/>
      <c r="H239" s="137"/>
      <c r="I239" s="154"/>
      <c r="J239" s="137"/>
      <c r="K239" s="137"/>
      <c r="L239" s="137"/>
      <c r="M239" s="137"/>
      <c r="N239" s="137"/>
      <c r="O239" s="137"/>
      <c r="P239" s="137"/>
      <c r="Q239" s="137"/>
      <c r="R239" s="137"/>
      <c r="S239" s="1"/>
      <c r="T239" s="1"/>
      <c r="U239" s="1"/>
      <c r="V239" s="1"/>
      <c r="W239" s="1"/>
      <c r="X239" s="1"/>
      <c r="Y239" s="1"/>
      <c r="Z239" s="1"/>
      <c r="AA239" s="1"/>
      <c r="AB239" s="1"/>
      <c r="AC239" s="1"/>
    </row>
    <row r="240" spans="1:29">
      <c r="A240" s="1"/>
      <c r="B240" s="16"/>
      <c r="C240" s="3"/>
      <c r="D240" s="137"/>
      <c r="E240" s="137"/>
      <c r="F240" s="137"/>
      <c r="G240" s="137"/>
      <c r="H240" s="137"/>
      <c r="I240" s="154"/>
      <c r="J240" s="137"/>
      <c r="K240" s="137"/>
      <c r="L240" s="137"/>
      <c r="M240" s="137"/>
      <c r="N240" s="137"/>
      <c r="O240" s="137"/>
      <c r="P240" s="137"/>
      <c r="Q240" s="137"/>
      <c r="R240" s="137"/>
      <c r="S240" s="1"/>
      <c r="T240" s="1"/>
      <c r="U240" s="1"/>
      <c r="V240" s="1"/>
      <c r="W240" s="1"/>
      <c r="X240" s="1"/>
      <c r="Y240" s="1"/>
      <c r="Z240" s="1"/>
      <c r="AA240" s="1"/>
      <c r="AB240" s="1"/>
      <c r="AC240" s="1"/>
    </row>
    <row r="241" spans="1:29">
      <c r="A241" s="1"/>
      <c r="B241" s="16"/>
      <c r="C241" s="3"/>
      <c r="D241" s="137"/>
      <c r="E241" s="137"/>
      <c r="F241" s="137"/>
      <c r="G241" s="137"/>
      <c r="H241" s="137"/>
      <c r="I241" s="154"/>
      <c r="J241" s="137"/>
      <c r="K241" s="137"/>
      <c r="L241" s="137"/>
      <c r="M241" s="137"/>
      <c r="N241" s="137"/>
      <c r="O241" s="137"/>
      <c r="P241" s="137"/>
      <c r="Q241" s="137"/>
      <c r="R241" s="137"/>
      <c r="S241" s="1"/>
      <c r="T241" s="1"/>
      <c r="U241" s="1"/>
      <c r="V241" s="1"/>
      <c r="W241" s="1"/>
      <c r="X241" s="1"/>
      <c r="Y241" s="1"/>
      <c r="Z241" s="1"/>
      <c r="AA241" s="1"/>
      <c r="AB241" s="1"/>
      <c r="AC241" s="1"/>
    </row>
    <row r="242" spans="1:29">
      <c r="A242" s="1"/>
      <c r="B242" s="16"/>
      <c r="C242" s="3"/>
      <c r="D242" s="137"/>
      <c r="E242" s="137"/>
      <c r="F242" s="137"/>
      <c r="G242" s="137"/>
      <c r="H242" s="137"/>
      <c r="I242" s="154"/>
      <c r="J242" s="137"/>
      <c r="K242" s="137"/>
      <c r="L242" s="137"/>
      <c r="M242" s="137"/>
      <c r="N242" s="137"/>
      <c r="O242" s="137"/>
      <c r="P242" s="137"/>
      <c r="Q242" s="137"/>
      <c r="R242" s="137"/>
      <c r="S242" s="1"/>
      <c r="T242" s="1"/>
      <c r="U242" s="1"/>
      <c r="V242" s="1"/>
      <c r="W242" s="1"/>
      <c r="X242" s="1"/>
      <c r="Y242" s="1"/>
      <c r="Z242" s="1"/>
      <c r="AA242" s="1"/>
      <c r="AB242" s="1"/>
      <c r="AC242" s="1"/>
    </row>
    <row r="243" spans="1:29">
      <c r="A243" s="1"/>
      <c r="B243" s="16"/>
      <c r="C243" s="3"/>
      <c r="D243" s="137"/>
      <c r="E243" s="137"/>
      <c r="F243" s="137"/>
      <c r="G243" s="137"/>
      <c r="H243" s="137"/>
      <c r="I243" s="154"/>
      <c r="J243" s="137"/>
      <c r="K243" s="137"/>
      <c r="L243" s="137"/>
      <c r="M243" s="137"/>
      <c r="N243" s="137"/>
      <c r="O243" s="137"/>
      <c r="P243" s="137"/>
      <c r="Q243" s="137"/>
      <c r="R243" s="137"/>
      <c r="S243" s="1"/>
      <c r="T243" s="1"/>
      <c r="U243" s="1"/>
      <c r="V243" s="1"/>
      <c r="W243" s="1"/>
      <c r="X243" s="1"/>
      <c r="Y243" s="1"/>
      <c r="Z243" s="1"/>
      <c r="AA243" s="1"/>
      <c r="AB243" s="1"/>
      <c r="AC243" s="1"/>
    </row>
    <row r="244" spans="1:29">
      <c r="A244" s="1"/>
      <c r="B244" s="16"/>
      <c r="C244" s="3"/>
      <c r="D244" s="137"/>
      <c r="E244" s="137"/>
      <c r="F244" s="137"/>
      <c r="G244" s="137"/>
      <c r="H244" s="137"/>
      <c r="I244" s="154"/>
      <c r="J244" s="137"/>
      <c r="K244" s="137"/>
      <c r="L244" s="137"/>
      <c r="M244" s="137"/>
      <c r="N244" s="137"/>
      <c r="O244" s="137"/>
      <c r="P244" s="137"/>
      <c r="Q244" s="137"/>
      <c r="R244" s="137"/>
      <c r="S244" s="1"/>
      <c r="T244" s="1"/>
      <c r="U244" s="1"/>
      <c r="V244" s="1"/>
      <c r="W244" s="1"/>
      <c r="X244" s="1"/>
      <c r="Y244" s="1"/>
      <c r="Z244" s="1"/>
      <c r="AA244" s="1"/>
      <c r="AB244" s="1"/>
      <c r="AC244" s="1"/>
    </row>
    <row r="245" spans="1:29">
      <c r="A245" s="1"/>
      <c r="B245" s="16"/>
      <c r="C245" s="3"/>
      <c r="D245" s="137"/>
      <c r="E245" s="137"/>
      <c r="F245" s="137"/>
      <c r="G245" s="137"/>
      <c r="H245" s="137"/>
      <c r="I245" s="154"/>
      <c r="J245" s="137"/>
      <c r="K245" s="137"/>
      <c r="L245" s="137"/>
      <c r="M245" s="137"/>
      <c r="N245" s="137"/>
      <c r="O245" s="137"/>
      <c r="P245" s="137"/>
      <c r="Q245" s="137"/>
      <c r="R245" s="137"/>
      <c r="S245" s="1"/>
      <c r="T245" s="1"/>
      <c r="U245" s="1"/>
      <c r="V245" s="1"/>
      <c r="W245" s="1"/>
      <c r="X245" s="1"/>
      <c r="Y245" s="1"/>
      <c r="Z245" s="1"/>
      <c r="AA245" s="1"/>
      <c r="AB245" s="1"/>
      <c r="AC245" s="1"/>
    </row>
    <row r="246" spans="1:29">
      <c r="A246" s="1"/>
      <c r="B246" s="16"/>
      <c r="C246" s="3"/>
      <c r="D246" s="137"/>
      <c r="E246" s="137"/>
      <c r="F246" s="137"/>
      <c r="G246" s="137"/>
      <c r="H246" s="137"/>
      <c r="I246" s="154"/>
      <c r="J246" s="137"/>
      <c r="K246" s="137"/>
      <c r="L246" s="137"/>
      <c r="M246" s="137"/>
      <c r="N246" s="137"/>
      <c r="O246" s="137"/>
      <c r="P246" s="137"/>
      <c r="Q246" s="137"/>
      <c r="R246" s="137"/>
      <c r="S246" s="1"/>
      <c r="T246" s="1"/>
      <c r="U246" s="1"/>
      <c r="V246" s="1"/>
      <c r="W246" s="1"/>
      <c r="X246" s="1"/>
      <c r="Y246" s="1"/>
      <c r="Z246" s="1"/>
      <c r="AA246" s="1"/>
      <c r="AB246" s="1"/>
      <c r="AC246" s="1"/>
    </row>
    <row r="247" spans="1:29">
      <c r="A247" s="1"/>
      <c r="B247" s="16"/>
      <c r="C247" s="3"/>
      <c r="D247" s="137"/>
      <c r="E247" s="137"/>
      <c r="F247" s="137"/>
      <c r="G247" s="137"/>
      <c r="H247" s="137"/>
      <c r="I247" s="154"/>
      <c r="J247" s="137"/>
      <c r="K247" s="137"/>
      <c r="L247" s="137"/>
      <c r="M247" s="137"/>
      <c r="N247" s="137"/>
      <c r="O247" s="137"/>
      <c r="P247" s="137"/>
      <c r="Q247" s="137"/>
      <c r="R247" s="137"/>
      <c r="S247" s="1"/>
      <c r="T247" s="1"/>
      <c r="U247" s="1"/>
      <c r="V247" s="1"/>
      <c r="W247" s="1"/>
      <c r="X247" s="1"/>
      <c r="Y247" s="1"/>
      <c r="Z247" s="1"/>
      <c r="AA247" s="1"/>
      <c r="AB247" s="1"/>
      <c r="AC247" s="1"/>
    </row>
    <row r="248" spans="1:29">
      <c r="A248" s="1"/>
      <c r="B248" s="16"/>
      <c r="C248" s="3"/>
      <c r="D248" s="137"/>
      <c r="E248" s="137"/>
      <c r="F248" s="137"/>
      <c r="G248" s="137"/>
      <c r="H248" s="137"/>
      <c r="I248" s="137"/>
      <c r="J248" s="137"/>
      <c r="K248" s="137"/>
      <c r="L248" s="137"/>
      <c r="M248" s="137"/>
      <c r="N248" s="137"/>
      <c r="O248" s="137"/>
      <c r="P248" s="137"/>
      <c r="Q248" s="137"/>
      <c r="R248" s="137"/>
      <c r="S248" s="1"/>
      <c r="T248" s="1"/>
      <c r="U248" s="1"/>
      <c r="V248" s="1"/>
      <c r="W248" s="1"/>
      <c r="X248" s="1"/>
      <c r="Y248" s="1"/>
      <c r="Z248" s="1"/>
      <c r="AA248" s="1"/>
      <c r="AB248" s="1"/>
      <c r="AC248" s="1"/>
    </row>
    <row r="249" spans="1:29">
      <c r="A249" s="1"/>
      <c r="B249" s="16"/>
      <c r="C249" s="3"/>
      <c r="D249" s="137"/>
      <c r="E249" s="137"/>
      <c r="F249" s="137"/>
      <c r="G249" s="137"/>
      <c r="H249" s="137"/>
      <c r="I249" s="137"/>
      <c r="J249" s="137"/>
      <c r="K249" s="137"/>
      <c r="L249" s="137"/>
      <c r="M249" s="137"/>
      <c r="N249" s="137"/>
      <c r="O249" s="137"/>
      <c r="P249" s="137"/>
      <c r="Q249" s="137"/>
      <c r="R249" s="137"/>
      <c r="S249" s="1"/>
      <c r="T249" s="1"/>
      <c r="U249" s="1"/>
      <c r="V249" s="1"/>
      <c r="W249" s="1"/>
      <c r="X249" s="1"/>
      <c r="Y249" s="1"/>
      <c r="Z249" s="1"/>
      <c r="AA249" s="1"/>
      <c r="AB249" s="1"/>
      <c r="AC249" s="1"/>
    </row>
    <row r="250" spans="1:29">
      <c r="A250" s="1"/>
      <c r="B250" s="16"/>
      <c r="C250" s="3"/>
      <c r="D250" s="137"/>
      <c r="E250" s="137"/>
      <c r="F250" s="137"/>
      <c r="G250" s="137"/>
      <c r="H250" s="137"/>
      <c r="I250" s="137"/>
      <c r="J250" s="137"/>
      <c r="K250" s="137"/>
      <c r="L250" s="137"/>
      <c r="M250" s="137"/>
      <c r="N250" s="137"/>
      <c r="O250" s="137"/>
      <c r="P250" s="137"/>
      <c r="Q250" s="137"/>
      <c r="R250" s="137"/>
      <c r="S250" s="1"/>
      <c r="T250" s="1"/>
      <c r="U250" s="1"/>
      <c r="V250" s="1"/>
      <c r="W250" s="1"/>
      <c r="X250" s="1"/>
      <c r="Y250" s="1"/>
      <c r="Z250" s="1"/>
      <c r="AA250" s="1"/>
      <c r="AB250" s="1"/>
      <c r="AC250" s="1"/>
    </row>
    <row r="251" spans="1:29">
      <c r="A251" s="1"/>
      <c r="B251" s="16"/>
      <c r="C251" s="3"/>
      <c r="D251" s="137"/>
      <c r="E251" s="137"/>
      <c r="F251" s="137"/>
      <c r="G251" s="137"/>
      <c r="H251" s="137"/>
      <c r="I251" s="137"/>
      <c r="J251" s="137"/>
      <c r="K251" s="137"/>
      <c r="L251" s="137"/>
      <c r="M251" s="137"/>
      <c r="N251" s="137"/>
      <c r="O251" s="137"/>
      <c r="P251" s="137"/>
      <c r="Q251" s="137"/>
      <c r="R251" s="137"/>
      <c r="S251" s="1"/>
      <c r="T251" s="1"/>
      <c r="U251" s="1"/>
      <c r="V251" s="1"/>
      <c r="W251" s="1"/>
      <c r="X251" s="1"/>
      <c r="Y251" s="1"/>
      <c r="Z251" s="1"/>
      <c r="AA251" s="1"/>
      <c r="AB251" s="1"/>
      <c r="AC251" s="1"/>
    </row>
    <row r="252" spans="1:29">
      <c r="A252" s="1"/>
      <c r="B252" s="16"/>
      <c r="C252" s="3"/>
      <c r="D252" s="137"/>
      <c r="E252" s="137"/>
      <c r="F252" s="137"/>
      <c r="G252" s="137"/>
      <c r="H252" s="137"/>
      <c r="I252" s="137"/>
      <c r="J252" s="137"/>
      <c r="K252" s="137"/>
      <c r="L252" s="137"/>
      <c r="M252" s="137"/>
      <c r="N252" s="137"/>
      <c r="O252" s="137"/>
      <c r="P252" s="137"/>
      <c r="Q252" s="137"/>
      <c r="R252" s="137"/>
      <c r="S252" s="1"/>
      <c r="T252" s="1"/>
      <c r="U252" s="1"/>
      <c r="V252" s="1"/>
      <c r="W252" s="1"/>
      <c r="X252" s="1"/>
      <c r="Y252" s="1"/>
      <c r="Z252" s="1"/>
      <c r="AA252" s="1"/>
      <c r="AB252" s="1"/>
      <c r="AC252" s="1"/>
    </row>
    <row r="253" spans="1:29">
      <c r="A253" s="1"/>
      <c r="B253" s="16"/>
      <c r="C253" s="3"/>
      <c r="D253" s="137"/>
      <c r="E253" s="137"/>
      <c r="F253" s="137"/>
      <c r="G253" s="137"/>
      <c r="H253" s="137"/>
      <c r="I253" s="137"/>
      <c r="J253" s="137"/>
      <c r="K253" s="137"/>
      <c r="L253" s="137"/>
      <c r="M253" s="137"/>
      <c r="N253" s="137"/>
      <c r="O253" s="137"/>
      <c r="P253" s="137"/>
      <c r="Q253" s="137"/>
      <c r="R253" s="137"/>
      <c r="S253" s="1"/>
      <c r="T253" s="1"/>
      <c r="U253" s="1"/>
      <c r="V253" s="1"/>
      <c r="W253" s="1"/>
      <c r="X253" s="1"/>
      <c r="Y253" s="1"/>
      <c r="Z253" s="1"/>
      <c r="AA253" s="1"/>
      <c r="AB253" s="1"/>
      <c r="AC253" s="1"/>
    </row>
    <row r="254" spans="1:29">
      <c r="A254" s="1"/>
      <c r="B254" s="16"/>
      <c r="C254" s="3"/>
      <c r="D254" s="137"/>
      <c r="E254" s="137"/>
      <c r="F254" s="137"/>
      <c r="G254" s="137"/>
      <c r="H254" s="137"/>
      <c r="I254" s="137"/>
      <c r="J254" s="137"/>
      <c r="K254" s="137"/>
      <c r="L254" s="137"/>
      <c r="M254" s="137"/>
      <c r="N254" s="137"/>
      <c r="O254" s="137"/>
      <c r="P254" s="137"/>
      <c r="Q254" s="137"/>
      <c r="R254" s="137"/>
      <c r="S254" s="1"/>
      <c r="T254" s="1"/>
      <c r="U254" s="1"/>
      <c r="V254" s="1"/>
      <c r="W254" s="1"/>
      <c r="X254" s="1"/>
      <c r="Y254" s="1"/>
      <c r="Z254" s="1"/>
      <c r="AA254" s="1"/>
      <c r="AB254" s="1"/>
      <c r="AC254" s="1"/>
    </row>
    <row r="255" spans="1:29">
      <c r="A255" s="1"/>
      <c r="B255" s="16"/>
      <c r="C255" s="3"/>
      <c r="D255" s="137"/>
      <c r="E255" s="137"/>
      <c r="F255" s="137"/>
      <c r="G255" s="137"/>
      <c r="H255" s="137"/>
      <c r="I255" s="137"/>
      <c r="J255" s="137"/>
      <c r="K255" s="137"/>
      <c r="L255" s="137"/>
      <c r="M255" s="137"/>
      <c r="N255" s="137"/>
      <c r="O255" s="137"/>
      <c r="P255" s="137"/>
      <c r="Q255" s="137"/>
      <c r="R255" s="137"/>
      <c r="S255" s="1"/>
      <c r="T255" s="1"/>
      <c r="U255" s="1"/>
      <c r="V255" s="1"/>
      <c r="W255" s="1"/>
      <c r="X255" s="1"/>
      <c r="Y255" s="1"/>
      <c r="Z255" s="1"/>
      <c r="AA255" s="1"/>
      <c r="AB255" s="1"/>
      <c r="AC255" s="1"/>
    </row>
    <row r="256" spans="1:29">
      <c r="A256" s="1"/>
      <c r="B256" s="16"/>
      <c r="C256" s="3"/>
      <c r="D256" s="137"/>
      <c r="E256" s="137"/>
      <c r="F256" s="137"/>
      <c r="G256" s="137"/>
      <c r="H256" s="137"/>
      <c r="I256" s="137"/>
      <c r="J256" s="137"/>
      <c r="K256" s="137"/>
      <c r="L256" s="137"/>
      <c r="M256" s="137"/>
      <c r="N256" s="137"/>
      <c r="O256" s="137"/>
      <c r="P256" s="137"/>
      <c r="Q256" s="137"/>
      <c r="R256" s="137"/>
      <c r="S256" s="1"/>
      <c r="T256" s="1"/>
      <c r="U256" s="1"/>
      <c r="V256" s="1"/>
      <c r="W256" s="1"/>
      <c r="X256" s="1"/>
      <c r="Y256" s="1"/>
      <c r="Z256" s="1"/>
      <c r="AA256" s="1"/>
      <c r="AB256" s="1"/>
      <c r="AC256" s="1"/>
    </row>
    <row r="257" spans="1:29">
      <c r="A257" s="1"/>
      <c r="B257" s="16"/>
      <c r="C257" s="3"/>
      <c r="D257" s="137"/>
      <c r="E257" s="137"/>
      <c r="F257" s="137"/>
      <c r="G257" s="137"/>
      <c r="H257" s="137"/>
      <c r="I257" s="137"/>
      <c r="J257" s="137"/>
      <c r="K257" s="137"/>
      <c r="L257" s="137"/>
      <c r="M257" s="137"/>
      <c r="N257" s="137"/>
      <c r="O257" s="137"/>
      <c r="P257" s="137"/>
      <c r="Q257" s="137"/>
      <c r="R257" s="137"/>
      <c r="S257" s="1"/>
      <c r="T257" s="1"/>
      <c r="U257" s="1"/>
      <c r="V257" s="1"/>
      <c r="W257" s="1"/>
      <c r="X257" s="1"/>
      <c r="Y257" s="1"/>
      <c r="Z257" s="1"/>
      <c r="AA257" s="1"/>
      <c r="AB257" s="1"/>
      <c r="AC257" s="1"/>
    </row>
    <row r="258" spans="1:29">
      <c r="A258" s="1"/>
      <c r="B258" s="16"/>
      <c r="C258" s="3"/>
      <c r="D258" s="137"/>
      <c r="E258" s="137"/>
      <c r="F258" s="137"/>
      <c r="G258" s="137"/>
      <c r="H258" s="137"/>
      <c r="I258" s="137"/>
      <c r="J258" s="137"/>
      <c r="K258" s="137"/>
      <c r="L258" s="137"/>
      <c r="M258" s="137"/>
      <c r="N258" s="137"/>
      <c r="O258" s="137"/>
      <c r="P258" s="137"/>
      <c r="Q258" s="137"/>
      <c r="R258" s="137"/>
      <c r="S258" s="1"/>
      <c r="T258" s="1"/>
      <c r="U258" s="1"/>
      <c r="V258" s="1"/>
      <c r="W258" s="1"/>
      <c r="X258" s="1"/>
      <c r="Y258" s="1"/>
      <c r="Z258" s="1"/>
      <c r="AA258" s="1"/>
      <c r="AB258" s="1"/>
      <c r="AC258" s="1"/>
    </row>
    <row r="259" spans="1:29">
      <c r="A259" s="1"/>
      <c r="B259" s="16"/>
      <c r="C259" s="3"/>
      <c r="D259" s="137"/>
      <c r="E259" s="137"/>
      <c r="F259" s="137"/>
      <c r="G259" s="137"/>
      <c r="H259" s="137"/>
      <c r="I259" s="137"/>
      <c r="J259" s="137"/>
      <c r="K259" s="137"/>
      <c r="L259" s="137"/>
      <c r="M259" s="137"/>
      <c r="N259" s="137"/>
      <c r="O259" s="137"/>
      <c r="P259" s="137"/>
      <c r="Q259" s="137"/>
      <c r="R259" s="137"/>
      <c r="S259" s="1"/>
      <c r="T259" s="1"/>
      <c r="U259" s="1"/>
      <c r="V259" s="1"/>
      <c r="W259" s="1"/>
      <c r="X259" s="1"/>
      <c r="Y259" s="1"/>
      <c r="Z259" s="1"/>
      <c r="AA259" s="1"/>
      <c r="AB259" s="1"/>
      <c r="AC259" s="1"/>
    </row>
    <row r="260" spans="1:29">
      <c r="A260" s="1"/>
      <c r="B260" s="16"/>
      <c r="C260" s="3"/>
      <c r="D260" s="137"/>
      <c r="E260" s="137"/>
      <c r="F260" s="137"/>
      <c r="G260" s="137"/>
      <c r="H260" s="137"/>
      <c r="I260" s="137"/>
      <c r="J260" s="137"/>
      <c r="K260" s="137"/>
      <c r="L260" s="137"/>
      <c r="M260" s="137"/>
      <c r="N260" s="137"/>
      <c r="O260" s="137"/>
      <c r="P260" s="137"/>
      <c r="Q260" s="137"/>
      <c r="R260" s="137"/>
      <c r="S260" s="1"/>
      <c r="T260" s="1"/>
      <c r="U260" s="1"/>
      <c r="V260" s="1"/>
      <c r="W260" s="1"/>
      <c r="X260" s="1"/>
      <c r="Y260" s="1"/>
      <c r="Z260" s="1"/>
      <c r="AA260" s="1"/>
      <c r="AB260" s="1"/>
      <c r="AC260" s="1"/>
    </row>
    <row r="261" spans="1:29">
      <c r="A261" s="1"/>
      <c r="B261" s="16"/>
      <c r="C261" s="3"/>
      <c r="D261" s="137"/>
      <c r="E261" s="137"/>
      <c r="F261" s="137"/>
      <c r="G261" s="137"/>
      <c r="H261" s="137"/>
      <c r="I261" s="137"/>
      <c r="J261" s="137"/>
      <c r="K261" s="137"/>
      <c r="L261" s="137"/>
      <c r="M261" s="137"/>
      <c r="N261" s="137"/>
      <c r="O261" s="137"/>
      <c r="P261" s="137"/>
      <c r="Q261" s="137"/>
      <c r="R261" s="137"/>
      <c r="S261" s="1"/>
      <c r="T261" s="1"/>
      <c r="U261" s="1"/>
      <c r="V261" s="1"/>
      <c r="W261" s="1"/>
      <c r="X261" s="1"/>
      <c r="Y261" s="1"/>
      <c r="Z261" s="1"/>
      <c r="AA261" s="1"/>
      <c r="AB261" s="1"/>
      <c r="AC261" s="1"/>
    </row>
    <row r="262" spans="1:29">
      <c r="A262" s="1"/>
      <c r="B262" s="16"/>
      <c r="C262" s="3"/>
      <c r="D262" s="137"/>
      <c r="E262" s="137"/>
      <c r="F262" s="137"/>
      <c r="G262" s="137"/>
      <c r="H262" s="137"/>
      <c r="I262" s="137"/>
      <c r="J262" s="137"/>
      <c r="K262" s="137"/>
      <c r="L262" s="137"/>
      <c r="M262" s="137"/>
      <c r="N262" s="137"/>
      <c r="O262" s="137"/>
      <c r="P262" s="137"/>
      <c r="Q262" s="137"/>
      <c r="R262" s="137"/>
      <c r="S262" s="1"/>
      <c r="T262" s="1"/>
      <c r="U262" s="1"/>
      <c r="V262" s="1"/>
      <c r="W262" s="1"/>
      <c r="X262" s="1"/>
      <c r="Y262" s="1"/>
      <c r="Z262" s="1"/>
      <c r="AA262" s="1"/>
      <c r="AB262" s="1"/>
      <c r="AC262" s="1"/>
    </row>
    <row r="263" spans="1:29">
      <c r="A263" s="1"/>
      <c r="B263" s="16"/>
      <c r="C263" s="3"/>
      <c r="D263" s="137"/>
      <c r="E263" s="137"/>
      <c r="F263" s="137"/>
      <c r="G263" s="137"/>
      <c r="H263" s="137"/>
      <c r="I263" s="137"/>
      <c r="J263" s="137"/>
      <c r="K263" s="137"/>
      <c r="L263" s="137"/>
      <c r="M263" s="137"/>
      <c r="N263" s="137"/>
      <c r="O263" s="137"/>
      <c r="P263" s="137"/>
      <c r="Q263" s="137"/>
      <c r="R263" s="137"/>
      <c r="S263" s="1"/>
      <c r="T263" s="1"/>
      <c r="U263" s="1"/>
      <c r="V263" s="1"/>
      <c r="W263" s="1"/>
      <c r="X263" s="1"/>
      <c r="Y263" s="1"/>
      <c r="Z263" s="1"/>
      <c r="AA263" s="1"/>
      <c r="AB263" s="1"/>
      <c r="AC263" s="1"/>
    </row>
    <row r="264" spans="1:29">
      <c r="A264" s="1"/>
      <c r="B264" s="16"/>
      <c r="C264" s="3"/>
      <c r="D264" s="137"/>
      <c r="E264" s="137"/>
      <c r="F264" s="137"/>
      <c r="G264" s="137"/>
      <c r="H264" s="137"/>
      <c r="I264" s="137"/>
      <c r="J264" s="137"/>
      <c r="K264" s="137"/>
      <c r="L264" s="137"/>
      <c r="M264" s="137"/>
      <c r="N264" s="137"/>
      <c r="O264" s="137"/>
      <c r="P264" s="137"/>
      <c r="Q264" s="137"/>
      <c r="R264" s="137"/>
      <c r="S264" s="1"/>
      <c r="T264" s="1"/>
      <c r="U264" s="1"/>
      <c r="V264" s="1"/>
      <c r="W264" s="1"/>
      <c r="X264" s="1"/>
      <c r="Y264" s="1"/>
      <c r="Z264" s="1"/>
      <c r="AA264" s="1"/>
      <c r="AB264" s="1"/>
      <c r="AC264" s="1"/>
    </row>
    <row r="265" spans="1:29">
      <c r="A265" s="1"/>
      <c r="B265" s="16"/>
      <c r="C265" s="3"/>
      <c r="D265" s="137"/>
      <c r="E265" s="137"/>
      <c r="F265" s="137"/>
      <c r="G265" s="137"/>
      <c r="H265" s="137"/>
      <c r="I265" s="137"/>
      <c r="J265" s="137"/>
      <c r="K265" s="137"/>
      <c r="L265" s="137"/>
      <c r="M265" s="137"/>
      <c r="N265" s="137"/>
      <c r="O265" s="137"/>
      <c r="P265" s="137"/>
      <c r="Q265" s="137"/>
      <c r="R265" s="137"/>
      <c r="S265" s="1"/>
      <c r="T265" s="1"/>
      <c r="U265" s="1"/>
      <c r="V265" s="1"/>
      <c r="W265" s="1"/>
      <c r="X265" s="1"/>
      <c r="Y265" s="1"/>
      <c r="Z265" s="1"/>
      <c r="AA265" s="1"/>
      <c r="AB265" s="1"/>
      <c r="AC265" s="1"/>
    </row>
    <row r="266" spans="1:29">
      <c r="A266" s="1"/>
      <c r="B266" s="16"/>
      <c r="C266" s="3"/>
      <c r="D266" s="137"/>
      <c r="E266" s="137"/>
      <c r="F266" s="137"/>
      <c r="G266" s="137"/>
      <c r="H266" s="137"/>
      <c r="I266" s="137"/>
      <c r="J266" s="137"/>
      <c r="K266" s="137"/>
      <c r="L266" s="137"/>
      <c r="M266" s="137"/>
      <c r="N266" s="137"/>
      <c r="O266" s="137"/>
      <c r="P266" s="137"/>
      <c r="Q266" s="137"/>
      <c r="R266" s="137"/>
      <c r="S266" s="1"/>
      <c r="T266" s="1"/>
      <c r="U266" s="1"/>
      <c r="V266" s="1"/>
      <c r="W266" s="1"/>
      <c r="X266" s="1"/>
      <c r="Y266" s="1"/>
      <c r="Z266" s="1"/>
      <c r="AA266" s="1"/>
      <c r="AB266" s="1"/>
      <c r="AC266" s="1"/>
    </row>
    <row r="267" spans="1:29">
      <c r="A267" s="1"/>
      <c r="B267" s="16"/>
      <c r="C267" s="3"/>
      <c r="D267" s="137"/>
      <c r="E267" s="137"/>
      <c r="F267" s="137"/>
      <c r="G267" s="137"/>
      <c r="H267" s="137"/>
      <c r="I267" s="137"/>
      <c r="J267" s="137"/>
      <c r="K267" s="137"/>
      <c r="L267" s="137"/>
      <c r="M267" s="137"/>
      <c r="N267" s="137"/>
      <c r="O267" s="137"/>
      <c r="P267" s="137"/>
      <c r="Q267" s="137"/>
      <c r="R267" s="137"/>
      <c r="S267" s="1"/>
      <c r="T267" s="1"/>
      <c r="U267" s="1"/>
      <c r="V267" s="1"/>
      <c r="W267" s="1"/>
      <c r="X267" s="1"/>
      <c r="Y267" s="1"/>
      <c r="Z267" s="1"/>
      <c r="AA267" s="1"/>
      <c r="AB267" s="1"/>
      <c r="AC267" s="1"/>
    </row>
    <row r="268" spans="1:29">
      <c r="A268" s="1"/>
      <c r="B268" s="16"/>
      <c r="C268" s="3"/>
      <c r="D268" s="137"/>
      <c r="E268" s="137"/>
      <c r="F268" s="137"/>
      <c r="G268" s="137"/>
      <c r="H268" s="137"/>
      <c r="I268" s="137"/>
      <c r="J268" s="137"/>
      <c r="K268" s="137"/>
      <c r="L268" s="137"/>
      <c r="M268" s="137"/>
      <c r="N268" s="137"/>
      <c r="O268" s="137"/>
      <c r="P268" s="137"/>
      <c r="Q268" s="137"/>
      <c r="R268" s="137"/>
      <c r="S268" s="1"/>
      <c r="T268" s="1"/>
      <c r="U268" s="1"/>
      <c r="V268" s="1"/>
      <c r="W268" s="1"/>
      <c r="X268" s="1"/>
      <c r="Y268" s="1"/>
      <c r="Z268" s="1"/>
      <c r="AA268" s="1"/>
      <c r="AB268" s="1"/>
      <c r="AC268" s="1"/>
    </row>
    <row r="269" spans="1:29">
      <c r="A269" s="1"/>
      <c r="B269" s="16"/>
      <c r="C269" s="3"/>
      <c r="D269" s="137"/>
      <c r="E269" s="137"/>
      <c r="F269" s="137"/>
      <c r="G269" s="137"/>
      <c r="H269" s="137"/>
      <c r="I269" s="137"/>
      <c r="J269" s="137"/>
      <c r="K269" s="137"/>
      <c r="L269" s="137"/>
      <c r="M269" s="137"/>
      <c r="N269" s="137"/>
      <c r="O269" s="137"/>
      <c r="P269" s="137"/>
      <c r="Q269" s="137"/>
      <c r="R269" s="137"/>
      <c r="S269" s="1"/>
      <c r="T269" s="1"/>
      <c r="U269" s="1"/>
      <c r="V269" s="1"/>
      <c r="W269" s="1"/>
      <c r="X269" s="1"/>
      <c r="Y269" s="1"/>
      <c r="Z269" s="1"/>
      <c r="AA269" s="1"/>
      <c r="AB269" s="1"/>
      <c r="AC269" s="1"/>
    </row>
    <row r="270" spans="1:29">
      <c r="A270" s="1"/>
      <c r="B270" s="16"/>
      <c r="C270" s="3"/>
      <c r="D270" s="137"/>
      <c r="E270" s="137"/>
      <c r="F270" s="137"/>
      <c r="G270" s="137"/>
      <c r="H270" s="137"/>
      <c r="I270" s="137"/>
      <c r="J270" s="137"/>
      <c r="K270" s="137"/>
      <c r="L270" s="137"/>
      <c r="M270" s="137"/>
      <c r="N270" s="137"/>
      <c r="O270" s="137"/>
      <c r="P270" s="137"/>
      <c r="Q270" s="137"/>
      <c r="R270" s="137"/>
      <c r="S270" s="1"/>
      <c r="T270" s="1"/>
      <c r="U270" s="1"/>
      <c r="V270" s="1"/>
      <c r="W270" s="1"/>
      <c r="X270" s="1"/>
      <c r="Y270" s="1"/>
      <c r="Z270" s="1"/>
      <c r="AA270" s="1"/>
      <c r="AB270" s="1"/>
      <c r="AC270" s="1"/>
    </row>
    <row r="271" spans="1:29">
      <c r="A271" s="1"/>
      <c r="B271" s="16"/>
      <c r="C271" s="3"/>
      <c r="D271" s="137"/>
      <c r="E271" s="137"/>
      <c r="F271" s="137"/>
      <c r="G271" s="137"/>
      <c r="H271" s="137"/>
      <c r="I271" s="137"/>
      <c r="J271" s="137"/>
      <c r="K271" s="137"/>
      <c r="L271" s="137"/>
      <c r="M271" s="137"/>
      <c r="N271" s="137"/>
      <c r="O271" s="137"/>
      <c r="P271" s="137"/>
      <c r="Q271" s="137"/>
      <c r="R271" s="137"/>
      <c r="S271" s="1"/>
      <c r="T271" s="1"/>
      <c r="U271" s="1"/>
      <c r="V271" s="1"/>
      <c r="W271" s="1"/>
      <c r="X271" s="1"/>
      <c r="Y271" s="1"/>
      <c r="Z271" s="1"/>
      <c r="AA271" s="1"/>
      <c r="AB271" s="1"/>
      <c r="AC271" s="1"/>
    </row>
    <row r="272" spans="1:29">
      <c r="A272" s="1"/>
      <c r="B272" s="16"/>
      <c r="C272" s="3"/>
      <c r="D272" s="137"/>
      <c r="E272" s="137"/>
      <c r="F272" s="137"/>
      <c r="G272" s="137"/>
      <c r="H272" s="137"/>
      <c r="I272" s="137"/>
      <c r="J272" s="137"/>
      <c r="K272" s="137"/>
      <c r="L272" s="137"/>
      <c r="M272" s="137"/>
      <c r="N272" s="137"/>
      <c r="O272" s="137"/>
      <c r="P272" s="137"/>
      <c r="Q272" s="137"/>
      <c r="R272" s="137"/>
      <c r="S272" s="1"/>
      <c r="T272" s="1"/>
      <c r="U272" s="1"/>
      <c r="V272" s="1"/>
      <c r="W272" s="1"/>
      <c r="X272" s="1"/>
      <c r="Y272" s="1"/>
      <c r="Z272" s="1"/>
      <c r="AA272" s="1"/>
      <c r="AB272" s="1"/>
      <c r="AC272" s="1"/>
    </row>
    <row r="273" spans="1:29">
      <c r="A273" s="1"/>
      <c r="B273" s="16"/>
      <c r="C273" s="3"/>
      <c r="D273" s="137"/>
      <c r="E273" s="137"/>
      <c r="F273" s="137"/>
      <c r="G273" s="137"/>
      <c r="H273" s="137"/>
      <c r="I273" s="137"/>
      <c r="J273" s="137"/>
      <c r="K273" s="137"/>
      <c r="L273" s="137"/>
      <c r="M273" s="137"/>
      <c r="N273" s="137"/>
      <c r="O273" s="137"/>
      <c r="P273" s="137"/>
      <c r="Q273" s="137"/>
      <c r="R273" s="137"/>
      <c r="S273" s="1"/>
      <c r="T273" s="1"/>
      <c r="U273" s="1"/>
      <c r="V273" s="1"/>
      <c r="W273" s="1"/>
      <c r="X273" s="1"/>
      <c r="Y273" s="1"/>
      <c r="Z273" s="1"/>
      <c r="AA273" s="1"/>
      <c r="AB273" s="1"/>
      <c r="AC273" s="1"/>
    </row>
    <row r="274" spans="1:29">
      <c r="A274" s="1"/>
      <c r="B274" s="16"/>
      <c r="C274" s="3"/>
      <c r="D274" s="137"/>
      <c r="E274" s="137"/>
      <c r="F274" s="137"/>
      <c r="G274" s="137"/>
      <c r="H274" s="137"/>
      <c r="I274" s="137"/>
      <c r="J274" s="137"/>
      <c r="K274" s="137"/>
      <c r="L274" s="137"/>
      <c r="M274" s="137"/>
      <c r="N274" s="137"/>
      <c r="O274" s="137"/>
      <c r="P274" s="137"/>
      <c r="Q274" s="137"/>
      <c r="R274" s="137"/>
      <c r="S274" s="1"/>
      <c r="T274" s="1"/>
      <c r="U274" s="1"/>
      <c r="V274" s="1"/>
      <c r="W274" s="1"/>
      <c r="X274" s="1"/>
      <c r="Y274" s="1"/>
      <c r="Z274" s="1"/>
      <c r="AA274" s="1"/>
      <c r="AB274" s="1"/>
      <c r="AC274" s="1"/>
    </row>
    <row r="275" spans="1:29">
      <c r="A275" s="1"/>
      <c r="B275" s="16"/>
      <c r="C275" s="3"/>
      <c r="D275" s="137"/>
      <c r="E275" s="137"/>
      <c r="F275" s="137"/>
      <c r="G275" s="137"/>
      <c r="H275" s="137"/>
      <c r="I275" s="137"/>
      <c r="J275" s="137"/>
      <c r="K275" s="137"/>
      <c r="L275" s="137"/>
      <c r="M275" s="137"/>
      <c r="N275" s="137"/>
      <c r="O275" s="137"/>
      <c r="P275" s="137"/>
      <c r="Q275" s="137"/>
      <c r="R275" s="137"/>
      <c r="S275" s="1"/>
      <c r="T275" s="1"/>
      <c r="U275" s="1"/>
      <c r="V275" s="1"/>
      <c r="W275" s="1"/>
      <c r="X275" s="1"/>
      <c r="Y275" s="1"/>
      <c r="Z275" s="1"/>
      <c r="AA275" s="1"/>
      <c r="AB275" s="1"/>
      <c r="AC275" s="1"/>
    </row>
    <row r="276" spans="1:29">
      <c r="A276" s="1"/>
      <c r="B276" s="16"/>
      <c r="C276" s="3"/>
      <c r="D276" s="137"/>
      <c r="E276" s="137"/>
      <c r="F276" s="137"/>
      <c r="G276" s="137"/>
      <c r="H276" s="137"/>
      <c r="I276" s="137"/>
      <c r="J276" s="137"/>
      <c r="K276" s="137"/>
      <c r="L276" s="137"/>
      <c r="M276" s="137"/>
      <c r="N276" s="137"/>
      <c r="O276" s="137"/>
      <c r="P276" s="137"/>
      <c r="Q276" s="137"/>
      <c r="R276" s="137"/>
      <c r="S276" s="1"/>
      <c r="T276" s="1"/>
      <c r="U276" s="1"/>
      <c r="V276" s="1"/>
      <c r="W276" s="1"/>
      <c r="X276" s="1"/>
      <c r="Y276" s="1"/>
      <c r="Z276" s="1"/>
      <c r="AA276" s="1"/>
      <c r="AB276" s="1"/>
      <c r="AC276" s="1"/>
    </row>
    <row r="277" spans="1:29">
      <c r="A277" s="1"/>
      <c r="B277" s="16"/>
      <c r="C277" s="3"/>
      <c r="D277" s="137"/>
      <c r="E277" s="137"/>
      <c r="F277" s="137"/>
      <c r="G277" s="137"/>
      <c r="H277" s="137"/>
      <c r="I277" s="137"/>
      <c r="J277" s="137"/>
      <c r="K277" s="137"/>
      <c r="L277" s="137"/>
      <c r="M277" s="137"/>
      <c r="N277" s="137"/>
      <c r="O277" s="137"/>
      <c r="P277" s="137"/>
      <c r="Q277" s="137"/>
      <c r="R277" s="137"/>
      <c r="S277" s="1"/>
      <c r="T277" s="1"/>
      <c r="U277" s="1"/>
      <c r="V277" s="1"/>
      <c r="W277" s="1"/>
      <c r="X277" s="1"/>
      <c r="Y277" s="1"/>
      <c r="Z277" s="1"/>
      <c r="AA277" s="1"/>
      <c r="AB277" s="1"/>
      <c r="AC277" s="1"/>
    </row>
    <row r="278" spans="1:29">
      <c r="A278" s="1"/>
      <c r="B278" s="16"/>
      <c r="C278" s="3"/>
      <c r="D278" s="137"/>
      <c r="E278" s="137"/>
      <c r="F278" s="137"/>
      <c r="G278" s="137"/>
      <c r="H278" s="137"/>
      <c r="I278" s="137"/>
      <c r="J278" s="137"/>
      <c r="K278" s="137"/>
      <c r="L278" s="137"/>
      <c r="M278" s="137"/>
      <c r="N278" s="137"/>
      <c r="O278" s="137"/>
      <c r="P278" s="137"/>
      <c r="Q278" s="137"/>
      <c r="R278" s="137"/>
      <c r="S278" s="1"/>
      <c r="T278" s="1"/>
      <c r="U278" s="1"/>
      <c r="V278" s="1"/>
      <c r="W278" s="1"/>
      <c r="X278" s="1"/>
      <c r="Y278" s="1"/>
      <c r="Z278" s="1"/>
      <c r="AA278" s="1"/>
      <c r="AB278" s="1"/>
      <c r="AC278" s="1"/>
    </row>
    <row r="279" spans="1:29">
      <c r="A279" s="1"/>
      <c r="B279" s="16"/>
      <c r="C279" s="3"/>
      <c r="D279" s="137"/>
      <c r="E279" s="137"/>
      <c r="F279" s="137"/>
      <c r="G279" s="137"/>
      <c r="H279" s="137"/>
      <c r="I279" s="137"/>
      <c r="J279" s="137"/>
      <c r="K279" s="137"/>
      <c r="L279" s="137"/>
      <c r="M279" s="137"/>
      <c r="N279" s="137"/>
      <c r="O279" s="137"/>
      <c r="P279" s="137"/>
      <c r="Q279" s="137"/>
      <c r="R279" s="137"/>
      <c r="S279" s="1"/>
      <c r="T279" s="1"/>
      <c r="U279" s="1"/>
      <c r="V279" s="1"/>
      <c r="W279" s="1"/>
      <c r="X279" s="1"/>
      <c r="Y279" s="1"/>
      <c r="Z279" s="1"/>
      <c r="AA279" s="1"/>
      <c r="AB279" s="1"/>
      <c r="AC279" s="1"/>
    </row>
    <row r="280" spans="1:29">
      <c r="A280" s="1"/>
      <c r="B280" s="16"/>
      <c r="C280" s="3"/>
      <c r="D280" s="137"/>
      <c r="E280" s="137"/>
      <c r="F280" s="137"/>
      <c r="G280" s="137"/>
      <c r="H280" s="137"/>
      <c r="I280" s="137"/>
      <c r="J280" s="137"/>
      <c r="K280" s="137"/>
      <c r="L280" s="137"/>
      <c r="M280" s="137"/>
      <c r="N280" s="137"/>
      <c r="O280" s="137"/>
      <c r="P280" s="137"/>
      <c r="Q280" s="137"/>
      <c r="R280" s="137"/>
      <c r="S280" s="1"/>
      <c r="T280" s="1"/>
      <c r="U280" s="1"/>
      <c r="V280" s="1"/>
      <c r="W280" s="1"/>
      <c r="X280" s="1"/>
      <c r="Y280" s="1"/>
      <c r="Z280" s="1"/>
      <c r="AA280" s="1"/>
      <c r="AB280" s="1"/>
      <c r="AC280" s="1"/>
    </row>
    <row r="281" spans="1:29">
      <c r="A281" s="1"/>
      <c r="B281" s="16"/>
      <c r="C281" s="3"/>
      <c r="D281" s="137"/>
      <c r="E281" s="137"/>
      <c r="F281" s="137"/>
      <c r="G281" s="137"/>
      <c r="H281" s="137"/>
      <c r="I281" s="137"/>
      <c r="J281" s="137"/>
      <c r="K281" s="137"/>
      <c r="L281" s="137"/>
      <c r="M281" s="137"/>
      <c r="N281" s="137"/>
      <c r="O281" s="137"/>
      <c r="P281" s="137"/>
      <c r="Q281" s="137"/>
      <c r="R281" s="137"/>
      <c r="S281" s="1"/>
      <c r="T281" s="1"/>
      <c r="U281" s="1"/>
      <c r="V281" s="1"/>
      <c r="W281" s="1"/>
      <c r="X281" s="1"/>
      <c r="Y281" s="1"/>
      <c r="Z281" s="1"/>
      <c r="AA281" s="1"/>
      <c r="AB281" s="1"/>
      <c r="AC281" s="1"/>
    </row>
    <row r="282" spans="1:29">
      <c r="A282" s="1"/>
      <c r="B282" s="16"/>
      <c r="C282" s="3"/>
      <c r="D282" s="137"/>
      <c r="E282" s="137"/>
      <c r="F282" s="137"/>
      <c r="G282" s="137"/>
      <c r="H282" s="137"/>
      <c r="I282" s="137"/>
      <c r="J282" s="137"/>
      <c r="K282" s="137"/>
      <c r="L282" s="137"/>
      <c r="M282" s="137"/>
      <c r="N282" s="137"/>
      <c r="O282" s="137"/>
      <c r="P282" s="137"/>
      <c r="Q282" s="137"/>
      <c r="R282" s="137"/>
      <c r="S282" s="1"/>
      <c r="T282" s="1"/>
      <c r="U282" s="1"/>
      <c r="V282" s="1"/>
      <c r="W282" s="1"/>
      <c r="X282" s="1"/>
      <c r="Y282" s="1"/>
      <c r="Z282" s="1"/>
      <c r="AA282" s="1"/>
      <c r="AB282" s="1"/>
      <c r="AC282" s="1"/>
    </row>
    <row r="283" spans="1:29">
      <c r="A283" s="1"/>
      <c r="B283" s="16"/>
      <c r="C283" s="3"/>
      <c r="D283" s="137"/>
      <c r="E283" s="137"/>
      <c r="F283" s="137"/>
      <c r="G283" s="137"/>
      <c r="H283" s="137"/>
      <c r="I283" s="137"/>
      <c r="J283" s="137"/>
      <c r="K283" s="137"/>
      <c r="L283" s="137"/>
      <c r="M283" s="137"/>
      <c r="N283" s="137"/>
      <c r="O283" s="137"/>
      <c r="P283" s="137"/>
      <c r="Q283" s="137"/>
      <c r="R283" s="137"/>
      <c r="S283" s="1"/>
      <c r="T283" s="1"/>
      <c r="U283" s="1"/>
      <c r="V283" s="1"/>
      <c r="W283" s="1"/>
      <c r="X283" s="1"/>
      <c r="Y283" s="1"/>
      <c r="Z283" s="1"/>
      <c r="AA283" s="1"/>
      <c r="AB283" s="1"/>
      <c r="AC283" s="1"/>
    </row>
    <row r="284" spans="1:29">
      <c r="A284" s="1"/>
      <c r="B284" s="16"/>
      <c r="C284" s="3"/>
      <c r="D284" s="137"/>
      <c r="E284" s="137"/>
      <c r="F284" s="137"/>
      <c r="G284" s="137"/>
      <c r="H284" s="137"/>
      <c r="I284" s="137"/>
      <c r="J284" s="137"/>
      <c r="K284" s="137"/>
      <c r="L284" s="137"/>
      <c r="M284" s="137"/>
      <c r="N284" s="137"/>
      <c r="O284" s="137"/>
      <c r="P284" s="137"/>
      <c r="Q284" s="137"/>
      <c r="R284" s="137"/>
      <c r="S284" s="1"/>
      <c r="T284" s="1"/>
      <c r="U284" s="1"/>
      <c r="V284" s="1"/>
      <c r="W284" s="1"/>
      <c r="X284" s="1"/>
      <c r="Y284" s="1"/>
      <c r="Z284" s="1"/>
      <c r="AA284" s="1"/>
      <c r="AB284" s="1"/>
      <c r="AC284" s="1"/>
    </row>
    <row r="285" spans="1:29">
      <c r="A285" s="1"/>
      <c r="B285" s="16"/>
      <c r="C285" s="3"/>
      <c r="D285" s="137"/>
      <c r="E285" s="137"/>
      <c r="F285" s="137"/>
      <c r="G285" s="137"/>
      <c r="H285" s="137"/>
      <c r="I285" s="137"/>
      <c r="J285" s="137"/>
      <c r="K285" s="137"/>
      <c r="L285" s="137"/>
      <c r="M285" s="137"/>
      <c r="N285" s="137"/>
      <c r="O285" s="137"/>
      <c r="P285" s="137"/>
      <c r="Q285" s="137"/>
      <c r="R285" s="137"/>
      <c r="S285" s="1"/>
      <c r="T285" s="1"/>
      <c r="U285" s="1"/>
      <c r="V285" s="1"/>
      <c r="W285" s="1"/>
      <c r="X285" s="1"/>
      <c r="Y285" s="1"/>
      <c r="Z285" s="1"/>
      <c r="AA285" s="1"/>
      <c r="AB285" s="1"/>
      <c r="AC285" s="1"/>
    </row>
    <row r="286" spans="1:29">
      <c r="A286" s="1"/>
      <c r="B286" s="16"/>
      <c r="C286" s="3"/>
      <c r="D286" s="137"/>
      <c r="E286" s="137"/>
      <c r="F286" s="137"/>
      <c r="G286" s="137"/>
      <c r="H286" s="137"/>
      <c r="I286" s="137"/>
      <c r="J286" s="137"/>
      <c r="K286" s="137"/>
      <c r="L286" s="137"/>
      <c r="M286" s="137"/>
      <c r="N286" s="137"/>
      <c r="O286" s="137"/>
      <c r="P286" s="137"/>
      <c r="Q286" s="137"/>
      <c r="R286" s="137"/>
      <c r="S286" s="1"/>
      <c r="T286" s="1"/>
      <c r="U286" s="1"/>
      <c r="V286" s="1"/>
      <c r="W286" s="1"/>
      <c r="X286" s="1"/>
      <c r="Y286" s="1"/>
      <c r="Z286" s="1"/>
      <c r="AA286" s="1"/>
      <c r="AB286" s="1"/>
      <c r="AC286" s="1"/>
    </row>
    <row r="287" spans="1:29">
      <c r="A287" s="1"/>
      <c r="B287" s="16"/>
      <c r="C287" s="3"/>
      <c r="D287" s="137"/>
      <c r="E287" s="137"/>
      <c r="F287" s="137"/>
      <c r="G287" s="137"/>
      <c r="H287" s="137"/>
      <c r="I287" s="137"/>
      <c r="J287" s="137"/>
      <c r="K287" s="137"/>
      <c r="L287" s="137"/>
      <c r="M287" s="137"/>
      <c r="N287" s="137"/>
      <c r="O287" s="137"/>
      <c r="P287" s="137"/>
      <c r="Q287" s="137"/>
      <c r="R287" s="137"/>
      <c r="S287" s="1"/>
      <c r="T287" s="1"/>
      <c r="U287" s="1"/>
      <c r="V287" s="1"/>
      <c r="W287" s="1"/>
      <c r="X287" s="1"/>
      <c r="Y287" s="1"/>
      <c r="Z287" s="1"/>
      <c r="AA287" s="1"/>
      <c r="AB287" s="1"/>
      <c r="AC287" s="1"/>
    </row>
    <row r="288" spans="1:29">
      <c r="A288" s="1"/>
      <c r="B288" s="16"/>
      <c r="C288" s="3"/>
      <c r="D288" s="137"/>
      <c r="E288" s="137"/>
      <c r="F288" s="137"/>
      <c r="G288" s="137"/>
      <c r="H288" s="137"/>
      <c r="I288" s="137"/>
      <c r="J288" s="137"/>
      <c r="K288" s="137"/>
      <c r="L288" s="137"/>
      <c r="M288" s="137"/>
      <c r="N288" s="137"/>
      <c r="O288" s="137"/>
      <c r="P288" s="137"/>
      <c r="Q288" s="137"/>
      <c r="R288" s="137"/>
      <c r="S288" s="1"/>
      <c r="T288" s="1"/>
      <c r="U288" s="1"/>
      <c r="V288" s="1"/>
      <c r="W288" s="1"/>
      <c r="X288" s="1"/>
      <c r="Y288" s="1"/>
      <c r="Z288" s="1"/>
      <c r="AA288" s="1"/>
      <c r="AB288" s="1"/>
      <c r="AC288" s="1"/>
    </row>
    <row r="289" spans="1:29">
      <c r="A289" s="1"/>
      <c r="B289" s="16"/>
      <c r="C289" s="3"/>
      <c r="D289" s="137"/>
      <c r="E289" s="137"/>
      <c r="F289" s="137"/>
      <c r="G289" s="137"/>
      <c r="H289" s="137"/>
      <c r="I289" s="137"/>
      <c r="J289" s="137"/>
      <c r="K289" s="137"/>
      <c r="L289" s="137"/>
      <c r="M289" s="137"/>
      <c r="N289" s="137"/>
      <c r="O289" s="137"/>
      <c r="P289" s="137"/>
      <c r="Q289" s="137"/>
      <c r="R289" s="137"/>
      <c r="S289" s="1"/>
      <c r="T289" s="1"/>
      <c r="U289" s="1"/>
      <c r="V289" s="1"/>
      <c r="W289" s="1"/>
      <c r="X289" s="1"/>
      <c r="Y289" s="1"/>
      <c r="Z289" s="1"/>
      <c r="AA289" s="1"/>
      <c r="AB289" s="1"/>
      <c r="AC289" s="1"/>
    </row>
    <row r="290" spans="1:29">
      <c r="A290" s="1"/>
      <c r="B290" s="16"/>
      <c r="C290" s="3"/>
      <c r="D290" s="137"/>
      <c r="E290" s="137"/>
      <c r="F290" s="137"/>
      <c r="G290" s="137"/>
      <c r="H290" s="137"/>
      <c r="I290" s="137"/>
      <c r="J290" s="137"/>
      <c r="K290" s="137"/>
      <c r="L290" s="137"/>
      <c r="M290" s="137"/>
      <c r="N290" s="137"/>
      <c r="O290" s="137"/>
      <c r="P290" s="137"/>
      <c r="Q290" s="137"/>
      <c r="R290" s="137"/>
      <c r="S290" s="1"/>
      <c r="T290" s="1"/>
      <c r="U290" s="1"/>
      <c r="V290" s="1"/>
      <c r="W290" s="1"/>
      <c r="X290" s="1"/>
      <c r="Y290" s="1"/>
      <c r="Z290" s="1"/>
      <c r="AA290" s="1"/>
      <c r="AB290" s="1"/>
      <c r="AC290" s="1"/>
    </row>
    <row r="291" spans="1:29">
      <c r="A291" s="1"/>
      <c r="B291" s="16"/>
      <c r="C291" s="3"/>
      <c r="D291" s="137"/>
      <c r="E291" s="137"/>
      <c r="F291" s="137"/>
      <c r="G291" s="137"/>
      <c r="H291" s="137"/>
      <c r="I291" s="137"/>
      <c r="J291" s="137"/>
      <c r="K291" s="137"/>
      <c r="L291" s="137"/>
      <c r="M291" s="137"/>
      <c r="N291" s="137"/>
      <c r="O291" s="137"/>
      <c r="P291" s="137"/>
      <c r="Q291" s="137"/>
      <c r="R291" s="137"/>
      <c r="S291" s="1"/>
      <c r="T291" s="1"/>
      <c r="U291" s="1"/>
      <c r="V291" s="1"/>
      <c r="W291" s="1"/>
      <c r="X291" s="1"/>
      <c r="Y291" s="1"/>
      <c r="Z291" s="1"/>
      <c r="AA291" s="1"/>
      <c r="AB291" s="1"/>
      <c r="AC291" s="1"/>
    </row>
    <row r="292" spans="1:29">
      <c r="A292" s="1"/>
      <c r="B292" s="16"/>
      <c r="C292" s="3"/>
      <c r="D292" s="137"/>
      <c r="E292" s="137"/>
      <c r="F292" s="137"/>
      <c r="G292" s="137"/>
      <c r="H292" s="137"/>
      <c r="I292" s="137"/>
      <c r="J292" s="137"/>
      <c r="K292" s="137"/>
      <c r="L292" s="137"/>
      <c r="M292" s="137"/>
      <c r="N292" s="137"/>
      <c r="O292" s="137"/>
      <c r="P292" s="137"/>
      <c r="Q292" s="137"/>
      <c r="R292" s="137"/>
      <c r="S292" s="1"/>
      <c r="T292" s="1"/>
      <c r="U292" s="1"/>
      <c r="V292" s="1"/>
      <c r="W292" s="1"/>
      <c r="X292" s="1"/>
      <c r="Y292" s="1"/>
      <c r="Z292" s="1"/>
      <c r="AA292" s="1"/>
      <c r="AB292" s="1"/>
      <c r="AC292" s="1"/>
    </row>
    <row r="293" spans="1:29">
      <c r="A293" s="1"/>
      <c r="B293" s="16"/>
      <c r="C293" s="3"/>
      <c r="D293" s="137"/>
      <c r="E293" s="137"/>
      <c r="F293" s="137"/>
      <c r="G293" s="137"/>
      <c r="H293" s="137"/>
      <c r="I293" s="137"/>
      <c r="J293" s="137"/>
      <c r="K293" s="137"/>
      <c r="L293" s="137"/>
      <c r="M293" s="137"/>
      <c r="N293" s="137"/>
      <c r="O293" s="137"/>
      <c r="P293" s="137"/>
      <c r="Q293" s="137"/>
      <c r="R293" s="137"/>
      <c r="S293" s="1"/>
      <c r="T293" s="1"/>
      <c r="U293" s="1"/>
      <c r="V293" s="1"/>
      <c r="W293" s="1"/>
      <c r="X293" s="1"/>
      <c r="Y293" s="1"/>
      <c r="Z293" s="1"/>
      <c r="AA293" s="1"/>
      <c r="AB293" s="1"/>
      <c r="AC293" s="1"/>
    </row>
    <row r="294" spans="1:29">
      <c r="A294" s="1"/>
      <c r="B294" s="16"/>
      <c r="C294" s="3"/>
      <c r="D294" s="137"/>
      <c r="E294" s="137"/>
      <c r="F294" s="137"/>
      <c r="G294" s="137"/>
      <c r="H294" s="137"/>
      <c r="I294" s="137"/>
      <c r="J294" s="137"/>
      <c r="K294" s="137"/>
      <c r="L294" s="137"/>
      <c r="M294" s="137"/>
      <c r="N294" s="137"/>
      <c r="O294" s="137"/>
      <c r="P294" s="137"/>
      <c r="Q294" s="137"/>
      <c r="R294" s="137"/>
      <c r="S294" s="1"/>
      <c r="T294" s="1"/>
      <c r="U294" s="1"/>
      <c r="V294" s="1"/>
      <c r="W294" s="1"/>
      <c r="X294" s="1"/>
      <c r="Y294" s="1"/>
      <c r="Z294" s="1"/>
      <c r="AA294" s="1"/>
      <c r="AB294" s="1"/>
      <c r="AC294" s="1"/>
    </row>
    <row r="295" spans="1:29">
      <c r="A295" s="1"/>
      <c r="B295" s="16"/>
      <c r="C295" s="3"/>
      <c r="D295" s="137"/>
      <c r="E295" s="137"/>
      <c r="F295" s="137"/>
      <c r="G295" s="137"/>
      <c r="H295" s="137"/>
      <c r="I295" s="137"/>
      <c r="J295" s="137"/>
      <c r="K295" s="137"/>
      <c r="L295" s="137"/>
      <c r="M295" s="137"/>
      <c r="N295" s="137"/>
      <c r="O295" s="137"/>
      <c r="P295" s="137"/>
      <c r="Q295" s="137"/>
      <c r="R295" s="137"/>
      <c r="S295" s="1"/>
      <c r="T295" s="1"/>
      <c r="U295" s="1"/>
      <c r="V295" s="1"/>
      <c r="W295" s="1"/>
      <c r="X295" s="1"/>
      <c r="Y295" s="1"/>
      <c r="Z295" s="1"/>
      <c r="AA295" s="1"/>
      <c r="AB295" s="1"/>
      <c r="AC295" s="1"/>
    </row>
    <row r="296" spans="1:29">
      <c r="A296" s="1"/>
      <c r="B296" s="16"/>
      <c r="C296" s="3"/>
      <c r="D296" s="137"/>
      <c r="E296" s="137"/>
      <c r="F296" s="137"/>
      <c r="G296" s="137"/>
      <c r="H296" s="137"/>
      <c r="I296" s="137"/>
      <c r="J296" s="137"/>
      <c r="K296" s="137"/>
      <c r="L296" s="137"/>
      <c r="M296" s="137"/>
      <c r="N296" s="137"/>
      <c r="O296" s="137"/>
      <c r="P296" s="137"/>
      <c r="Q296" s="137"/>
      <c r="R296" s="137"/>
      <c r="S296" s="1"/>
      <c r="T296" s="1"/>
      <c r="U296" s="1"/>
      <c r="V296" s="1"/>
      <c r="W296" s="1"/>
      <c r="X296" s="1"/>
      <c r="Y296" s="1"/>
      <c r="Z296" s="1"/>
      <c r="AA296" s="1"/>
      <c r="AB296" s="1"/>
      <c r="AC296" s="1"/>
    </row>
    <row r="297" spans="1:29">
      <c r="A297" s="1"/>
      <c r="B297" s="16"/>
      <c r="C297" s="3"/>
      <c r="D297" s="137"/>
      <c r="E297" s="137"/>
      <c r="F297" s="137"/>
      <c r="G297" s="137"/>
      <c r="H297" s="137"/>
      <c r="I297" s="137"/>
      <c r="J297" s="137"/>
      <c r="K297" s="137"/>
      <c r="L297" s="137"/>
      <c r="M297" s="137"/>
      <c r="N297" s="137"/>
      <c r="O297" s="137"/>
      <c r="P297" s="137"/>
      <c r="Q297" s="137"/>
      <c r="R297" s="137"/>
      <c r="S297" s="1"/>
      <c r="T297" s="1"/>
      <c r="U297" s="1"/>
      <c r="V297" s="1"/>
      <c r="W297" s="1"/>
      <c r="X297" s="1"/>
      <c r="Y297" s="1"/>
      <c r="Z297" s="1"/>
      <c r="AA297" s="1"/>
      <c r="AB297" s="1"/>
      <c r="AC297" s="1"/>
    </row>
    <row r="298" spans="1:29">
      <c r="A298" s="1"/>
      <c r="B298" s="16"/>
      <c r="C298" s="3"/>
      <c r="D298" s="137"/>
      <c r="E298" s="137"/>
      <c r="F298" s="137"/>
      <c r="G298" s="137"/>
      <c r="H298" s="137"/>
      <c r="I298" s="137"/>
      <c r="J298" s="137"/>
      <c r="K298" s="137"/>
      <c r="L298" s="137"/>
      <c r="M298" s="137"/>
      <c r="N298" s="137"/>
      <c r="O298" s="137"/>
      <c r="P298" s="137"/>
      <c r="Q298" s="137"/>
      <c r="R298" s="137"/>
      <c r="S298" s="1"/>
      <c r="T298" s="1"/>
      <c r="U298" s="1"/>
      <c r="V298" s="1"/>
      <c r="W298" s="1"/>
      <c r="X298" s="1"/>
      <c r="Y298" s="1"/>
      <c r="Z298" s="1"/>
      <c r="AA298" s="1"/>
      <c r="AB298" s="1"/>
      <c r="AC298" s="1"/>
    </row>
    <row r="299" spans="1:29">
      <c r="A299" s="1"/>
      <c r="B299" s="16"/>
      <c r="C299" s="3"/>
      <c r="D299" s="137"/>
      <c r="E299" s="137"/>
      <c r="F299" s="137"/>
      <c r="G299" s="137"/>
      <c r="H299" s="137"/>
      <c r="I299" s="137"/>
      <c r="J299" s="137"/>
      <c r="K299" s="137"/>
      <c r="L299" s="137"/>
      <c r="M299" s="137"/>
      <c r="N299" s="137"/>
      <c r="O299" s="137"/>
      <c r="P299" s="137"/>
      <c r="Q299" s="137"/>
      <c r="R299" s="137"/>
      <c r="S299" s="1"/>
      <c r="T299" s="1"/>
      <c r="U299" s="1"/>
      <c r="V299" s="1"/>
      <c r="W299" s="1"/>
      <c r="X299" s="1"/>
      <c r="Y299" s="1"/>
      <c r="Z299" s="1"/>
      <c r="AA299" s="1"/>
      <c r="AB299" s="1"/>
      <c r="AC299" s="1"/>
    </row>
    <row r="300" spans="1:29">
      <c r="A300" s="1"/>
      <c r="B300" s="16"/>
      <c r="C300" s="3"/>
      <c r="D300" s="137"/>
      <c r="E300" s="137"/>
      <c r="F300" s="137"/>
      <c r="G300" s="137"/>
      <c r="H300" s="137"/>
      <c r="I300" s="137"/>
      <c r="J300" s="137"/>
      <c r="K300" s="137"/>
      <c r="L300" s="137"/>
      <c r="M300" s="137"/>
      <c r="N300" s="137"/>
      <c r="O300" s="137"/>
      <c r="P300" s="137"/>
      <c r="Q300" s="137"/>
      <c r="R300" s="137"/>
      <c r="S300" s="1"/>
      <c r="T300" s="1"/>
      <c r="U300" s="1"/>
      <c r="V300" s="1"/>
      <c r="W300" s="1"/>
      <c r="X300" s="1"/>
      <c r="Y300" s="1"/>
      <c r="Z300" s="1"/>
      <c r="AA300" s="1"/>
      <c r="AB300" s="1"/>
      <c r="AC300" s="1"/>
    </row>
    <row r="301" spans="1:29">
      <c r="A301" s="1"/>
      <c r="B301" s="16"/>
      <c r="C301" s="3"/>
      <c r="D301" s="137"/>
      <c r="E301" s="137"/>
      <c r="F301" s="137"/>
      <c r="G301" s="137"/>
      <c r="H301" s="137"/>
      <c r="I301" s="137"/>
      <c r="J301" s="137"/>
      <c r="K301" s="137"/>
      <c r="L301" s="137"/>
      <c r="M301" s="137"/>
      <c r="N301" s="137"/>
      <c r="O301" s="137"/>
      <c r="P301" s="137"/>
      <c r="Q301" s="137"/>
      <c r="R301" s="137"/>
      <c r="S301" s="1"/>
      <c r="T301" s="1"/>
      <c r="U301" s="1"/>
      <c r="V301" s="1"/>
      <c r="W301" s="1"/>
      <c r="X301" s="1"/>
      <c r="Y301" s="1"/>
      <c r="Z301" s="1"/>
      <c r="AA301" s="1"/>
      <c r="AB301" s="1"/>
      <c r="AC301" s="1"/>
    </row>
    <row r="302" spans="1:29">
      <c r="A302" s="1"/>
      <c r="B302" s="16"/>
      <c r="C302" s="3"/>
      <c r="D302" s="137"/>
      <c r="E302" s="137"/>
      <c r="F302" s="137"/>
      <c r="G302" s="137"/>
      <c r="H302" s="137"/>
      <c r="I302" s="137"/>
      <c r="J302" s="137"/>
      <c r="K302" s="137"/>
      <c r="L302" s="137"/>
      <c r="M302" s="137"/>
      <c r="N302" s="137"/>
      <c r="O302" s="137"/>
      <c r="P302" s="137"/>
      <c r="Q302" s="137"/>
      <c r="R302" s="137"/>
      <c r="S302" s="1"/>
      <c r="T302" s="1"/>
      <c r="U302" s="1"/>
      <c r="V302" s="1"/>
      <c r="W302" s="1"/>
      <c r="X302" s="1"/>
      <c r="Y302" s="1"/>
      <c r="Z302" s="1"/>
      <c r="AA302" s="1"/>
      <c r="AB302" s="1"/>
      <c r="AC302" s="1"/>
    </row>
    <row r="303" spans="1:29">
      <c r="A303" s="1"/>
      <c r="B303" s="16"/>
      <c r="C303" s="3"/>
      <c r="D303" s="137"/>
      <c r="E303" s="137"/>
      <c r="F303" s="137"/>
      <c r="G303" s="137"/>
      <c r="H303" s="137"/>
      <c r="I303" s="137"/>
      <c r="J303" s="137"/>
      <c r="K303" s="137"/>
      <c r="L303" s="137"/>
      <c r="M303" s="137"/>
      <c r="N303" s="137"/>
      <c r="O303" s="137"/>
      <c r="P303" s="137"/>
      <c r="Q303" s="137"/>
      <c r="R303" s="137"/>
      <c r="S303" s="1"/>
      <c r="T303" s="1"/>
      <c r="U303" s="1"/>
      <c r="V303" s="1"/>
      <c r="W303" s="1"/>
      <c r="X303" s="1"/>
      <c r="Y303" s="1"/>
      <c r="Z303" s="1"/>
      <c r="AA303" s="1"/>
      <c r="AB303" s="1"/>
      <c r="AC303" s="1"/>
    </row>
    <row r="304" spans="1:29">
      <c r="A304" s="1"/>
      <c r="B304" s="16"/>
      <c r="C304" s="3"/>
      <c r="D304" s="137"/>
      <c r="E304" s="137"/>
      <c r="F304" s="137"/>
      <c r="G304" s="137"/>
      <c r="H304" s="137"/>
      <c r="I304" s="137"/>
      <c r="J304" s="137"/>
      <c r="K304" s="137"/>
      <c r="L304" s="137"/>
      <c r="M304" s="137"/>
      <c r="N304" s="137"/>
      <c r="O304" s="137"/>
      <c r="P304" s="137"/>
      <c r="Q304" s="137"/>
      <c r="R304" s="137"/>
      <c r="S304" s="1"/>
      <c r="T304" s="1"/>
      <c r="U304" s="1"/>
      <c r="V304" s="1"/>
      <c r="W304" s="1"/>
      <c r="X304" s="1"/>
      <c r="Y304" s="1"/>
      <c r="Z304" s="1"/>
      <c r="AA304" s="1"/>
      <c r="AB304" s="1"/>
      <c r="AC304" s="1"/>
    </row>
    <row r="305" spans="1:29">
      <c r="A305" s="1"/>
      <c r="B305" s="16"/>
      <c r="C305" s="3"/>
      <c r="D305" s="137"/>
      <c r="E305" s="137"/>
      <c r="F305" s="137"/>
      <c r="G305" s="137"/>
      <c r="H305" s="137"/>
      <c r="I305" s="137"/>
      <c r="J305" s="137"/>
      <c r="K305" s="137"/>
      <c r="L305" s="137"/>
      <c r="M305" s="137"/>
      <c r="N305" s="137"/>
      <c r="O305" s="137"/>
      <c r="P305" s="137"/>
      <c r="Q305" s="137"/>
      <c r="R305" s="137"/>
      <c r="S305" s="1"/>
      <c r="T305" s="1"/>
      <c r="U305" s="1"/>
      <c r="V305" s="1"/>
      <c r="W305" s="1"/>
      <c r="X305" s="1"/>
      <c r="Y305" s="1"/>
      <c r="Z305" s="1"/>
      <c r="AA305" s="1"/>
      <c r="AB305" s="1"/>
      <c r="AC305" s="1"/>
    </row>
    <row r="306" spans="1:29">
      <c r="A306" s="1"/>
      <c r="B306" s="16"/>
      <c r="C306" s="3"/>
      <c r="D306" s="137"/>
      <c r="E306" s="137"/>
      <c r="F306" s="137"/>
      <c r="G306" s="137"/>
      <c r="H306" s="137"/>
      <c r="I306" s="137"/>
      <c r="J306" s="137"/>
      <c r="K306" s="137"/>
      <c r="L306" s="137"/>
      <c r="M306" s="137"/>
      <c r="N306" s="137"/>
      <c r="O306" s="137"/>
      <c r="P306" s="137"/>
      <c r="Q306" s="137"/>
      <c r="R306" s="137"/>
      <c r="S306" s="1"/>
      <c r="T306" s="1"/>
      <c r="U306" s="1"/>
      <c r="V306" s="1"/>
      <c r="W306" s="1"/>
      <c r="X306" s="1"/>
      <c r="Y306" s="1"/>
      <c r="Z306" s="1"/>
      <c r="AA306" s="1"/>
      <c r="AB306" s="1"/>
      <c r="AC306" s="1"/>
    </row>
    <row r="307" spans="1:29">
      <c r="A307" s="1"/>
      <c r="B307" s="16"/>
      <c r="C307" s="3"/>
      <c r="D307" s="137"/>
      <c r="E307" s="137"/>
      <c r="F307" s="137"/>
      <c r="G307" s="137"/>
      <c r="H307" s="137"/>
      <c r="I307" s="137"/>
      <c r="J307" s="137"/>
      <c r="K307" s="137"/>
      <c r="L307" s="137"/>
      <c r="M307" s="137"/>
      <c r="N307" s="137"/>
      <c r="O307" s="137"/>
      <c r="P307" s="137"/>
      <c r="Q307" s="137"/>
      <c r="R307" s="137"/>
      <c r="S307" s="1"/>
      <c r="T307" s="1"/>
      <c r="U307" s="1"/>
      <c r="V307" s="1"/>
      <c r="W307" s="1"/>
      <c r="X307" s="1"/>
      <c r="Y307" s="1"/>
      <c r="Z307" s="1"/>
      <c r="AA307" s="1"/>
      <c r="AB307" s="1"/>
      <c r="AC307" s="1"/>
    </row>
    <row r="308" spans="1:29">
      <c r="A308" s="1"/>
      <c r="B308" s="16"/>
      <c r="C308" s="3"/>
      <c r="D308" s="137"/>
      <c r="E308" s="137"/>
      <c r="F308" s="137"/>
      <c r="G308" s="137"/>
      <c r="H308" s="137"/>
      <c r="I308" s="137"/>
      <c r="J308" s="137"/>
      <c r="K308" s="137"/>
      <c r="L308" s="137"/>
      <c r="M308" s="137"/>
      <c r="N308" s="137"/>
      <c r="O308" s="137"/>
      <c r="P308" s="137"/>
      <c r="Q308" s="137"/>
      <c r="R308" s="137"/>
      <c r="S308" s="1"/>
      <c r="T308" s="1"/>
      <c r="U308" s="1"/>
      <c r="V308" s="1"/>
      <c r="W308" s="1"/>
      <c r="X308" s="1"/>
      <c r="Y308" s="1"/>
      <c r="Z308" s="1"/>
      <c r="AA308" s="1"/>
      <c r="AB308" s="1"/>
      <c r="AC308" s="1"/>
    </row>
    <row r="309" spans="1:29">
      <c r="A309" s="1"/>
      <c r="B309" s="16"/>
      <c r="C309" s="3"/>
      <c r="D309" s="137"/>
      <c r="E309" s="137"/>
      <c r="F309" s="137"/>
      <c r="G309" s="137"/>
      <c r="H309" s="137"/>
      <c r="I309" s="137"/>
      <c r="J309" s="137"/>
      <c r="K309" s="137"/>
      <c r="L309" s="137"/>
      <c r="M309" s="137"/>
      <c r="N309" s="137"/>
      <c r="O309" s="137"/>
      <c r="P309" s="137"/>
      <c r="Q309" s="137"/>
      <c r="R309" s="137"/>
      <c r="S309" s="1"/>
      <c r="T309" s="1"/>
      <c r="U309" s="1"/>
      <c r="V309" s="1"/>
      <c r="W309" s="1"/>
      <c r="X309" s="1"/>
      <c r="Y309" s="1"/>
      <c r="Z309" s="1"/>
      <c r="AA309" s="1"/>
      <c r="AB309" s="1"/>
      <c r="AC309" s="1"/>
    </row>
    <row r="310" spans="1:29">
      <c r="A310" s="1"/>
      <c r="B310" s="16"/>
      <c r="C310" s="3"/>
      <c r="D310" s="137"/>
      <c r="E310" s="137"/>
      <c r="F310" s="137"/>
      <c r="G310" s="137"/>
      <c r="H310" s="137"/>
      <c r="I310" s="137"/>
      <c r="J310" s="137"/>
      <c r="K310" s="137"/>
      <c r="L310" s="137"/>
      <c r="M310" s="137"/>
      <c r="N310" s="137"/>
      <c r="O310" s="137"/>
      <c r="P310" s="137"/>
      <c r="Q310" s="137"/>
      <c r="R310" s="137"/>
      <c r="S310" s="1"/>
      <c r="T310" s="1"/>
      <c r="U310" s="1"/>
      <c r="V310" s="1"/>
      <c r="W310" s="1"/>
      <c r="X310" s="1"/>
      <c r="Y310" s="1"/>
      <c r="Z310" s="1"/>
      <c r="AA310" s="1"/>
      <c r="AB310" s="1"/>
      <c r="AC310" s="1"/>
    </row>
    <row r="311" spans="1:29">
      <c r="A311" s="1"/>
      <c r="B311" s="16"/>
      <c r="C311" s="3"/>
      <c r="D311" s="137"/>
      <c r="E311" s="137"/>
      <c r="F311" s="137"/>
      <c r="G311" s="137"/>
      <c r="H311" s="137"/>
      <c r="I311" s="137"/>
      <c r="J311" s="137"/>
      <c r="K311" s="137"/>
      <c r="L311" s="137"/>
      <c r="M311" s="137"/>
      <c r="N311" s="137"/>
      <c r="O311" s="137"/>
      <c r="P311" s="137"/>
      <c r="Q311" s="137"/>
      <c r="R311" s="137"/>
      <c r="S311" s="1"/>
      <c r="T311" s="1"/>
      <c r="U311" s="1"/>
      <c r="V311" s="1"/>
      <c r="W311" s="1"/>
      <c r="X311" s="1"/>
      <c r="Y311" s="1"/>
      <c r="Z311" s="1"/>
      <c r="AA311" s="1"/>
      <c r="AB311" s="1"/>
      <c r="AC311" s="1"/>
    </row>
    <row r="312" spans="1:29">
      <c r="A312" s="1"/>
      <c r="B312" s="16"/>
      <c r="C312" s="3"/>
      <c r="D312" s="137"/>
      <c r="E312" s="137"/>
      <c r="F312" s="137"/>
      <c r="G312" s="137"/>
      <c r="H312" s="137"/>
      <c r="I312" s="137"/>
      <c r="J312" s="137"/>
      <c r="K312" s="137"/>
      <c r="L312" s="137"/>
      <c r="M312" s="137"/>
      <c r="N312" s="137"/>
      <c r="O312" s="137"/>
      <c r="P312" s="137"/>
      <c r="Q312" s="137"/>
      <c r="R312" s="137"/>
      <c r="S312" s="1"/>
      <c r="T312" s="1"/>
      <c r="U312" s="1"/>
      <c r="V312" s="1"/>
      <c r="W312" s="1"/>
      <c r="X312" s="1"/>
      <c r="Y312" s="1"/>
      <c r="Z312" s="1"/>
      <c r="AA312" s="1"/>
      <c r="AB312" s="1"/>
      <c r="AC312" s="1"/>
    </row>
    <row r="313" spans="1:29">
      <c r="A313" s="1"/>
      <c r="B313" s="16"/>
      <c r="C313" s="3"/>
      <c r="D313" s="137"/>
      <c r="E313" s="137"/>
      <c r="F313" s="137"/>
      <c r="G313" s="137"/>
      <c r="H313" s="137"/>
      <c r="I313" s="137"/>
      <c r="J313" s="137"/>
      <c r="K313" s="137"/>
      <c r="L313" s="137"/>
      <c r="M313" s="137"/>
      <c r="N313" s="137"/>
      <c r="O313" s="137"/>
      <c r="P313" s="137"/>
      <c r="Q313" s="137"/>
      <c r="R313" s="137"/>
      <c r="S313" s="1"/>
      <c r="T313" s="1"/>
      <c r="U313" s="1"/>
      <c r="V313" s="1"/>
      <c r="W313" s="1"/>
      <c r="X313" s="1"/>
      <c r="Y313" s="1"/>
      <c r="Z313" s="1"/>
      <c r="AA313" s="1"/>
      <c r="AB313" s="1"/>
      <c r="AC313" s="1"/>
    </row>
    <row r="314" spans="1:29">
      <c r="A314" s="1"/>
      <c r="B314" s="16"/>
      <c r="C314" s="3"/>
      <c r="D314" s="137"/>
      <c r="E314" s="137"/>
      <c r="F314" s="137"/>
      <c r="G314" s="137"/>
      <c r="H314" s="137"/>
      <c r="I314" s="137"/>
      <c r="J314" s="137"/>
      <c r="K314" s="137"/>
      <c r="L314" s="137"/>
      <c r="M314" s="137"/>
      <c r="N314" s="137"/>
      <c r="O314" s="137"/>
      <c r="P314" s="137"/>
      <c r="Q314" s="137"/>
      <c r="R314" s="137"/>
      <c r="S314" s="1"/>
      <c r="T314" s="1"/>
      <c r="U314" s="1"/>
      <c r="V314" s="1"/>
      <c r="W314" s="1"/>
      <c r="X314" s="1"/>
      <c r="Y314" s="1"/>
      <c r="Z314" s="1"/>
      <c r="AA314" s="1"/>
      <c r="AB314" s="1"/>
      <c r="AC314" s="1"/>
    </row>
    <row r="315" spans="1:29">
      <c r="A315" s="1"/>
      <c r="B315" s="16"/>
      <c r="C315" s="3"/>
      <c r="D315" s="137"/>
      <c r="E315" s="137"/>
      <c r="F315" s="137"/>
      <c r="G315" s="137"/>
      <c r="H315" s="137"/>
      <c r="I315" s="137"/>
      <c r="J315" s="137"/>
      <c r="K315" s="137"/>
      <c r="L315" s="137"/>
      <c r="M315" s="137"/>
      <c r="N315" s="137"/>
      <c r="O315" s="137"/>
      <c r="P315" s="137"/>
      <c r="Q315" s="137"/>
      <c r="R315" s="137"/>
      <c r="S315" s="1"/>
      <c r="T315" s="1"/>
      <c r="U315" s="1"/>
      <c r="V315" s="1"/>
      <c r="W315" s="1"/>
      <c r="X315" s="1"/>
      <c r="Y315" s="1"/>
      <c r="Z315" s="1"/>
      <c r="AA315" s="1"/>
      <c r="AB315" s="1"/>
      <c r="AC315" s="1"/>
    </row>
    <row r="316" spans="1:29">
      <c r="A316" s="1"/>
      <c r="B316" s="16"/>
      <c r="C316" s="3"/>
      <c r="D316" s="137"/>
      <c r="E316" s="137"/>
      <c r="F316" s="137"/>
      <c r="G316" s="137"/>
      <c r="H316" s="137"/>
      <c r="I316" s="137"/>
      <c r="J316" s="137"/>
      <c r="K316" s="137"/>
      <c r="L316" s="137"/>
      <c r="M316" s="137"/>
      <c r="N316" s="137"/>
      <c r="O316" s="137"/>
      <c r="P316" s="137"/>
      <c r="Q316" s="137"/>
      <c r="R316" s="137"/>
      <c r="S316" s="1"/>
      <c r="T316" s="1"/>
      <c r="U316" s="1"/>
      <c r="V316" s="1"/>
      <c r="W316" s="1"/>
      <c r="X316" s="1"/>
      <c r="Y316" s="1"/>
      <c r="Z316" s="1"/>
      <c r="AA316" s="1"/>
      <c r="AB316" s="1"/>
      <c r="AC316" s="1"/>
    </row>
    <row r="317" spans="1:29">
      <c r="A317" s="1"/>
      <c r="B317" s="16"/>
      <c r="C317" s="3"/>
      <c r="D317" s="137"/>
      <c r="E317" s="137"/>
      <c r="F317" s="137"/>
      <c r="G317" s="137"/>
      <c r="H317" s="137"/>
      <c r="I317" s="137"/>
      <c r="J317" s="137"/>
      <c r="K317" s="137"/>
      <c r="L317" s="137"/>
      <c r="M317" s="137"/>
      <c r="N317" s="137"/>
      <c r="O317" s="137"/>
      <c r="P317" s="137"/>
      <c r="Q317" s="137"/>
      <c r="R317" s="137"/>
      <c r="S317" s="1"/>
      <c r="T317" s="1"/>
      <c r="U317" s="1"/>
      <c r="V317" s="1"/>
      <c r="W317" s="1"/>
      <c r="X317" s="1"/>
      <c r="Y317" s="1"/>
      <c r="Z317" s="1"/>
      <c r="AA317" s="1"/>
      <c r="AB317" s="1"/>
      <c r="AC317" s="1"/>
    </row>
    <row r="318" spans="1:29">
      <c r="A318" s="1"/>
      <c r="B318" s="16"/>
      <c r="C318" s="3"/>
      <c r="D318" s="137"/>
      <c r="E318" s="137"/>
      <c r="F318" s="137"/>
      <c r="G318" s="137"/>
      <c r="H318" s="137"/>
      <c r="I318" s="137"/>
      <c r="J318" s="137"/>
      <c r="K318" s="137"/>
      <c r="L318" s="137"/>
      <c r="M318" s="137"/>
      <c r="N318" s="137"/>
      <c r="O318" s="137"/>
      <c r="P318" s="137"/>
      <c r="Q318" s="137"/>
      <c r="R318" s="137"/>
      <c r="S318" s="1"/>
      <c r="T318" s="1"/>
      <c r="U318" s="1"/>
      <c r="V318" s="1"/>
      <c r="W318" s="1"/>
      <c r="X318" s="1"/>
      <c r="Y318" s="1"/>
      <c r="Z318" s="1"/>
      <c r="AA318" s="1"/>
      <c r="AB318" s="1"/>
      <c r="AC318" s="1"/>
    </row>
    <row r="319" spans="1:29">
      <c r="A319" s="1"/>
      <c r="B319" s="16"/>
      <c r="C319" s="3"/>
      <c r="D319" s="137"/>
      <c r="E319" s="137"/>
      <c r="F319" s="137"/>
      <c r="G319" s="137"/>
      <c r="H319" s="137"/>
      <c r="I319" s="137"/>
      <c r="J319" s="137"/>
      <c r="K319" s="137"/>
      <c r="L319" s="137"/>
      <c r="M319" s="137"/>
      <c r="N319" s="137"/>
      <c r="O319" s="137"/>
      <c r="P319" s="137"/>
      <c r="Q319" s="137"/>
      <c r="R319" s="137"/>
      <c r="S319" s="1"/>
      <c r="T319" s="1"/>
      <c r="U319" s="1"/>
      <c r="V319" s="1"/>
      <c r="W319" s="1"/>
      <c r="X319" s="1"/>
      <c r="Y319" s="1"/>
      <c r="Z319" s="1"/>
      <c r="AA319" s="1"/>
      <c r="AB319" s="1"/>
      <c r="AC319" s="1"/>
    </row>
    <row r="320" spans="1:29">
      <c r="A320" s="1"/>
      <c r="B320" s="16"/>
      <c r="C320" s="3"/>
      <c r="D320" s="137"/>
      <c r="E320" s="137"/>
      <c r="F320" s="137"/>
      <c r="G320" s="137"/>
      <c r="H320" s="137"/>
      <c r="I320" s="137"/>
      <c r="J320" s="137"/>
      <c r="K320" s="137"/>
      <c r="L320" s="137"/>
      <c r="M320" s="137"/>
      <c r="N320" s="137"/>
      <c r="O320" s="137"/>
      <c r="P320" s="137"/>
      <c r="Q320" s="137"/>
      <c r="R320" s="137"/>
      <c r="S320" s="1"/>
      <c r="T320" s="1"/>
      <c r="U320" s="1"/>
      <c r="V320" s="1"/>
      <c r="W320" s="1"/>
      <c r="X320" s="1"/>
      <c r="Y320" s="1"/>
      <c r="Z320" s="1"/>
      <c r="AA320" s="1"/>
      <c r="AB320" s="1"/>
      <c r="AC320" s="1"/>
    </row>
    <row r="321" spans="1:29">
      <c r="A321" s="1"/>
      <c r="B321" s="16"/>
      <c r="C321" s="3"/>
      <c r="D321" s="137"/>
      <c r="E321" s="137"/>
      <c r="F321" s="137"/>
      <c r="G321" s="137"/>
      <c r="H321" s="137"/>
      <c r="I321" s="137"/>
      <c r="J321" s="137"/>
      <c r="K321" s="137"/>
      <c r="L321" s="137"/>
      <c r="M321" s="137"/>
      <c r="N321" s="137"/>
      <c r="O321" s="137"/>
      <c r="P321" s="137"/>
      <c r="Q321" s="137"/>
      <c r="R321" s="137"/>
      <c r="S321" s="1"/>
      <c r="T321" s="1"/>
      <c r="U321" s="1"/>
      <c r="V321" s="1"/>
      <c r="W321" s="1"/>
      <c r="X321" s="1"/>
      <c r="Y321" s="1"/>
      <c r="Z321" s="1"/>
      <c r="AA321" s="1"/>
      <c r="AB321" s="1"/>
      <c r="AC321" s="1"/>
    </row>
    <row r="322" spans="1:29">
      <c r="A322" s="1"/>
      <c r="B322" s="16"/>
      <c r="C322" s="3"/>
      <c r="D322" s="137"/>
      <c r="E322" s="137"/>
      <c r="F322" s="137"/>
      <c r="G322" s="137"/>
      <c r="H322" s="137"/>
      <c r="I322" s="137"/>
      <c r="J322" s="137"/>
      <c r="K322" s="137"/>
      <c r="L322" s="137"/>
      <c r="M322" s="137"/>
      <c r="N322" s="137"/>
      <c r="O322" s="137"/>
      <c r="P322" s="137"/>
      <c r="Q322" s="137"/>
      <c r="R322" s="137"/>
      <c r="S322" s="1"/>
      <c r="T322" s="1"/>
      <c r="U322" s="1"/>
      <c r="V322" s="1"/>
      <c r="W322" s="1"/>
      <c r="X322" s="1"/>
      <c r="Y322" s="1"/>
      <c r="Z322" s="1"/>
      <c r="AA322" s="1"/>
      <c r="AB322" s="1"/>
      <c r="AC322" s="1"/>
    </row>
    <row r="323" spans="1:29">
      <c r="A323" s="1"/>
      <c r="B323" s="16"/>
      <c r="C323" s="3"/>
      <c r="D323" s="137"/>
      <c r="E323" s="137"/>
      <c r="F323" s="137"/>
      <c r="G323" s="137"/>
      <c r="H323" s="137"/>
      <c r="I323" s="137"/>
      <c r="J323" s="137"/>
      <c r="K323" s="137"/>
      <c r="L323" s="137"/>
      <c r="M323" s="137"/>
      <c r="N323" s="137"/>
      <c r="O323" s="137"/>
      <c r="P323" s="137"/>
      <c r="Q323" s="137"/>
      <c r="R323" s="137"/>
      <c r="S323" s="1"/>
      <c r="T323" s="1"/>
      <c r="U323" s="1"/>
      <c r="V323" s="1"/>
      <c r="W323" s="1"/>
      <c r="X323" s="1"/>
      <c r="Y323" s="1"/>
      <c r="Z323" s="1"/>
      <c r="AA323" s="1"/>
      <c r="AB323" s="1"/>
      <c r="AC323" s="1"/>
    </row>
    <row r="324" spans="1:29">
      <c r="A324" s="1"/>
      <c r="B324" s="16"/>
      <c r="C324" s="3"/>
      <c r="D324" s="137"/>
      <c r="E324" s="137"/>
      <c r="F324" s="137"/>
      <c r="G324" s="137"/>
      <c r="H324" s="137"/>
      <c r="I324" s="137"/>
      <c r="J324" s="137"/>
      <c r="K324" s="137"/>
      <c r="L324" s="137"/>
      <c r="M324" s="137"/>
      <c r="N324" s="137"/>
      <c r="O324" s="137"/>
      <c r="P324" s="137"/>
      <c r="Q324" s="137"/>
      <c r="R324" s="137"/>
      <c r="S324" s="1"/>
      <c r="T324" s="1"/>
      <c r="U324" s="1"/>
      <c r="V324" s="1"/>
      <c r="W324" s="1"/>
      <c r="X324" s="1"/>
      <c r="Y324" s="1"/>
      <c r="Z324" s="1"/>
      <c r="AA324" s="1"/>
      <c r="AB324" s="1"/>
      <c r="AC324" s="1"/>
    </row>
    <row r="325" spans="1:29">
      <c r="A325" s="1"/>
      <c r="B325" s="16"/>
      <c r="C325" s="3"/>
      <c r="D325" s="137"/>
      <c r="E325" s="137"/>
      <c r="F325" s="137"/>
      <c r="G325" s="137"/>
      <c r="H325" s="137"/>
      <c r="I325" s="137"/>
      <c r="J325" s="137"/>
      <c r="K325" s="137"/>
      <c r="L325" s="137"/>
      <c r="M325" s="137"/>
      <c r="N325" s="137"/>
      <c r="O325" s="137"/>
      <c r="P325" s="137"/>
      <c r="Q325" s="137"/>
      <c r="R325" s="137"/>
      <c r="S325" s="1"/>
      <c r="T325" s="1"/>
      <c r="U325" s="1"/>
      <c r="V325" s="1"/>
      <c r="W325" s="1"/>
      <c r="X325" s="1"/>
      <c r="Y325" s="1"/>
      <c r="Z325" s="1"/>
      <c r="AA325" s="1"/>
      <c r="AB325" s="1"/>
      <c r="AC325" s="1"/>
    </row>
    <row r="326" spans="1:29">
      <c r="A326" s="1"/>
      <c r="B326" s="16"/>
      <c r="C326" s="3"/>
      <c r="D326" s="137"/>
      <c r="E326" s="137"/>
      <c r="F326" s="137"/>
      <c r="G326" s="137"/>
      <c r="H326" s="137"/>
      <c r="I326" s="137"/>
      <c r="J326" s="137"/>
      <c r="K326" s="137"/>
      <c r="L326" s="137"/>
      <c r="M326" s="137"/>
      <c r="N326" s="137"/>
      <c r="O326" s="137"/>
      <c r="P326" s="137"/>
      <c r="Q326" s="137"/>
      <c r="R326" s="137"/>
      <c r="S326" s="1"/>
      <c r="T326" s="1"/>
      <c r="U326" s="1"/>
      <c r="V326" s="1"/>
      <c r="W326" s="1"/>
      <c r="X326" s="1"/>
      <c r="Y326" s="1"/>
      <c r="Z326" s="1"/>
      <c r="AA326" s="1"/>
      <c r="AB326" s="1"/>
      <c r="AC326" s="1"/>
    </row>
    <row r="327" spans="1:29">
      <c r="A327" s="1"/>
      <c r="B327" s="16"/>
      <c r="C327" s="3"/>
      <c r="D327" s="137"/>
      <c r="E327" s="137"/>
      <c r="F327" s="137"/>
      <c r="G327" s="137"/>
      <c r="H327" s="137"/>
      <c r="I327" s="137"/>
      <c r="J327" s="137"/>
      <c r="K327" s="137"/>
      <c r="L327" s="137"/>
      <c r="M327" s="137"/>
      <c r="N327" s="137"/>
      <c r="O327" s="137"/>
      <c r="P327" s="137"/>
      <c r="Q327" s="137"/>
      <c r="R327" s="137"/>
      <c r="S327" s="1"/>
      <c r="T327" s="1"/>
      <c r="U327" s="1"/>
      <c r="V327" s="1"/>
      <c r="W327" s="1"/>
      <c r="X327" s="1"/>
      <c r="Y327" s="1"/>
      <c r="Z327" s="1"/>
      <c r="AA327" s="1"/>
      <c r="AB327" s="1"/>
      <c r="AC327" s="1"/>
    </row>
    <row r="328" spans="1:29">
      <c r="A328" s="1"/>
      <c r="B328" s="16"/>
      <c r="C328" s="3"/>
      <c r="D328" s="137"/>
      <c r="E328" s="137"/>
      <c r="F328" s="137"/>
      <c r="G328" s="137"/>
      <c r="H328" s="137"/>
      <c r="I328" s="137"/>
      <c r="J328" s="137"/>
      <c r="K328" s="137"/>
      <c r="L328" s="137"/>
      <c r="M328" s="137"/>
      <c r="N328" s="137"/>
      <c r="O328" s="137"/>
      <c r="P328" s="137"/>
      <c r="Q328" s="137"/>
      <c r="R328" s="137"/>
      <c r="S328" s="1"/>
      <c r="T328" s="1"/>
      <c r="U328" s="1"/>
      <c r="V328" s="1"/>
      <c r="W328" s="1"/>
      <c r="X328" s="1"/>
      <c r="Y328" s="1"/>
      <c r="Z328" s="1"/>
      <c r="AA328" s="1"/>
      <c r="AB328" s="1"/>
      <c r="AC328" s="1"/>
    </row>
    <row r="329" spans="1:29">
      <c r="A329" s="1"/>
      <c r="B329" s="16"/>
      <c r="C329" s="3"/>
      <c r="D329" s="137"/>
      <c r="E329" s="137"/>
      <c r="F329" s="137"/>
      <c r="G329" s="137"/>
      <c r="H329" s="137"/>
      <c r="I329" s="137"/>
      <c r="J329" s="137"/>
      <c r="K329" s="137"/>
      <c r="L329" s="137"/>
      <c r="M329" s="137"/>
      <c r="N329" s="137"/>
      <c r="O329" s="137"/>
      <c r="P329" s="137"/>
      <c r="Q329" s="137"/>
      <c r="R329" s="137"/>
      <c r="S329" s="1"/>
      <c r="T329" s="1"/>
      <c r="U329" s="1"/>
      <c r="V329" s="1"/>
      <c r="W329" s="1"/>
      <c r="X329" s="1"/>
      <c r="Y329" s="1"/>
      <c r="Z329" s="1"/>
      <c r="AA329" s="1"/>
      <c r="AB329" s="1"/>
      <c r="AC329" s="1"/>
    </row>
    <row r="330" spans="1:29">
      <c r="A330" s="1"/>
      <c r="B330" s="16"/>
      <c r="C330" s="3"/>
      <c r="D330" s="137"/>
      <c r="E330" s="137"/>
      <c r="F330" s="137"/>
      <c r="G330" s="137"/>
      <c r="H330" s="137"/>
      <c r="I330" s="137"/>
      <c r="J330" s="137"/>
      <c r="K330" s="137"/>
      <c r="L330" s="137"/>
      <c r="M330" s="137"/>
      <c r="N330" s="137"/>
      <c r="O330" s="137"/>
      <c r="P330" s="137"/>
      <c r="Q330" s="137"/>
      <c r="R330" s="137"/>
      <c r="S330" s="1"/>
      <c r="T330" s="1"/>
      <c r="U330" s="1"/>
      <c r="V330" s="1"/>
      <c r="W330" s="1"/>
      <c r="X330" s="1"/>
      <c r="Y330" s="1"/>
      <c r="Z330" s="1"/>
      <c r="AA330" s="1"/>
      <c r="AB330" s="1"/>
      <c r="AC330" s="1"/>
    </row>
    <row r="331" spans="1:29">
      <c r="A331" s="1"/>
      <c r="B331" s="16"/>
      <c r="C331" s="3"/>
      <c r="D331" s="137"/>
      <c r="E331" s="137"/>
      <c r="F331" s="137"/>
      <c r="G331" s="137"/>
      <c r="H331" s="137"/>
      <c r="I331" s="137"/>
      <c r="J331" s="137"/>
      <c r="K331" s="137"/>
      <c r="L331" s="137"/>
      <c r="M331" s="137"/>
      <c r="N331" s="137"/>
      <c r="O331" s="137"/>
      <c r="P331" s="137"/>
      <c r="Q331" s="137"/>
      <c r="R331" s="137"/>
      <c r="S331" s="1"/>
      <c r="T331" s="1"/>
      <c r="U331" s="1"/>
      <c r="V331" s="1"/>
      <c r="W331" s="1"/>
      <c r="X331" s="1"/>
      <c r="Y331" s="1"/>
      <c r="Z331" s="1"/>
      <c r="AA331" s="1"/>
      <c r="AB331" s="1"/>
      <c r="AC331" s="1"/>
    </row>
    <row r="332" spans="1:29">
      <c r="A332" s="1"/>
      <c r="B332" s="16"/>
      <c r="C332" s="3"/>
      <c r="D332" s="137"/>
      <c r="E332" s="137"/>
      <c r="F332" s="137"/>
      <c r="G332" s="137"/>
      <c r="H332" s="137"/>
      <c r="I332" s="137"/>
      <c r="J332" s="137"/>
      <c r="K332" s="137"/>
      <c r="L332" s="137"/>
      <c r="M332" s="137"/>
      <c r="N332" s="137"/>
      <c r="O332" s="137"/>
      <c r="P332" s="137"/>
      <c r="Q332" s="137"/>
      <c r="R332" s="137"/>
      <c r="S332" s="1"/>
      <c r="T332" s="1"/>
      <c r="U332" s="1"/>
      <c r="V332" s="1"/>
      <c r="W332" s="1"/>
      <c r="X332" s="1"/>
      <c r="Y332" s="1"/>
      <c r="Z332" s="1"/>
      <c r="AA332" s="1"/>
      <c r="AB332" s="1"/>
      <c r="AC332" s="1"/>
    </row>
    <row r="333" spans="1:29">
      <c r="A333" s="1"/>
      <c r="B333" s="16"/>
      <c r="C333" s="3"/>
      <c r="D333" s="137"/>
      <c r="E333" s="137"/>
      <c r="F333" s="137"/>
      <c r="G333" s="137"/>
      <c r="H333" s="137"/>
      <c r="I333" s="137"/>
      <c r="J333" s="137"/>
      <c r="K333" s="137"/>
      <c r="L333" s="137"/>
      <c r="M333" s="137"/>
      <c r="N333" s="137"/>
      <c r="O333" s="137"/>
      <c r="P333" s="137"/>
      <c r="Q333" s="137"/>
      <c r="R333" s="137"/>
      <c r="S333" s="1"/>
      <c r="T333" s="1"/>
      <c r="U333" s="1"/>
      <c r="V333" s="1"/>
      <c r="W333" s="1"/>
      <c r="X333" s="1"/>
      <c r="Y333" s="1"/>
      <c r="Z333" s="1"/>
      <c r="AA333" s="1"/>
      <c r="AB333" s="1"/>
      <c r="AC333" s="1"/>
    </row>
    <row r="334" spans="1:29">
      <c r="A334" s="1"/>
      <c r="B334" s="16"/>
      <c r="C334" s="3"/>
      <c r="D334" s="137"/>
      <c r="E334" s="137"/>
      <c r="F334" s="137"/>
      <c r="G334" s="137"/>
      <c r="H334" s="137"/>
      <c r="I334" s="137"/>
      <c r="J334" s="137"/>
      <c r="K334" s="137"/>
      <c r="L334" s="137"/>
      <c r="M334" s="137"/>
      <c r="N334" s="137"/>
      <c r="O334" s="137"/>
      <c r="P334" s="137"/>
      <c r="Q334" s="137"/>
      <c r="R334" s="137"/>
      <c r="S334" s="1"/>
      <c r="T334" s="1"/>
      <c r="U334" s="1"/>
      <c r="V334" s="1"/>
      <c r="W334" s="1"/>
      <c r="X334" s="1"/>
      <c r="Y334" s="1"/>
      <c r="Z334" s="1"/>
      <c r="AA334" s="1"/>
      <c r="AB334" s="1"/>
      <c r="AC334" s="1"/>
    </row>
    <row r="335" spans="1:29">
      <c r="A335" s="1"/>
      <c r="B335" s="16"/>
      <c r="C335" s="3"/>
      <c r="D335" s="137"/>
      <c r="E335" s="137"/>
      <c r="F335" s="137"/>
      <c r="G335" s="137"/>
      <c r="H335" s="137"/>
      <c r="I335" s="137"/>
      <c r="J335" s="137"/>
      <c r="K335" s="137"/>
      <c r="L335" s="137"/>
      <c r="M335" s="137"/>
      <c r="N335" s="137"/>
      <c r="O335" s="137"/>
      <c r="P335" s="137"/>
      <c r="Q335" s="137"/>
      <c r="R335" s="137"/>
      <c r="S335" s="1"/>
      <c r="T335" s="1"/>
      <c r="U335" s="1"/>
      <c r="V335" s="1"/>
      <c r="W335" s="1"/>
      <c r="X335" s="1"/>
      <c r="Y335" s="1"/>
      <c r="Z335" s="1"/>
      <c r="AA335" s="1"/>
      <c r="AB335" s="1"/>
      <c r="AC335" s="1"/>
    </row>
    <row r="336" spans="1:29">
      <c r="A336" s="1"/>
      <c r="B336" s="16"/>
      <c r="C336" s="3"/>
      <c r="D336" s="137"/>
      <c r="E336" s="137"/>
      <c r="F336" s="137"/>
      <c r="G336" s="137"/>
      <c r="H336" s="137"/>
      <c r="I336" s="137"/>
      <c r="J336" s="137"/>
      <c r="K336" s="137"/>
      <c r="L336" s="137"/>
      <c r="M336" s="137"/>
      <c r="N336" s="137"/>
      <c r="O336" s="137"/>
      <c r="P336" s="137"/>
      <c r="Q336" s="137"/>
      <c r="R336" s="137"/>
      <c r="S336" s="1"/>
      <c r="T336" s="1"/>
      <c r="U336" s="1"/>
      <c r="V336" s="1"/>
      <c r="W336" s="1"/>
      <c r="X336" s="1"/>
      <c r="Y336" s="1"/>
      <c r="Z336" s="1"/>
      <c r="AA336" s="1"/>
      <c r="AB336" s="1"/>
      <c r="AC336" s="1"/>
    </row>
    <row r="337" spans="1:29">
      <c r="A337" s="1"/>
      <c r="B337" s="16"/>
      <c r="C337" s="3"/>
      <c r="D337" s="137"/>
      <c r="E337" s="137"/>
      <c r="F337" s="137"/>
      <c r="G337" s="137"/>
      <c r="H337" s="137"/>
      <c r="I337" s="137"/>
      <c r="J337" s="137"/>
      <c r="K337" s="137"/>
      <c r="L337" s="137"/>
      <c r="M337" s="137"/>
      <c r="N337" s="137"/>
      <c r="O337" s="137"/>
      <c r="P337" s="137"/>
      <c r="Q337" s="137"/>
      <c r="R337" s="137"/>
      <c r="S337" s="1"/>
      <c r="T337" s="1"/>
      <c r="U337" s="1"/>
      <c r="V337" s="1"/>
      <c r="W337" s="1"/>
      <c r="X337" s="1"/>
      <c r="Y337" s="1"/>
      <c r="Z337" s="1"/>
      <c r="AA337" s="1"/>
      <c r="AB337" s="1"/>
      <c r="AC337" s="1"/>
    </row>
    <row r="338" spans="1:29">
      <c r="A338" s="1"/>
      <c r="B338" s="16"/>
      <c r="C338" s="3"/>
      <c r="D338" s="137"/>
      <c r="E338" s="137"/>
      <c r="F338" s="137"/>
      <c r="G338" s="137"/>
      <c r="H338" s="137"/>
      <c r="I338" s="137"/>
      <c r="J338" s="137"/>
      <c r="K338" s="137"/>
      <c r="L338" s="137"/>
      <c r="M338" s="137"/>
      <c r="N338" s="137"/>
      <c r="O338" s="137"/>
      <c r="P338" s="137"/>
      <c r="Q338" s="137"/>
      <c r="R338" s="137"/>
      <c r="S338" s="1"/>
      <c r="T338" s="1"/>
      <c r="U338" s="1"/>
      <c r="V338" s="1"/>
      <c r="W338" s="1"/>
      <c r="X338" s="1"/>
      <c r="Y338" s="1"/>
      <c r="Z338" s="1"/>
      <c r="AA338" s="1"/>
      <c r="AB338" s="1"/>
      <c r="AC338" s="1"/>
    </row>
    <row r="339" spans="1:29">
      <c r="A339" s="1"/>
      <c r="B339" s="16"/>
      <c r="C339" s="3"/>
      <c r="D339" s="137"/>
      <c r="E339" s="137"/>
      <c r="F339" s="137"/>
      <c r="G339" s="137"/>
      <c r="H339" s="137"/>
      <c r="I339" s="137"/>
      <c r="J339" s="137"/>
      <c r="K339" s="137"/>
      <c r="L339" s="137"/>
      <c r="M339" s="137"/>
      <c r="N339" s="137"/>
      <c r="O339" s="137"/>
      <c r="P339" s="137"/>
      <c r="Q339" s="137"/>
      <c r="R339" s="137"/>
      <c r="S339" s="1"/>
      <c r="T339" s="1"/>
      <c r="U339" s="1"/>
      <c r="V339" s="1"/>
      <c r="W339" s="1"/>
      <c r="X339" s="1"/>
      <c r="Y339" s="1"/>
      <c r="Z339" s="1"/>
      <c r="AA339" s="1"/>
      <c r="AB339" s="1"/>
      <c r="AC339" s="1"/>
    </row>
    <row r="340" spans="1:29">
      <c r="A340" s="1"/>
      <c r="B340" s="16"/>
      <c r="C340" s="3"/>
      <c r="D340" s="137"/>
      <c r="E340" s="137"/>
      <c r="F340" s="137"/>
      <c r="G340" s="137"/>
      <c r="H340" s="137"/>
      <c r="I340" s="137"/>
      <c r="J340" s="137"/>
      <c r="K340" s="137"/>
      <c r="L340" s="137"/>
      <c r="M340" s="137"/>
      <c r="N340" s="137"/>
      <c r="O340" s="137"/>
      <c r="P340" s="137"/>
      <c r="Q340" s="137"/>
      <c r="R340" s="137"/>
      <c r="S340" s="1"/>
      <c r="T340" s="1"/>
      <c r="U340" s="1"/>
      <c r="V340" s="1"/>
      <c r="W340" s="1"/>
      <c r="X340" s="1"/>
      <c r="Y340" s="1"/>
      <c r="Z340" s="1"/>
      <c r="AA340" s="1"/>
      <c r="AB340" s="1"/>
      <c r="AC340" s="1"/>
    </row>
    <row r="341" spans="1:29">
      <c r="A341" s="1"/>
      <c r="B341" s="16"/>
      <c r="C341" s="3"/>
      <c r="D341" s="137"/>
      <c r="E341" s="137"/>
      <c r="F341" s="137"/>
      <c r="G341" s="137"/>
      <c r="H341" s="137"/>
      <c r="I341" s="137"/>
      <c r="J341" s="137"/>
      <c r="K341" s="137"/>
      <c r="L341" s="137"/>
      <c r="M341" s="137"/>
      <c r="N341" s="137"/>
      <c r="O341" s="137"/>
      <c r="P341" s="137"/>
      <c r="Q341" s="137"/>
      <c r="R341" s="137"/>
      <c r="S341" s="1"/>
      <c r="T341" s="1"/>
      <c r="U341" s="1"/>
      <c r="V341" s="1"/>
      <c r="W341" s="1"/>
      <c r="X341" s="1"/>
      <c r="Y341" s="1"/>
      <c r="Z341" s="1"/>
      <c r="AA341" s="1"/>
      <c r="AB341" s="1"/>
      <c r="AC341" s="1"/>
    </row>
    <row r="342" spans="1:29">
      <c r="A342" s="1"/>
      <c r="B342" s="16"/>
      <c r="C342" s="3"/>
      <c r="D342" s="137"/>
      <c r="E342" s="137"/>
      <c r="F342" s="137"/>
      <c r="G342" s="137"/>
      <c r="H342" s="137"/>
      <c r="I342" s="137"/>
      <c r="J342" s="137"/>
      <c r="K342" s="137"/>
      <c r="L342" s="137"/>
      <c r="M342" s="137"/>
      <c r="N342" s="137"/>
      <c r="O342" s="137"/>
      <c r="P342" s="137"/>
      <c r="Q342" s="137"/>
      <c r="R342" s="137"/>
      <c r="S342" s="1"/>
      <c r="T342" s="1"/>
      <c r="U342" s="1"/>
      <c r="V342" s="1"/>
      <c r="W342" s="1"/>
      <c r="X342" s="1"/>
      <c r="Y342" s="1"/>
      <c r="Z342" s="1"/>
      <c r="AA342" s="1"/>
      <c r="AB342" s="1"/>
      <c r="AC342" s="1"/>
    </row>
  </sheetData>
  <mergeCells count="557">
    <mergeCell ref="S136:S147"/>
    <mergeCell ref="T136:T139"/>
    <mergeCell ref="U136:U139"/>
    <mergeCell ref="V136:V139"/>
    <mergeCell ref="T140:T143"/>
    <mergeCell ref="U140:U143"/>
    <mergeCell ref="V140:V143"/>
    <mergeCell ref="T144:T147"/>
    <mergeCell ref="U144:U147"/>
    <mergeCell ref="V144:V147"/>
    <mergeCell ref="T124:T127"/>
    <mergeCell ref="U124:U127"/>
    <mergeCell ref="V124:V127"/>
    <mergeCell ref="T128:T131"/>
    <mergeCell ref="U128:U131"/>
    <mergeCell ref="V128:V131"/>
    <mergeCell ref="T132:T135"/>
    <mergeCell ref="U132:U135"/>
    <mergeCell ref="V132:V135"/>
    <mergeCell ref="S112:S123"/>
    <mergeCell ref="T112:T115"/>
    <mergeCell ref="U112:U115"/>
    <mergeCell ref="V112:V115"/>
    <mergeCell ref="T116:T119"/>
    <mergeCell ref="U116:U119"/>
    <mergeCell ref="V116:V119"/>
    <mergeCell ref="T120:T123"/>
    <mergeCell ref="U120:U123"/>
    <mergeCell ref="V120:V123"/>
    <mergeCell ref="S100:S111"/>
    <mergeCell ref="T100:T103"/>
    <mergeCell ref="U100:U103"/>
    <mergeCell ref="V100:V103"/>
    <mergeCell ref="T104:T107"/>
    <mergeCell ref="U104:U107"/>
    <mergeCell ref="V104:V107"/>
    <mergeCell ref="T108:T111"/>
    <mergeCell ref="U108:U111"/>
    <mergeCell ref="V108:V111"/>
    <mergeCell ref="T88:T91"/>
    <mergeCell ref="U88:U91"/>
    <mergeCell ref="V88:V91"/>
    <mergeCell ref="T92:T95"/>
    <mergeCell ref="U92:U95"/>
    <mergeCell ref="V92:V95"/>
    <mergeCell ref="T96:T99"/>
    <mergeCell ref="U96:U99"/>
    <mergeCell ref="V96:V99"/>
    <mergeCell ref="T76:T79"/>
    <mergeCell ref="U76:U79"/>
    <mergeCell ref="V76:V79"/>
    <mergeCell ref="T80:T83"/>
    <mergeCell ref="U80:U83"/>
    <mergeCell ref="V80:V83"/>
    <mergeCell ref="T84:T87"/>
    <mergeCell ref="U84:U87"/>
    <mergeCell ref="V84:V87"/>
    <mergeCell ref="T64:T67"/>
    <mergeCell ref="U64:U67"/>
    <mergeCell ref="V64:V67"/>
    <mergeCell ref="T68:T71"/>
    <mergeCell ref="U68:U71"/>
    <mergeCell ref="V68:V71"/>
    <mergeCell ref="T72:T75"/>
    <mergeCell ref="U72:U75"/>
    <mergeCell ref="V72:V75"/>
    <mergeCell ref="S52:S63"/>
    <mergeCell ref="T52:T55"/>
    <mergeCell ref="U52:U55"/>
    <mergeCell ref="V52:V55"/>
    <mergeCell ref="T56:T59"/>
    <mergeCell ref="U56:U59"/>
    <mergeCell ref="V56:V59"/>
    <mergeCell ref="T60:T63"/>
    <mergeCell ref="U60:U63"/>
    <mergeCell ref="V60:V63"/>
    <mergeCell ref="S40:S51"/>
    <mergeCell ref="T40:T43"/>
    <mergeCell ref="U40:U43"/>
    <mergeCell ref="V40:V43"/>
    <mergeCell ref="T44:T47"/>
    <mergeCell ref="U44:U47"/>
    <mergeCell ref="V44:V47"/>
    <mergeCell ref="T48:T51"/>
    <mergeCell ref="U48:U51"/>
    <mergeCell ref="V48:V51"/>
    <mergeCell ref="S28:S39"/>
    <mergeCell ref="T28:T31"/>
    <mergeCell ref="U28:U31"/>
    <mergeCell ref="V28:V31"/>
    <mergeCell ref="T32:T35"/>
    <mergeCell ref="U32:U35"/>
    <mergeCell ref="V32:V35"/>
    <mergeCell ref="T36:T39"/>
    <mergeCell ref="U36:U39"/>
    <mergeCell ref="V36:V39"/>
    <mergeCell ref="S16:S27"/>
    <mergeCell ref="T16:T19"/>
    <mergeCell ref="U16:U19"/>
    <mergeCell ref="V16:V19"/>
    <mergeCell ref="T20:T23"/>
    <mergeCell ref="U20:U23"/>
    <mergeCell ref="V20:V23"/>
    <mergeCell ref="T24:T27"/>
    <mergeCell ref="U24:U27"/>
    <mergeCell ref="V24:V27"/>
    <mergeCell ref="T4:T7"/>
    <mergeCell ref="U4:U7"/>
    <mergeCell ref="V4:V7"/>
    <mergeCell ref="T8:T11"/>
    <mergeCell ref="U8:U11"/>
    <mergeCell ref="V8:V11"/>
    <mergeCell ref="T12:T15"/>
    <mergeCell ref="U12:U15"/>
    <mergeCell ref="V12:V15"/>
    <mergeCell ref="R4:R7"/>
    <mergeCell ref="R8:R11"/>
    <mergeCell ref="K8:K11"/>
    <mergeCell ref="L8:L11"/>
    <mergeCell ref="L12:L15"/>
    <mergeCell ref="N12:N15"/>
    <mergeCell ref="O12:O15"/>
    <mergeCell ref="Q12:Q15"/>
    <mergeCell ref="R12:R15"/>
    <mergeCell ref="N8:N11"/>
    <mergeCell ref="O8:O11"/>
    <mergeCell ref="Q8:Q11"/>
    <mergeCell ref="M4:M15"/>
    <mergeCell ref="N4:N7"/>
    <mergeCell ref="O4:O7"/>
    <mergeCell ref="P4:P15"/>
    <mergeCell ref="Q4:Q7"/>
    <mergeCell ref="L4:L7"/>
    <mergeCell ref="S4:S15"/>
    <mergeCell ref="E16:E19"/>
    <mergeCell ref="F16:F19"/>
    <mergeCell ref="G16:G27"/>
    <mergeCell ref="H16:H19"/>
    <mergeCell ref="I16:I19"/>
    <mergeCell ref="J16:J27"/>
    <mergeCell ref="K16:K19"/>
    <mergeCell ref="K24:K27"/>
    <mergeCell ref="G4:G15"/>
    <mergeCell ref="H4:H7"/>
    <mergeCell ref="I4:I7"/>
    <mergeCell ref="J4:J15"/>
    <mergeCell ref="K4:K7"/>
    <mergeCell ref="E4:E7"/>
    <mergeCell ref="F4:F7"/>
    <mergeCell ref="E12:E15"/>
    <mergeCell ref="F12:F15"/>
    <mergeCell ref="H12:H15"/>
    <mergeCell ref="I12:I15"/>
    <mergeCell ref="K12:K15"/>
    <mergeCell ref="E8:E11"/>
    <mergeCell ref="F8:F11"/>
    <mergeCell ref="H8:H11"/>
    <mergeCell ref="I8:I11"/>
    <mergeCell ref="R16:R19"/>
    <mergeCell ref="E20:E23"/>
    <mergeCell ref="F20:F23"/>
    <mergeCell ref="H20:H23"/>
    <mergeCell ref="I20:I23"/>
    <mergeCell ref="K20:K23"/>
    <mergeCell ref="L20:L23"/>
    <mergeCell ref="N20:N23"/>
    <mergeCell ref="O20:O23"/>
    <mergeCell ref="L16:L19"/>
    <mergeCell ref="M16:M27"/>
    <mergeCell ref="N16:N19"/>
    <mergeCell ref="O16:O19"/>
    <mergeCell ref="P16:P27"/>
    <mergeCell ref="Q16:Q19"/>
    <mergeCell ref="Q20:Q23"/>
    <mergeCell ref="Q24:Q27"/>
    <mergeCell ref="R20:R23"/>
    <mergeCell ref="E24:E27"/>
    <mergeCell ref="F24:F27"/>
    <mergeCell ref="H24:H27"/>
    <mergeCell ref="I24:I27"/>
    <mergeCell ref="L24:L27"/>
    <mergeCell ref="N24:N27"/>
    <mergeCell ref="O24:O27"/>
    <mergeCell ref="R24:R27"/>
    <mergeCell ref="C28:C39"/>
    <mergeCell ref="D28:D39"/>
    <mergeCell ref="E28:E31"/>
    <mergeCell ref="F28:F31"/>
    <mergeCell ref="G28:G39"/>
    <mergeCell ref="H28:H31"/>
    <mergeCell ref="I28:I31"/>
    <mergeCell ref="J28:J39"/>
    <mergeCell ref="Q28:Q31"/>
    <mergeCell ref="R28:R31"/>
    <mergeCell ref="E32:E35"/>
    <mergeCell ref="F32:F35"/>
    <mergeCell ref="H32:H35"/>
    <mergeCell ref="I32:I35"/>
    <mergeCell ref="K32:K35"/>
    <mergeCell ref="L32:L35"/>
    <mergeCell ref="N32:N35"/>
    <mergeCell ref="K28:K31"/>
    <mergeCell ref="L28:L31"/>
    <mergeCell ref="M28:M39"/>
    <mergeCell ref="N28:N31"/>
    <mergeCell ref="O28:O31"/>
    <mergeCell ref="P28:P39"/>
    <mergeCell ref="O32:O35"/>
    <mergeCell ref="O36:O39"/>
    <mergeCell ref="Q32:Q35"/>
    <mergeCell ref="R32:R35"/>
    <mergeCell ref="E36:E39"/>
    <mergeCell ref="F36:F39"/>
    <mergeCell ref="H36:H39"/>
    <mergeCell ref="I36:I39"/>
    <mergeCell ref="K36:K39"/>
    <mergeCell ref="L36:L39"/>
    <mergeCell ref="N36:N39"/>
    <mergeCell ref="Q36:Q39"/>
    <mergeCell ref="R36:R39"/>
    <mergeCell ref="Q40:Q43"/>
    <mergeCell ref="R40:R43"/>
    <mergeCell ref="M40:M51"/>
    <mergeCell ref="Q48:Q51"/>
    <mergeCell ref="R48:R51"/>
    <mergeCell ref="N44:N47"/>
    <mergeCell ref="O44:O47"/>
    <mergeCell ref="O48:O51"/>
    <mergeCell ref="Q44:Q47"/>
    <mergeCell ref="R44:R47"/>
    <mergeCell ref="E48:E51"/>
    <mergeCell ref="F48:F51"/>
    <mergeCell ref="H48:H51"/>
    <mergeCell ref="I48:I51"/>
    <mergeCell ref="K48:K51"/>
    <mergeCell ref="L48:L51"/>
    <mergeCell ref="N48:N51"/>
    <mergeCell ref="P40:P51"/>
    <mergeCell ref="E44:E47"/>
    <mergeCell ref="F44:F47"/>
    <mergeCell ref="H44:H47"/>
    <mergeCell ref="I44:I47"/>
    <mergeCell ref="K44:K47"/>
    <mergeCell ref="L44:L47"/>
    <mergeCell ref="J40:J51"/>
    <mergeCell ref="K40:K43"/>
    <mergeCell ref="L40:L43"/>
    <mergeCell ref="I40:I43"/>
    <mergeCell ref="N40:N43"/>
    <mergeCell ref="O40:O43"/>
    <mergeCell ref="B52:B87"/>
    <mergeCell ref="C52:C63"/>
    <mergeCell ref="D52:D63"/>
    <mergeCell ref="E52:E55"/>
    <mergeCell ref="F52:F55"/>
    <mergeCell ref="G52:G63"/>
    <mergeCell ref="H52:H55"/>
    <mergeCell ref="C40:C51"/>
    <mergeCell ref="D40:D51"/>
    <mergeCell ref="E40:E43"/>
    <mergeCell ref="F40:F43"/>
    <mergeCell ref="G40:G51"/>
    <mergeCell ref="H40:H43"/>
    <mergeCell ref="C76:C87"/>
    <mergeCell ref="D76:D87"/>
    <mergeCell ref="E76:E79"/>
    <mergeCell ref="F76:F79"/>
    <mergeCell ref="G76:G87"/>
    <mergeCell ref="H76:H79"/>
    <mergeCell ref="B4:B51"/>
    <mergeCell ref="C4:C15"/>
    <mergeCell ref="D4:D15"/>
    <mergeCell ref="C16:C27"/>
    <mergeCell ref="D16:D27"/>
    <mergeCell ref="O76:O79"/>
    <mergeCell ref="P76:P87"/>
    <mergeCell ref="Q76:Q79"/>
    <mergeCell ref="O52:O55"/>
    <mergeCell ref="P52:P63"/>
    <mergeCell ref="I60:I63"/>
    <mergeCell ref="K60:K63"/>
    <mergeCell ref="L60:L63"/>
    <mergeCell ref="O60:O63"/>
    <mergeCell ref="N64:N67"/>
    <mergeCell ref="L68:L71"/>
    <mergeCell ref="N68:N71"/>
    <mergeCell ref="R52:R55"/>
    <mergeCell ref="E56:E59"/>
    <mergeCell ref="F56:F59"/>
    <mergeCell ref="H56:H59"/>
    <mergeCell ref="I56:I59"/>
    <mergeCell ref="K56:K59"/>
    <mergeCell ref="I52:I55"/>
    <mergeCell ref="J52:J63"/>
    <mergeCell ref="K52:K55"/>
    <mergeCell ref="L52:L55"/>
    <mergeCell ref="M52:M63"/>
    <mergeCell ref="N52:N55"/>
    <mergeCell ref="L56:L59"/>
    <mergeCell ref="N56:N59"/>
    <mergeCell ref="N60:N63"/>
    <mergeCell ref="O56:O59"/>
    <mergeCell ref="Q56:Q59"/>
    <mergeCell ref="R56:R59"/>
    <mergeCell ref="E60:E63"/>
    <mergeCell ref="F60:F63"/>
    <mergeCell ref="H60:H63"/>
    <mergeCell ref="Q60:Q63"/>
    <mergeCell ref="R60:R63"/>
    <mergeCell ref="Q52:Q55"/>
    <mergeCell ref="C64:C75"/>
    <mergeCell ref="D64:D75"/>
    <mergeCell ref="E64:E67"/>
    <mergeCell ref="F64:F67"/>
    <mergeCell ref="G64:G75"/>
    <mergeCell ref="H64:H67"/>
    <mergeCell ref="O64:O67"/>
    <mergeCell ref="P64:P75"/>
    <mergeCell ref="Q64:Q67"/>
    <mergeCell ref="J64:J75"/>
    <mergeCell ref="K64:K67"/>
    <mergeCell ref="L64:L67"/>
    <mergeCell ref="M64:M75"/>
    <mergeCell ref="Q68:Q71"/>
    <mergeCell ref="R68:R71"/>
    <mergeCell ref="E72:E75"/>
    <mergeCell ref="F72:F75"/>
    <mergeCell ref="H72:H75"/>
    <mergeCell ref="I72:I75"/>
    <mergeCell ref="K72:K75"/>
    <mergeCell ref="L72:L75"/>
    <mergeCell ref="O72:O75"/>
    <mergeCell ref="Q72:Q75"/>
    <mergeCell ref="R72:R75"/>
    <mergeCell ref="N72:N75"/>
    <mergeCell ref="O68:O71"/>
    <mergeCell ref="S64:S75"/>
    <mergeCell ref="R76:R79"/>
    <mergeCell ref="E80:E83"/>
    <mergeCell ref="F80:F83"/>
    <mergeCell ref="H80:H83"/>
    <mergeCell ref="I80:I83"/>
    <mergeCell ref="K80:K83"/>
    <mergeCell ref="I76:I79"/>
    <mergeCell ref="J76:J87"/>
    <mergeCell ref="K76:K79"/>
    <mergeCell ref="L76:L79"/>
    <mergeCell ref="M76:M87"/>
    <mergeCell ref="N76:N79"/>
    <mergeCell ref="L80:L83"/>
    <mergeCell ref="N80:N83"/>
    <mergeCell ref="N84:N87"/>
    <mergeCell ref="S76:S87"/>
    <mergeCell ref="R64:R67"/>
    <mergeCell ref="E68:E71"/>
    <mergeCell ref="F68:F71"/>
    <mergeCell ref="H68:H71"/>
    <mergeCell ref="I68:I71"/>
    <mergeCell ref="K68:K71"/>
    <mergeCell ref="I64:I67"/>
    <mergeCell ref="O80:O83"/>
    <mergeCell ref="Q80:Q83"/>
    <mergeCell ref="R80:R83"/>
    <mergeCell ref="E84:E87"/>
    <mergeCell ref="F84:F87"/>
    <mergeCell ref="H84:H87"/>
    <mergeCell ref="I84:I87"/>
    <mergeCell ref="K84:K87"/>
    <mergeCell ref="L84:L87"/>
    <mergeCell ref="O84:O87"/>
    <mergeCell ref="Q84:Q87"/>
    <mergeCell ref="R84:R87"/>
    <mergeCell ref="E92:E95"/>
    <mergeCell ref="F92:F95"/>
    <mergeCell ref="H92:H95"/>
    <mergeCell ref="I92:I95"/>
    <mergeCell ref="B88:B123"/>
    <mergeCell ref="C88:C99"/>
    <mergeCell ref="D88:D99"/>
    <mergeCell ref="E88:E91"/>
    <mergeCell ref="F88:F91"/>
    <mergeCell ref="G88:G99"/>
    <mergeCell ref="H88:H91"/>
    <mergeCell ref="I88:I91"/>
    <mergeCell ref="N88:N91"/>
    <mergeCell ref="O88:O91"/>
    <mergeCell ref="P88:P99"/>
    <mergeCell ref="Q88:Q91"/>
    <mergeCell ref="R88:R91"/>
    <mergeCell ref="N92:N95"/>
    <mergeCell ref="O92:O95"/>
    <mergeCell ref="Q92:Q95"/>
    <mergeCell ref="R92:R95"/>
    <mergeCell ref="R96:R99"/>
    <mergeCell ref="S88:S99"/>
    <mergeCell ref="C100:C111"/>
    <mergeCell ref="D100:D111"/>
    <mergeCell ref="E100:E103"/>
    <mergeCell ref="F100:F103"/>
    <mergeCell ref="G100:G111"/>
    <mergeCell ref="H100:H103"/>
    <mergeCell ref="I100:I103"/>
    <mergeCell ref="J100:J111"/>
    <mergeCell ref="Q100:Q103"/>
    <mergeCell ref="F108:F111"/>
    <mergeCell ref="H108:H111"/>
    <mergeCell ref="I108:I111"/>
    <mergeCell ref="K108:K111"/>
    <mergeCell ref="L108:L111"/>
    <mergeCell ref="N108:N111"/>
    <mergeCell ref="Q108:Q111"/>
    <mergeCell ref="R100:R103"/>
    <mergeCell ref="E104:E107"/>
    <mergeCell ref="F104:F107"/>
    <mergeCell ref="O100:O103"/>
    <mergeCell ref="P100:P111"/>
    <mergeCell ref="O104:O107"/>
    <mergeCell ref="O108:O111"/>
    <mergeCell ref="K92:K95"/>
    <mergeCell ref="L92:L95"/>
    <mergeCell ref="N96:N99"/>
    <mergeCell ref="O96:O99"/>
    <mergeCell ref="Q104:Q107"/>
    <mergeCell ref="L104:L107"/>
    <mergeCell ref="N104:N107"/>
    <mergeCell ref="Q96:Q99"/>
    <mergeCell ref="R108:R111"/>
    <mergeCell ref="K104:K107"/>
    <mergeCell ref="K100:K103"/>
    <mergeCell ref="L100:L103"/>
    <mergeCell ref="M100:M111"/>
    <mergeCell ref="N100:N103"/>
    <mergeCell ref="R104:R107"/>
    <mergeCell ref="M88:M99"/>
    <mergeCell ref="F96:F99"/>
    <mergeCell ref="H96:H99"/>
    <mergeCell ref="I96:I99"/>
    <mergeCell ref="K96:K99"/>
    <mergeCell ref="L96:L99"/>
    <mergeCell ref="C112:C123"/>
    <mergeCell ref="D112:D123"/>
    <mergeCell ref="E112:E115"/>
    <mergeCell ref="F112:F115"/>
    <mergeCell ref="G112:G123"/>
    <mergeCell ref="H112:H115"/>
    <mergeCell ref="I112:I115"/>
    <mergeCell ref="H104:H107"/>
    <mergeCell ref="I104:I107"/>
    <mergeCell ref="E96:E99"/>
    <mergeCell ref="E108:E111"/>
    <mergeCell ref="J88:J99"/>
    <mergeCell ref="K88:K91"/>
    <mergeCell ref="L88:L91"/>
    <mergeCell ref="Q116:Q119"/>
    <mergeCell ref="R116:R119"/>
    <mergeCell ref="E120:E123"/>
    <mergeCell ref="F120:F123"/>
    <mergeCell ref="H120:H123"/>
    <mergeCell ref="I120:I123"/>
    <mergeCell ref="K120:K123"/>
    <mergeCell ref="L120:L123"/>
    <mergeCell ref="N120:N123"/>
    <mergeCell ref="P112:P123"/>
    <mergeCell ref="Q112:Q115"/>
    <mergeCell ref="R112:R115"/>
    <mergeCell ref="E116:E119"/>
    <mergeCell ref="F116:F119"/>
    <mergeCell ref="H116:H119"/>
    <mergeCell ref="I116:I119"/>
    <mergeCell ref="K116:K119"/>
    <mergeCell ref="L116:L119"/>
    <mergeCell ref="J112:J123"/>
    <mergeCell ref="K112:K115"/>
    <mergeCell ref="L112:L115"/>
    <mergeCell ref="M112:M123"/>
    <mergeCell ref="Q120:Q123"/>
    <mergeCell ref="R120:R123"/>
    <mergeCell ref="N112:N115"/>
    <mergeCell ref="O112:O115"/>
    <mergeCell ref="N116:N119"/>
    <mergeCell ref="O116:O119"/>
    <mergeCell ref="O120:O123"/>
    <mergeCell ref="R128:R131"/>
    <mergeCell ref="E132:E135"/>
    <mergeCell ref="B124:B147"/>
    <mergeCell ref="C124:C135"/>
    <mergeCell ref="D124:D135"/>
    <mergeCell ref="E124:E127"/>
    <mergeCell ref="F124:F127"/>
    <mergeCell ref="G124:G135"/>
    <mergeCell ref="H124:H127"/>
    <mergeCell ref="O124:O127"/>
    <mergeCell ref="P124:P135"/>
    <mergeCell ref="I132:I135"/>
    <mergeCell ref="K132:K135"/>
    <mergeCell ref="L132:L135"/>
    <mergeCell ref="O132:O135"/>
    <mergeCell ref="N136:N139"/>
    <mergeCell ref="L140:L143"/>
    <mergeCell ref="N140:N143"/>
    <mergeCell ref="K124:K127"/>
    <mergeCell ref="L124:L127"/>
    <mergeCell ref="M124:M135"/>
    <mergeCell ref="N124:N127"/>
    <mergeCell ref="L128:L131"/>
    <mergeCell ref="N128:N131"/>
    <mergeCell ref="N132:N135"/>
    <mergeCell ref="O128:O131"/>
    <mergeCell ref="Q128:Q131"/>
    <mergeCell ref="S124:S135"/>
    <mergeCell ref="Q124:Q127"/>
    <mergeCell ref="R124:R127"/>
    <mergeCell ref="Q136:Q139"/>
    <mergeCell ref="E140:E143"/>
    <mergeCell ref="F140:F143"/>
    <mergeCell ref="H140:H143"/>
    <mergeCell ref="I140:I143"/>
    <mergeCell ref="K140:K143"/>
    <mergeCell ref="I136:I139"/>
    <mergeCell ref="J136:J147"/>
    <mergeCell ref="K136:K139"/>
    <mergeCell ref="N144:N147"/>
    <mergeCell ref="O144:O147"/>
    <mergeCell ref="E144:E147"/>
    <mergeCell ref="C136:C147"/>
    <mergeCell ref="D136:D147"/>
    <mergeCell ref="I128:I131"/>
    <mergeCell ref="E136:E139"/>
    <mergeCell ref="F136:F139"/>
    <mergeCell ref="G136:G147"/>
    <mergeCell ref="H136:H139"/>
    <mergeCell ref="O136:O139"/>
    <mergeCell ref="P136:P147"/>
    <mergeCell ref="K128:K131"/>
    <mergeCell ref="I124:I127"/>
    <mergeCell ref="J124:J135"/>
    <mergeCell ref="E128:E131"/>
    <mergeCell ref="F128:F131"/>
    <mergeCell ref="H128:H131"/>
    <mergeCell ref="B2:C2"/>
    <mergeCell ref="R144:R147"/>
    <mergeCell ref="O140:O143"/>
    <mergeCell ref="Q140:Q143"/>
    <mergeCell ref="R140:R143"/>
    <mergeCell ref="F132:F135"/>
    <mergeCell ref="H132:H135"/>
    <mergeCell ref="Q132:Q135"/>
    <mergeCell ref="R132:R135"/>
    <mergeCell ref="R136:R139"/>
    <mergeCell ref="F144:F147"/>
    <mergeCell ref="H144:H147"/>
    <mergeCell ref="I144:I147"/>
    <mergeCell ref="K144:K147"/>
    <mergeCell ref="L144:L147"/>
    <mergeCell ref="L136:L139"/>
    <mergeCell ref="M136:M147"/>
    <mergeCell ref="Q144:Q147"/>
  </mergeCells>
  <dataValidations count="2">
    <dataValidation type="custom" allowBlank="1" showInputMessage="1" showErrorMessage="1" sqref="G4:G147 J4:J147 M4:M147 P4:P147 S4:S147">
      <formula1>""</formula1>
    </dataValidation>
    <dataValidation type="custom" allowBlank="1" showInputMessage="1" showErrorMessage="1" sqref="D4:D147">
      <formula1>" "</formula1>
    </dataValidation>
  </dataValidations>
  <hyperlinks>
    <hyperlink ref="V4" r:id="rId1" display="www.google.com"/>
  </hyperlinks>
  <pageMargins left="0.7" right="0.7" top="0.75" bottom="0.75" header="0.3" footer="0.3"/>
  <pageSetup paperSize="9" orientation="portrait" horizontalDpi="0" verticalDpi="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C342"/>
  <sheetViews>
    <sheetView zoomScaleNormal="100" workbookViewId="0">
      <pane xSplit="3" ySplit="2" topLeftCell="D3" activePane="bottomRight" state="frozen"/>
      <selection pane="topRight" activeCell="D1" sqref="D1"/>
      <selection pane="bottomLeft" activeCell="A3" sqref="A3"/>
      <selection pane="bottomRight" activeCell="D28" sqref="D28:D39"/>
    </sheetView>
  </sheetViews>
  <sheetFormatPr defaultColWidth="14.42578125" defaultRowHeight="12.75"/>
  <cols>
    <col min="1" max="1" width="1.7109375" style="136" customWidth="1"/>
    <col min="2" max="2" width="11.7109375" style="136" customWidth="1"/>
    <col min="3" max="3" width="16.42578125" style="136" customWidth="1"/>
    <col min="4" max="4" width="33.85546875" style="136" customWidth="1"/>
    <col min="5" max="5" width="6.85546875" style="136" customWidth="1"/>
    <col min="6" max="7" width="33.85546875" style="136" customWidth="1"/>
    <col min="8" max="8" width="5.85546875" style="136" customWidth="1"/>
    <col min="9" max="10" width="33.85546875" style="136" customWidth="1"/>
    <col min="11" max="11" width="6.140625" style="136" customWidth="1"/>
    <col min="12" max="13" width="33.85546875" style="136" customWidth="1"/>
    <col min="14" max="14" width="6" style="136" customWidth="1"/>
    <col min="15" max="16" width="33.85546875" style="136" customWidth="1"/>
    <col min="17" max="17" width="6.5703125" style="136" customWidth="1"/>
    <col min="18" max="18" width="33.85546875" style="136" customWidth="1"/>
    <col min="19" max="19" width="49.42578125" style="136" customWidth="1"/>
    <col min="20" max="20" width="14.42578125" style="136"/>
    <col min="21" max="21" width="37.5703125" style="136" customWidth="1"/>
    <col min="22" max="16384" width="14.42578125" style="136"/>
  </cols>
  <sheetData>
    <row r="1" spans="1:29" ht="6" customHeight="1">
      <c r="A1" s="1"/>
      <c r="B1" s="16"/>
      <c r="C1" s="3"/>
      <c r="D1" s="137"/>
      <c r="E1" s="137"/>
      <c r="F1" s="137"/>
      <c r="G1" s="137"/>
      <c r="H1" s="137"/>
      <c r="I1" s="137"/>
      <c r="J1" s="137"/>
      <c r="K1" s="137"/>
      <c r="L1" s="137"/>
      <c r="M1" s="137"/>
      <c r="N1" s="137"/>
      <c r="O1" s="137"/>
      <c r="P1" s="137"/>
      <c r="Q1" s="137"/>
      <c r="R1" s="137"/>
      <c r="S1" s="1"/>
      <c r="T1" s="1"/>
      <c r="U1" s="1"/>
      <c r="V1" s="1"/>
      <c r="W1" s="1"/>
      <c r="X1" s="1"/>
      <c r="Y1" s="1"/>
      <c r="Z1" s="1"/>
      <c r="AA1" s="1"/>
      <c r="AB1" s="1"/>
      <c r="AC1" s="1"/>
    </row>
    <row r="2" spans="1:29" ht="18">
      <c r="A2" s="5"/>
      <c r="B2" s="296" t="str">
        <f>Refs!A18</f>
        <v>Other subject 1</v>
      </c>
      <c r="C2" s="293"/>
      <c r="D2" s="178"/>
      <c r="E2" s="139"/>
      <c r="F2" s="139"/>
      <c r="G2" s="139"/>
      <c r="H2" s="139"/>
      <c r="I2" s="139"/>
      <c r="J2" s="139"/>
      <c r="K2" s="139"/>
      <c r="L2" s="139"/>
      <c r="M2" s="139"/>
      <c r="N2" s="139"/>
      <c r="O2" s="139"/>
      <c r="P2" s="139"/>
      <c r="Q2" s="139"/>
      <c r="R2" s="139"/>
      <c r="S2" s="1"/>
      <c r="T2" s="1"/>
      <c r="U2" s="1"/>
      <c r="V2" s="1"/>
      <c r="W2" s="1"/>
      <c r="X2" s="1"/>
      <c r="Y2" s="1"/>
      <c r="Z2" s="1"/>
      <c r="AA2" s="1"/>
      <c r="AB2" s="1"/>
      <c r="AC2" s="1"/>
    </row>
    <row r="3" spans="1:29" ht="14.25" customHeight="1">
      <c r="A3" s="1"/>
      <c r="B3" s="16"/>
      <c r="C3" s="3"/>
      <c r="D3" s="160" t="str">
        <f>IF(Refs!$B$29=1,"Datganiadau Blwyddyn 6", "Year 6 Descriptors")</f>
        <v>Year 6 Descriptors</v>
      </c>
      <c r="E3" s="160" t="str">
        <f>IF(Refs!$B$29=1,"Tymor", "Term")</f>
        <v>Term</v>
      </c>
      <c r="F3" s="176"/>
      <c r="G3" s="160" t="str">
        <f>IF(Refs!$B$29=1,"Blwyddyn 7", "Year 7")</f>
        <v>Year 7</v>
      </c>
      <c r="H3" s="160" t="str">
        <f>IF(Refs!$B$29=1,"Tymor", "Term")</f>
        <v>Term</v>
      </c>
      <c r="I3" s="176"/>
      <c r="J3" s="160" t="str">
        <f>IF(Refs!$B$29=1,"Blwyddyn 8", "Year 8")</f>
        <v>Year 8</v>
      </c>
      <c r="K3" s="160" t="str">
        <f>IF(Refs!$B$29=1,"Tymor", "Term")</f>
        <v>Term</v>
      </c>
      <c r="L3" s="176"/>
      <c r="M3" s="160" t="str">
        <f>IF(Refs!$B$29=1,"Blwyddyn 9", "Year 9")</f>
        <v>Year 9</v>
      </c>
      <c r="N3" s="160" t="str">
        <f>IF(Refs!$B$29=1,"Tymor", "Term")</f>
        <v>Term</v>
      </c>
      <c r="O3" s="176"/>
      <c r="P3" s="160" t="str">
        <f>IF(Refs!$B$29=1,"Blwyddyn 10", "Year 10")</f>
        <v>Year 10</v>
      </c>
      <c r="Q3" s="160" t="str">
        <f>IF(Refs!$B$29=1,"Tymor", "Term")</f>
        <v>Term</v>
      </c>
      <c r="R3" s="176"/>
      <c r="S3" s="160" t="str">
        <f>IF(Refs!$B$29=1,"Blwyddyn 11", "Year 11")</f>
        <v>Year 11</v>
      </c>
      <c r="T3" s="160" t="str">
        <f>IF(Refs!$B$29=1,"Tymor", "Term")</f>
        <v>Term</v>
      </c>
      <c r="U3" s="176"/>
      <c r="V3" s="177" t="s">
        <v>708</v>
      </c>
      <c r="W3" s="1"/>
      <c r="X3" s="1"/>
      <c r="Y3" s="1"/>
      <c r="Z3" s="1"/>
      <c r="AA3" s="1"/>
      <c r="AB3" s="1"/>
      <c r="AC3" s="1"/>
    </row>
    <row r="4" spans="1:29" ht="15" customHeight="1">
      <c r="A4" s="8"/>
      <c r="B4" s="288" t="str">
        <f ca="1">OFFSET(INDIRECT($B200),3,0)</f>
        <v>1. Citizenship</v>
      </c>
      <c r="C4" s="278" t="str">
        <f ca="1">OFFSET(INDIRECT($B200),4,2)</f>
        <v>Identity, image and reputation</v>
      </c>
      <c r="D4" s="289" t="str">
        <f ca="1">OFFSET(INDIRECT($B200),4,14)</f>
        <v xml:space="preserve">explain what metadata of a photograph can include, e.g. date, time and location
identify benefits and risks of mobile devices broadcasting the location of the user/device, e.g. apps accessing location 
identify secure sites by looking for privacy seals of approval, e.g. https, padlock icon
identify the benefits and risks of giving personal information and device access to different software
understand how and why people use their information and online presence to create a virtual image of themselves as a user.    
</v>
      </c>
      <c r="E4" s="241">
        <v>1</v>
      </c>
      <c r="F4" s="237"/>
      <c r="G4" s="268" t="str">
        <f ca="1">OFFSET(INDIRECT($B200),4,15)</f>
        <v>explain how their digital usage is tracked, e.g. know basic data protection laws and how organisations are responsible for the security of collected data
use strategies for guarding against identity theft and scams that try to access their private information online, e.g. safely manage browser history and cookies.</v>
      </c>
      <c r="H4" s="241">
        <v>1</v>
      </c>
      <c r="I4" s="237"/>
      <c r="J4" s="268" t="str">
        <f ca="1">OFFSET(INDIRECT($B200),4,16)</f>
        <v xml:space="preserve">discuss the benefits and risks of presenting themselves in different ways online, e.g. professionally and personally. 
</v>
      </c>
      <c r="K4" s="241">
        <v>1</v>
      </c>
      <c r="L4" s="237"/>
      <c r="M4" s="270" t="str">
        <f ca="1">OFFSET(INDIRECT($B200),4,17)</f>
        <v xml:space="preserve">understand that they have a digital footprint and that this information can be searched, copied and passed on, e.g. know how to check the security configurations of their devices and/or the software they use. 
</v>
      </c>
      <c r="N4" s="241">
        <v>1</v>
      </c>
      <c r="O4" s="267"/>
      <c r="P4" s="273" t="str">
        <f ca="1">OFFSET(INDIRECT($B200),4,18)</f>
        <v xml:space="preserve">build a positive reputation in the context of their employment prospects, e.g. use social media responsibly
understand the ways websites and companies collect data online and utilise it to personalise content for their users, e.g. personal data being shared
recognise the risks and the uses of data/services on personal devices within the terms and conditions of a range of software and web services.
</v>
      </c>
      <c r="Q4" s="241">
        <v>1</v>
      </c>
      <c r="R4" s="267"/>
      <c r="S4" s="276" t="str">
        <f ca="1">OFFSET(INDIRECT($B200),4,19)</f>
        <v xml:space="preserve">explain the ethical issues of corporate encryption, e.g building in a bypass system
identify and describe the data protection policies of a variety of organisations located in different countries, and how this affects the way that they work
identify how organisations become data compliant when using multi-national products.
</v>
      </c>
      <c r="T4" s="241">
        <v>1</v>
      </c>
      <c r="U4" s="267"/>
      <c r="V4" s="237"/>
      <c r="W4" s="1"/>
      <c r="X4" s="1"/>
      <c r="Y4" s="1"/>
      <c r="Z4" s="1"/>
      <c r="AA4" s="1"/>
      <c r="AB4" s="1"/>
      <c r="AC4" s="1"/>
    </row>
    <row r="5" spans="1:29" ht="15" customHeight="1">
      <c r="A5" s="8"/>
      <c r="B5" s="282"/>
      <c r="C5" s="222"/>
      <c r="D5" s="290"/>
      <c r="E5" s="242"/>
      <c r="F5" s="247"/>
      <c r="G5" s="269"/>
      <c r="H5" s="242"/>
      <c r="I5" s="247"/>
      <c r="J5" s="269"/>
      <c r="K5" s="242"/>
      <c r="L5" s="247"/>
      <c r="M5" s="271"/>
      <c r="N5" s="242"/>
      <c r="O5" s="240"/>
      <c r="P5" s="274"/>
      <c r="Q5" s="242"/>
      <c r="R5" s="240"/>
      <c r="S5" s="277"/>
      <c r="T5" s="242"/>
      <c r="U5" s="240"/>
      <c r="V5" s="238"/>
      <c r="W5" s="1"/>
      <c r="X5" s="1"/>
      <c r="Y5" s="1"/>
      <c r="Z5" s="1"/>
      <c r="AA5" s="1"/>
      <c r="AB5" s="1"/>
      <c r="AC5" s="1"/>
    </row>
    <row r="6" spans="1:29" ht="15" customHeight="1">
      <c r="A6" s="8"/>
      <c r="B6" s="282"/>
      <c r="C6" s="222"/>
      <c r="D6" s="290"/>
      <c r="E6" s="242"/>
      <c r="F6" s="247"/>
      <c r="G6" s="269"/>
      <c r="H6" s="242"/>
      <c r="I6" s="247"/>
      <c r="J6" s="269"/>
      <c r="K6" s="242"/>
      <c r="L6" s="247"/>
      <c r="M6" s="271"/>
      <c r="N6" s="242"/>
      <c r="O6" s="240"/>
      <c r="P6" s="274"/>
      <c r="Q6" s="242"/>
      <c r="R6" s="240"/>
      <c r="S6" s="277"/>
      <c r="T6" s="242"/>
      <c r="U6" s="240"/>
      <c r="V6" s="238"/>
      <c r="W6" s="1"/>
      <c r="X6" s="1"/>
      <c r="Y6" s="1"/>
      <c r="Z6" s="1"/>
      <c r="AA6" s="1"/>
      <c r="AB6" s="1"/>
      <c r="AC6" s="1"/>
    </row>
    <row r="7" spans="1:29" ht="15" customHeight="1">
      <c r="A7" s="8"/>
      <c r="B7" s="282"/>
      <c r="C7" s="222"/>
      <c r="D7" s="290"/>
      <c r="E7" s="243"/>
      <c r="F7" s="247"/>
      <c r="G7" s="269"/>
      <c r="H7" s="243"/>
      <c r="I7" s="247"/>
      <c r="J7" s="269"/>
      <c r="K7" s="243"/>
      <c r="L7" s="247"/>
      <c r="M7" s="271"/>
      <c r="N7" s="243"/>
      <c r="O7" s="240"/>
      <c r="P7" s="274"/>
      <c r="Q7" s="243"/>
      <c r="R7" s="240"/>
      <c r="S7" s="277"/>
      <c r="T7" s="243"/>
      <c r="U7" s="240"/>
      <c r="V7" s="238"/>
      <c r="W7" s="1"/>
      <c r="X7" s="1"/>
      <c r="Y7" s="1"/>
      <c r="Z7" s="1"/>
      <c r="AA7" s="1"/>
      <c r="AB7" s="1"/>
      <c r="AC7" s="1"/>
    </row>
    <row r="8" spans="1:29" ht="15" customHeight="1">
      <c r="A8" s="8"/>
      <c r="B8" s="282"/>
      <c r="C8" s="222"/>
      <c r="D8" s="290"/>
      <c r="E8" s="241">
        <v>2</v>
      </c>
      <c r="F8" s="266"/>
      <c r="G8" s="269"/>
      <c r="H8" s="241">
        <v>2</v>
      </c>
      <c r="I8" s="266"/>
      <c r="J8" s="269"/>
      <c r="K8" s="241">
        <v>2</v>
      </c>
      <c r="L8" s="247"/>
      <c r="M8" s="271"/>
      <c r="N8" s="241">
        <v>2</v>
      </c>
      <c r="O8" s="240"/>
      <c r="P8" s="274"/>
      <c r="Q8" s="241">
        <v>2</v>
      </c>
      <c r="R8" s="240"/>
      <c r="S8" s="277"/>
      <c r="T8" s="241">
        <v>2</v>
      </c>
      <c r="U8" s="240"/>
      <c r="V8" s="237"/>
      <c r="W8" s="1"/>
      <c r="X8" s="1"/>
      <c r="Y8" s="1"/>
      <c r="Z8" s="1"/>
      <c r="AA8" s="1"/>
      <c r="AB8" s="1"/>
      <c r="AC8" s="1"/>
    </row>
    <row r="9" spans="1:29" ht="15" customHeight="1">
      <c r="A9" s="8"/>
      <c r="B9" s="282"/>
      <c r="C9" s="222"/>
      <c r="D9" s="290"/>
      <c r="E9" s="242"/>
      <c r="F9" s="247"/>
      <c r="G9" s="269"/>
      <c r="H9" s="242"/>
      <c r="I9" s="247"/>
      <c r="J9" s="269"/>
      <c r="K9" s="242"/>
      <c r="L9" s="247"/>
      <c r="M9" s="271"/>
      <c r="N9" s="242"/>
      <c r="O9" s="240"/>
      <c r="P9" s="274"/>
      <c r="Q9" s="242"/>
      <c r="R9" s="240"/>
      <c r="S9" s="277"/>
      <c r="T9" s="242"/>
      <c r="U9" s="240"/>
      <c r="V9" s="238"/>
      <c r="W9" s="1"/>
      <c r="X9" s="1"/>
      <c r="Y9" s="1"/>
      <c r="Z9" s="1"/>
      <c r="AA9" s="1"/>
      <c r="AB9" s="1"/>
      <c r="AC9" s="1"/>
    </row>
    <row r="10" spans="1:29" ht="15" customHeight="1">
      <c r="A10" s="8"/>
      <c r="B10" s="282"/>
      <c r="C10" s="222"/>
      <c r="D10" s="290"/>
      <c r="E10" s="242"/>
      <c r="F10" s="247"/>
      <c r="G10" s="269"/>
      <c r="H10" s="242"/>
      <c r="I10" s="247"/>
      <c r="J10" s="269"/>
      <c r="K10" s="242"/>
      <c r="L10" s="247"/>
      <c r="M10" s="271"/>
      <c r="N10" s="242"/>
      <c r="O10" s="240"/>
      <c r="P10" s="274"/>
      <c r="Q10" s="242"/>
      <c r="R10" s="240"/>
      <c r="S10" s="277"/>
      <c r="T10" s="242"/>
      <c r="U10" s="240"/>
      <c r="V10" s="238"/>
      <c r="W10" s="1"/>
      <c r="X10" s="1"/>
      <c r="Y10" s="1"/>
      <c r="Z10" s="1"/>
      <c r="AA10" s="1"/>
      <c r="AB10" s="1"/>
      <c r="AC10" s="1"/>
    </row>
    <row r="11" spans="1:29" ht="15" customHeight="1">
      <c r="A11" s="8"/>
      <c r="B11" s="282"/>
      <c r="C11" s="222"/>
      <c r="D11" s="290"/>
      <c r="E11" s="243"/>
      <c r="F11" s="247"/>
      <c r="G11" s="269"/>
      <c r="H11" s="243"/>
      <c r="I11" s="247"/>
      <c r="J11" s="269"/>
      <c r="K11" s="243"/>
      <c r="L11" s="247"/>
      <c r="M11" s="271"/>
      <c r="N11" s="243"/>
      <c r="O11" s="240"/>
      <c r="P11" s="274"/>
      <c r="Q11" s="243"/>
      <c r="R11" s="240"/>
      <c r="S11" s="277"/>
      <c r="T11" s="243"/>
      <c r="U11" s="240"/>
      <c r="V11" s="238"/>
      <c r="W11" s="1"/>
      <c r="X11" s="1"/>
      <c r="Y11" s="1"/>
      <c r="Z11" s="1"/>
      <c r="AA11" s="1"/>
      <c r="AB11" s="1"/>
      <c r="AC11" s="1"/>
    </row>
    <row r="12" spans="1:29" ht="15" customHeight="1">
      <c r="A12" s="8"/>
      <c r="B12" s="282"/>
      <c r="C12" s="222"/>
      <c r="D12" s="290"/>
      <c r="E12" s="241">
        <v>3</v>
      </c>
      <c r="F12" s="266"/>
      <c r="G12" s="269"/>
      <c r="H12" s="241">
        <v>3</v>
      </c>
      <c r="I12" s="266"/>
      <c r="J12" s="269"/>
      <c r="K12" s="241">
        <v>3</v>
      </c>
      <c r="L12" s="247"/>
      <c r="M12" s="271"/>
      <c r="N12" s="241">
        <v>3</v>
      </c>
      <c r="O12" s="240"/>
      <c r="P12" s="274"/>
      <c r="Q12" s="241">
        <v>3</v>
      </c>
      <c r="R12" s="240"/>
      <c r="S12" s="277"/>
      <c r="T12" s="241">
        <v>3</v>
      </c>
      <c r="U12" s="240"/>
      <c r="V12" s="237"/>
      <c r="W12" s="1"/>
      <c r="X12" s="1"/>
      <c r="Y12" s="1"/>
      <c r="Z12" s="1"/>
      <c r="AA12" s="1"/>
      <c r="AB12" s="1"/>
      <c r="AC12" s="1"/>
    </row>
    <row r="13" spans="1:29" ht="15" customHeight="1">
      <c r="A13" s="8"/>
      <c r="B13" s="282"/>
      <c r="C13" s="222"/>
      <c r="D13" s="290"/>
      <c r="E13" s="242"/>
      <c r="F13" s="247"/>
      <c r="G13" s="269"/>
      <c r="H13" s="242"/>
      <c r="I13" s="247"/>
      <c r="J13" s="269"/>
      <c r="K13" s="242"/>
      <c r="L13" s="247"/>
      <c r="M13" s="271"/>
      <c r="N13" s="242"/>
      <c r="O13" s="240"/>
      <c r="P13" s="274"/>
      <c r="Q13" s="242"/>
      <c r="R13" s="240"/>
      <c r="S13" s="277"/>
      <c r="T13" s="242"/>
      <c r="U13" s="240"/>
      <c r="V13" s="238"/>
      <c r="W13" s="1"/>
      <c r="X13" s="1"/>
      <c r="Y13" s="1"/>
      <c r="Z13" s="1"/>
      <c r="AA13" s="1"/>
      <c r="AB13" s="1"/>
      <c r="AC13" s="1"/>
    </row>
    <row r="14" spans="1:29" ht="15" customHeight="1">
      <c r="A14" s="8"/>
      <c r="B14" s="282"/>
      <c r="C14" s="222"/>
      <c r="D14" s="290"/>
      <c r="E14" s="242"/>
      <c r="F14" s="247"/>
      <c r="G14" s="269"/>
      <c r="H14" s="242"/>
      <c r="I14" s="247"/>
      <c r="J14" s="269"/>
      <c r="K14" s="242"/>
      <c r="L14" s="247"/>
      <c r="M14" s="271"/>
      <c r="N14" s="242"/>
      <c r="O14" s="240"/>
      <c r="P14" s="274"/>
      <c r="Q14" s="242"/>
      <c r="R14" s="240"/>
      <c r="S14" s="277"/>
      <c r="T14" s="242"/>
      <c r="U14" s="240"/>
      <c r="V14" s="238"/>
      <c r="W14" s="1"/>
      <c r="X14" s="1"/>
      <c r="Y14" s="1"/>
      <c r="Z14" s="1"/>
      <c r="AA14" s="1"/>
      <c r="AB14" s="1"/>
      <c r="AC14" s="1"/>
    </row>
    <row r="15" spans="1:29" ht="15" customHeight="1">
      <c r="A15" s="8"/>
      <c r="B15" s="282"/>
      <c r="C15" s="220"/>
      <c r="D15" s="290"/>
      <c r="E15" s="243"/>
      <c r="F15" s="247"/>
      <c r="G15" s="269"/>
      <c r="H15" s="243"/>
      <c r="I15" s="247"/>
      <c r="J15" s="269"/>
      <c r="K15" s="243"/>
      <c r="L15" s="247"/>
      <c r="M15" s="272"/>
      <c r="N15" s="243"/>
      <c r="O15" s="240"/>
      <c r="P15" s="275"/>
      <c r="Q15" s="243"/>
      <c r="R15" s="240"/>
      <c r="S15" s="277"/>
      <c r="T15" s="243"/>
      <c r="U15" s="240"/>
      <c r="V15" s="238"/>
      <c r="W15" s="1"/>
      <c r="X15" s="1"/>
      <c r="Y15" s="1"/>
      <c r="Z15" s="1"/>
      <c r="AA15" s="1"/>
      <c r="AB15" s="1"/>
      <c r="AC15" s="1"/>
    </row>
    <row r="16" spans="1:29" ht="15" customHeight="1">
      <c r="A16" s="8"/>
      <c r="B16" s="282"/>
      <c r="C16" s="278" t="str">
        <f ca="1">OFFSET(INDIRECT($B200),6,2)</f>
        <v>Health and well-being</v>
      </c>
      <c r="D16" s="268" t="str">
        <f ca="1">OFFSET(INDIRECT($B200),6,14)</f>
        <v>understand the importance of balancing game and screen time with other parts of their lives, e.g. explore the reasons why they may be tempted to spend more time playing games or find it difficult to stop playing and the effect this has on their health.</v>
      </c>
      <c r="E16" s="241">
        <v>1</v>
      </c>
      <c r="F16" s="237"/>
      <c r="G16" s="244" t="str">
        <f ca="1">OFFSET(INDIRECT($B200),6,15)</f>
        <v>reflect on the role of digital media in their lives and their media habits, e.g. explore how the media can play a powerful role in shaping our ideas about stereotypes.</v>
      </c>
      <c r="H16" s="241">
        <v>1</v>
      </c>
      <c r="I16" s="246"/>
      <c r="J16" s="263" t="str">
        <f ca="1">OFFSET(INDIRECT($B200),6,16)</f>
        <v>demonstrate healthy online behaviours (physical and psychological) and identify unacceptable behaviour, e.g. in relation to cyberstalking, harassment, abuse of trust and radicalisation.</v>
      </c>
      <c r="K16" s="241">
        <v>1</v>
      </c>
      <c r="L16" s="246"/>
      <c r="M16" s="260" t="str">
        <f ca="1">OFFSET(INDIRECT($B200),6,17)</f>
        <v>identify stereotypes and their impact in a range of media forms, e.g. critically reflect upon stereotypes in mass media, social media and gaming.</v>
      </c>
      <c r="N16" s="241">
        <v>1</v>
      </c>
      <c r="O16" s="244"/>
      <c r="P16" s="244" t="str">
        <f ca="1">OFFSET(INDIRECT($B200),6,18)</f>
        <v>think critically about the different purposes and contexts of digital image editing, e.g. explore the benefits and negative points of photograph manipulation; evaluate digitally edited images in terms of context and purpose
take reasonable steps to avoid health problems (physical and psychological) caused by the use of technology
understand the legal responsibilities for disposal of technology and the environmental impact of doing so.</v>
      </c>
      <c r="Q16" s="241">
        <v>1</v>
      </c>
      <c r="R16" s="244"/>
      <c r="S16" s="244" t="str">
        <f ca="1">OFFSET(INDIRECT($B200),6,19)</f>
        <v>think critically about the different purposes and contexts of digital image editing
take reasonable steps to avoid health problems caused by the use of technology and suggest strategies to prevent or reduce the problems (physical and psychological) 
explain how to access support from professionals and organisations
understand the legal responsibilities for disposal of technology and the environmental impact of doing so.</v>
      </c>
      <c r="T16" s="241">
        <v>1</v>
      </c>
      <c r="U16" s="244"/>
      <c r="V16" s="237"/>
      <c r="W16" s="1"/>
      <c r="X16" s="1"/>
      <c r="Y16" s="1"/>
      <c r="Z16" s="1"/>
      <c r="AA16" s="1"/>
      <c r="AB16" s="1"/>
      <c r="AC16" s="1"/>
    </row>
    <row r="17" spans="1:29" ht="15" customHeight="1">
      <c r="A17" s="8"/>
      <c r="B17" s="282"/>
      <c r="C17" s="222"/>
      <c r="D17" s="291"/>
      <c r="E17" s="242"/>
      <c r="F17" s="247"/>
      <c r="G17" s="239"/>
      <c r="H17" s="242"/>
      <c r="I17" s="247"/>
      <c r="J17" s="264"/>
      <c r="K17" s="242"/>
      <c r="L17" s="247"/>
      <c r="M17" s="261"/>
      <c r="N17" s="242"/>
      <c r="O17" s="240"/>
      <c r="P17" s="240"/>
      <c r="Q17" s="242"/>
      <c r="R17" s="240"/>
      <c r="S17" s="240"/>
      <c r="T17" s="242"/>
      <c r="U17" s="240"/>
      <c r="V17" s="238"/>
      <c r="W17" s="1"/>
      <c r="X17" s="1"/>
      <c r="Y17" s="1"/>
      <c r="Z17" s="1"/>
      <c r="AA17" s="1"/>
      <c r="AB17" s="1"/>
      <c r="AC17" s="1"/>
    </row>
    <row r="18" spans="1:29" ht="15" customHeight="1">
      <c r="A18" s="8"/>
      <c r="B18" s="282"/>
      <c r="C18" s="222"/>
      <c r="D18" s="291"/>
      <c r="E18" s="242"/>
      <c r="F18" s="247"/>
      <c r="G18" s="239"/>
      <c r="H18" s="242"/>
      <c r="I18" s="247"/>
      <c r="J18" s="264"/>
      <c r="K18" s="242"/>
      <c r="L18" s="247"/>
      <c r="M18" s="261"/>
      <c r="N18" s="242"/>
      <c r="O18" s="240"/>
      <c r="P18" s="240"/>
      <c r="Q18" s="242"/>
      <c r="R18" s="240"/>
      <c r="S18" s="240"/>
      <c r="T18" s="242"/>
      <c r="U18" s="240"/>
      <c r="V18" s="238"/>
      <c r="W18" s="1"/>
      <c r="X18" s="1"/>
      <c r="Y18" s="1"/>
      <c r="Z18" s="1"/>
      <c r="AA18" s="1"/>
      <c r="AB18" s="1"/>
      <c r="AC18" s="1"/>
    </row>
    <row r="19" spans="1:29" ht="15" customHeight="1">
      <c r="A19" s="8"/>
      <c r="B19" s="282"/>
      <c r="C19" s="222"/>
      <c r="D19" s="291"/>
      <c r="E19" s="243"/>
      <c r="F19" s="247"/>
      <c r="G19" s="239"/>
      <c r="H19" s="243"/>
      <c r="I19" s="247"/>
      <c r="J19" s="264"/>
      <c r="K19" s="243"/>
      <c r="L19" s="247"/>
      <c r="M19" s="261"/>
      <c r="N19" s="243"/>
      <c r="O19" s="240"/>
      <c r="P19" s="240"/>
      <c r="Q19" s="243"/>
      <c r="R19" s="240"/>
      <c r="S19" s="240"/>
      <c r="T19" s="243"/>
      <c r="U19" s="240"/>
      <c r="V19" s="238"/>
      <c r="W19" s="1"/>
      <c r="X19" s="1"/>
      <c r="Y19" s="1"/>
      <c r="Z19" s="1"/>
      <c r="AA19" s="1"/>
      <c r="AB19" s="1"/>
      <c r="AC19" s="1"/>
    </row>
    <row r="20" spans="1:29" ht="15" customHeight="1">
      <c r="A20" s="8"/>
      <c r="B20" s="282"/>
      <c r="C20" s="222"/>
      <c r="D20" s="291"/>
      <c r="E20" s="241">
        <v>2</v>
      </c>
      <c r="F20" s="266"/>
      <c r="G20" s="239"/>
      <c r="H20" s="241">
        <v>2</v>
      </c>
      <c r="I20" s="248"/>
      <c r="J20" s="264"/>
      <c r="K20" s="241">
        <v>2</v>
      </c>
      <c r="L20" s="248"/>
      <c r="M20" s="261"/>
      <c r="N20" s="241">
        <v>2</v>
      </c>
      <c r="O20" s="239"/>
      <c r="P20" s="240"/>
      <c r="Q20" s="241">
        <v>2</v>
      </c>
      <c r="R20" s="239"/>
      <c r="S20" s="240"/>
      <c r="T20" s="241">
        <v>2</v>
      </c>
      <c r="U20" s="239"/>
      <c r="V20" s="237"/>
      <c r="W20" s="1"/>
      <c r="X20" s="1"/>
      <c r="Y20" s="1"/>
      <c r="Z20" s="1"/>
      <c r="AA20" s="1"/>
      <c r="AB20" s="1"/>
      <c r="AC20" s="1"/>
    </row>
    <row r="21" spans="1:29" ht="15" customHeight="1">
      <c r="A21" s="8"/>
      <c r="B21" s="282"/>
      <c r="C21" s="222"/>
      <c r="D21" s="291"/>
      <c r="E21" s="242"/>
      <c r="F21" s="247"/>
      <c r="G21" s="239"/>
      <c r="H21" s="242"/>
      <c r="I21" s="247"/>
      <c r="J21" s="264"/>
      <c r="K21" s="242"/>
      <c r="L21" s="247"/>
      <c r="M21" s="261"/>
      <c r="N21" s="242"/>
      <c r="O21" s="240"/>
      <c r="P21" s="240"/>
      <c r="Q21" s="242"/>
      <c r="R21" s="240"/>
      <c r="S21" s="240"/>
      <c r="T21" s="242"/>
      <c r="U21" s="240"/>
      <c r="V21" s="238"/>
      <c r="W21" s="1"/>
      <c r="X21" s="1"/>
      <c r="Y21" s="1"/>
      <c r="Z21" s="1"/>
      <c r="AA21" s="1"/>
      <c r="AB21" s="1"/>
      <c r="AC21" s="1"/>
    </row>
    <row r="22" spans="1:29" ht="15" customHeight="1">
      <c r="A22" s="8"/>
      <c r="B22" s="282"/>
      <c r="C22" s="222"/>
      <c r="D22" s="291"/>
      <c r="E22" s="242"/>
      <c r="F22" s="247"/>
      <c r="G22" s="239"/>
      <c r="H22" s="242"/>
      <c r="I22" s="247"/>
      <c r="J22" s="264"/>
      <c r="K22" s="242"/>
      <c r="L22" s="247"/>
      <c r="M22" s="261"/>
      <c r="N22" s="242"/>
      <c r="O22" s="240"/>
      <c r="P22" s="240"/>
      <c r="Q22" s="242"/>
      <c r="R22" s="240"/>
      <c r="S22" s="240"/>
      <c r="T22" s="242"/>
      <c r="U22" s="240"/>
      <c r="V22" s="238"/>
      <c r="W22" s="1"/>
      <c r="X22" s="1"/>
      <c r="Y22" s="1"/>
      <c r="Z22" s="1"/>
      <c r="AA22" s="1"/>
      <c r="AB22" s="1"/>
      <c r="AC22" s="1"/>
    </row>
    <row r="23" spans="1:29" ht="15" customHeight="1">
      <c r="A23" s="8"/>
      <c r="B23" s="282"/>
      <c r="C23" s="222"/>
      <c r="D23" s="291"/>
      <c r="E23" s="243"/>
      <c r="F23" s="247"/>
      <c r="G23" s="239"/>
      <c r="H23" s="243"/>
      <c r="I23" s="247"/>
      <c r="J23" s="264"/>
      <c r="K23" s="243"/>
      <c r="L23" s="247"/>
      <c r="M23" s="261"/>
      <c r="N23" s="243"/>
      <c r="O23" s="240"/>
      <c r="P23" s="240"/>
      <c r="Q23" s="243"/>
      <c r="R23" s="240"/>
      <c r="S23" s="240"/>
      <c r="T23" s="243"/>
      <c r="U23" s="240"/>
      <c r="V23" s="238"/>
      <c r="W23" s="1"/>
      <c r="X23" s="1"/>
      <c r="Y23" s="1"/>
      <c r="Z23" s="1"/>
      <c r="AA23" s="1"/>
      <c r="AB23" s="1"/>
      <c r="AC23" s="1"/>
    </row>
    <row r="24" spans="1:29" ht="15" customHeight="1">
      <c r="A24" s="8"/>
      <c r="B24" s="282"/>
      <c r="C24" s="222"/>
      <c r="D24" s="291"/>
      <c r="E24" s="241">
        <v>3</v>
      </c>
      <c r="F24" s="266"/>
      <c r="G24" s="239"/>
      <c r="H24" s="241">
        <v>3</v>
      </c>
      <c r="I24" s="248"/>
      <c r="J24" s="264"/>
      <c r="K24" s="241">
        <v>3</v>
      </c>
      <c r="L24" s="248"/>
      <c r="M24" s="261"/>
      <c r="N24" s="241">
        <v>3</v>
      </c>
      <c r="O24" s="239"/>
      <c r="P24" s="240"/>
      <c r="Q24" s="241">
        <v>3</v>
      </c>
      <c r="R24" s="239"/>
      <c r="S24" s="240"/>
      <c r="T24" s="241">
        <v>3</v>
      </c>
      <c r="U24" s="239"/>
      <c r="V24" s="237"/>
      <c r="W24" s="1"/>
      <c r="X24" s="1"/>
      <c r="Y24" s="1"/>
      <c r="Z24" s="1"/>
      <c r="AA24" s="1"/>
      <c r="AB24" s="1"/>
      <c r="AC24" s="1"/>
    </row>
    <row r="25" spans="1:29" ht="15" customHeight="1">
      <c r="A25" s="8"/>
      <c r="B25" s="282"/>
      <c r="C25" s="222"/>
      <c r="D25" s="291"/>
      <c r="E25" s="242"/>
      <c r="F25" s="247"/>
      <c r="G25" s="239"/>
      <c r="H25" s="242"/>
      <c r="I25" s="247"/>
      <c r="J25" s="264"/>
      <c r="K25" s="242"/>
      <c r="L25" s="247"/>
      <c r="M25" s="261"/>
      <c r="N25" s="242"/>
      <c r="O25" s="240"/>
      <c r="P25" s="240"/>
      <c r="Q25" s="242"/>
      <c r="R25" s="240"/>
      <c r="S25" s="240"/>
      <c r="T25" s="242"/>
      <c r="U25" s="240"/>
      <c r="V25" s="238"/>
      <c r="W25" s="1"/>
      <c r="X25" s="1"/>
      <c r="Y25" s="1"/>
      <c r="Z25" s="1"/>
      <c r="AA25" s="1"/>
      <c r="AB25" s="1"/>
      <c r="AC25" s="1"/>
    </row>
    <row r="26" spans="1:29" ht="15" customHeight="1">
      <c r="A26" s="8"/>
      <c r="B26" s="282"/>
      <c r="C26" s="222"/>
      <c r="D26" s="291"/>
      <c r="E26" s="242"/>
      <c r="F26" s="247"/>
      <c r="G26" s="239"/>
      <c r="H26" s="242"/>
      <c r="I26" s="247"/>
      <c r="J26" s="264"/>
      <c r="K26" s="242"/>
      <c r="L26" s="247"/>
      <c r="M26" s="261"/>
      <c r="N26" s="242"/>
      <c r="O26" s="240"/>
      <c r="P26" s="240"/>
      <c r="Q26" s="242"/>
      <c r="R26" s="240"/>
      <c r="S26" s="240"/>
      <c r="T26" s="242"/>
      <c r="U26" s="240"/>
      <c r="V26" s="238"/>
      <c r="W26" s="1"/>
      <c r="X26" s="1"/>
      <c r="Y26" s="1"/>
      <c r="Z26" s="1"/>
      <c r="AA26" s="1"/>
      <c r="AB26" s="1"/>
      <c r="AC26" s="1"/>
    </row>
    <row r="27" spans="1:29" ht="15" customHeight="1">
      <c r="A27" s="8"/>
      <c r="B27" s="282"/>
      <c r="C27" s="220"/>
      <c r="D27" s="291"/>
      <c r="E27" s="243"/>
      <c r="F27" s="247"/>
      <c r="G27" s="239"/>
      <c r="H27" s="243"/>
      <c r="I27" s="247"/>
      <c r="J27" s="265"/>
      <c r="K27" s="243"/>
      <c r="L27" s="247"/>
      <c r="M27" s="262"/>
      <c r="N27" s="243"/>
      <c r="O27" s="240"/>
      <c r="P27" s="240"/>
      <c r="Q27" s="243"/>
      <c r="R27" s="240"/>
      <c r="S27" s="240"/>
      <c r="T27" s="243"/>
      <c r="U27" s="240"/>
      <c r="V27" s="238"/>
      <c r="W27" s="1"/>
      <c r="X27" s="1"/>
      <c r="Y27" s="1"/>
      <c r="Z27" s="1"/>
      <c r="AA27" s="1"/>
      <c r="AB27" s="1"/>
      <c r="AC27" s="1"/>
    </row>
    <row r="28" spans="1:29" ht="15" customHeight="1">
      <c r="A28" s="8"/>
      <c r="B28" s="282"/>
      <c r="C28" s="233" t="str">
        <f ca="1">OFFSET(INDIRECT($B200),8,2)</f>
        <v>Digital rights, licensing and ownership</v>
      </c>
      <c r="D28" s="268" t="str">
        <f ca="1">OFFSET(INDIRECT($B200),8,14)</f>
        <v>cite all sources when researching and explain the importance of this, e.g. create simple lists for the referencing of digital and offline sources; discuss the rights and permissions associated with this
understand that photographs can be edited digitally and discuss rights and permissions associated with this.</v>
      </c>
      <c r="E28" s="241">
        <v>1</v>
      </c>
      <c r="F28" s="237"/>
      <c r="G28" s="257" t="str">
        <f ca="1">OFFSET(INDIRECT($B200),8,15)</f>
        <v xml:space="preserve">understand copyright, licensing, fair use, and the rights they have as creators, e.g. consider different ways people license their copyrighted work
explain basic copyright laws, e.g. learn that copyright is a legal system that protects their rights to creative work.
</v>
      </c>
      <c r="H28" s="241">
        <v>1</v>
      </c>
      <c r="I28" s="246"/>
      <c r="J28" s="249" t="str">
        <f ca="1">OFFSET(INDIRECT($B200),8,16)</f>
        <v>understand copyright, licensing, fair use, and the rights they have as creators
explain basic copyright laws, e.g. explore the ethical and legal ramifications of piracy and plagiarism, and know that they are irresponsible and disrespectful
act responsibly as creators and users of creative work, e.g. explore decisions that creators make when exercising their creative rights and responsibilities, giving consideration to ethical, real-life issues.  </v>
      </c>
      <c r="K28" s="241">
        <v>1</v>
      </c>
      <c r="L28" s="246"/>
      <c r="M28" s="245" t="str">
        <f ca="1">OFFSET(INDIRECT($B200),8,17)</f>
        <v xml:space="preserve">explain the legal and ethical dimensions of respecting creative work, e.g. explore the ethical and legal ramifications of piracy and plagiarism, and know that they are irresponsible and disrespectful; apply understanding of the rules to different scenarios.
</v>
      </c>
      <c r="N28" s="241">
        <v>1</v>
      </c>
      <c r="O28" s="244"/>
      <c r="P28" s="257" t="str">
        <f ca="1">OFFSET(INDIRECT($B200),8,18)</f>
        <v>identify the key points required for creative work to be considered fair use and comply with data protection laws, e.g. explore the legal and ethical considerations involved in using the creative work of others; understand individuals' rights and responsibilities as creators and consumers of content; think critically and make ethical decisions about the use of creative works in relation to fair use; reference using formal citation conventions, such as Harvard and Oxford.</v>
      </c>
      <c r="Q28" s="241">
        <v>1</v>
      </c>
      <c r="R28" s="244"/>
      <c r="S28" s="257" t="str">
        <f ca="1">OFFSET(INDIRECT($B200),8,19)</f>
        <v>understand and reflect on the differences between taking inspiration from the creative work of others and appropriating that work without permission, e.g. appreciate the key concepts of inspiration, appropriation, copyright and fair use, and examine how they apply to creative work; understand the legal and ethical debates that surround using other people’s creative work; consider the points of view of the original creator, potential audiences, and the broader community when using materials belonging to others.</v>
      </c>
      <c r="T28" s="241">
        <v>1</v>
      </c>
      <c r="U28" s="244"/>
      <c r="V28" s="237"/>
      <c r="W28" s="1"/>
      <c r="X28" s="1"/>
      <c r="Y28" s="1"/>
      <c r="Z28" s="1"/>
      <c r="AA28" s="1"/>
      <c r="AB28" s="1"/>
      <c r="AC28" s="1"/>
    </row>
    <row r="29" spans="1:29" ht="15" customHeight="1">
      <c r="A29" s="8"/>
      <c r="B29" s="282"/>
      <c r="C29" s="224"/>
      <c r="D29" s="291"/>
      <c r="E29" s="242"/>
      <c r="F29" s="247"/>
      <c r="G29" s="224"/>
      <c r="H29" s="242"/>
      <c r="I29" s="247"/>
      <c r="J29" s="250"/>
      <c r="K29" s="242"/>
      <c r="L29" s="247"/>
      <c r="M29" s="224"/>
      <c r="N29" s="242"/>
      <c r="O29" s="240"/>
      <c r="P29" s="224"/>
      <c r="Q29" s="242"/>
      <c r="R29" s="240"/>
      <c r="S29" s="258"/>
      <c r="T29" s="242"/>
      <c r="U29" s="240"/>
      <c r="V29" s="238"/>
      <c r="W29" s="1"/>
      <c r="X29" s="1"/>
      <c r="Y29" s="1"/>
      <c r="Z29" s="1"/>
      <c r="AA29" s="1"/>
      <c r="AB29" s="1"/>
      <c r="AC29" s="1"/>
    </row>
    <row r="30" spans="1:29" ht="15" customHeight="1">
      <c r="A30" s="8"/>
      <c r="B30" s="282"/>
      <c r="C30" s="224"/>
      <c r="D30" s="291"/>
      <c r="E30" s="242"/>
      <c r="F30" s="247"/>
      <c r="G30" s="224"/>
      <c r="H30" s="242"/>
      <c r="I30" s="247"/>
      <c r="J30" s="250"/>
      <c r="K30" s="242"/>
      <c r="L30" s="247"/>
      <c r="M30" s="224"/>
      <c r="N30" s="242"/>
      <c r="O30" s="240"/>
      <c r="P30" s="224"/>
      <c r="Q30" s="242"/>
      <c r="R30" s="240"/>
      <c r="S30" s="258"/>
      <c r="T30" s="242"/>
      <c r="U30" s="240"/>
      <c r="V30" s="238"/>
      <c r="W30" s="1"/>
      <c r="X30" s="1"/>
      <c r="Y30" s="1"/>
      <c r="Z30" s="1"/>
      <c r="AA30" s="1"/>
      <c r="AB30" s="1"/>
      <c r="AC30" s="1"/>
    </row>
    <row r="31" spans="1:29" ht="15" customHeight="1">
      <c r="A31" s="8"/>
      <c r="B31" s="282"/>
      <c r="C31" s="224"/>
      <c r="D31" s="291"/>
      <c r="E31" s="243"/>
      <c r="F31" s="247"/>
      <c r="G31" s="224"/>
      <c r="H31" s="243"/>
      <c r="I31" s="247"/>
      <c r="J31" s="250"/>
      <c r="K31" s="243"/>
      <c r="L31" s="247"/>
      <c r="M31" s="224"/>
      <c r="N31" s="243"/>
      <c r="O31" s="240"/>
      <c r="P31" s="224"/>
      <c r="Q31" s="243"/>
      <c r="R31" s="240"/>
      <c r="S31" s="258"/>
      <c r="T31" s="243"/>
      <c r="U31" s="240"/>
      <c r="V31" s="238"/>
      <c r="W31" s="1"/>
      <c r="X31" s="1"/>
      <c r="Y31" s="1"/>
      <c r="Z31" s="1"/>
      <c r="AA31" s="1"/>
      <c r="AB31" s="1"/>
      <c r="AC31" s="1"/>
    </row>
    <row r="32" spans="1:29" ht="15" customHeight="1">
      <c r="A32" s="8"/>
      <c r="B32" s="282"/>
      <c r="C32" s="224"/>
      <c r="D32" s="291"/>
      <c r="E32" s="241">
        <v>2</v>
      </c>
      <c r="F32" s="266"/>
      <c r="G32" s="224"/>
      <c r="H32" s="241">
        <v>2</v>
      </c>
      <c r="I32" s="248"/>
      <c r="J32" s="250"/>
      <c r="K32" s="241">
        <v>2</v>
      </c>
      <c r="L32" s="248"/>
      <c r="M32" s="224"/>
      <c r="N32" s="241">
        <v>2</v>
      </c>
      <c r="O32" s="239"/>
      <c r="P32" s="224"/>
      <c r="Q32" s="241">
        <v>2</v>
      </c>
      <c r="R32" s="239"/>
      <c r="S32" s="258"/>
      <c r="T32" s="241">
        <v>2</v>
      </c>
      <c r="U32" s="239"/>
      <c r="V32" s="237"/>
      <c r="W32" s="1"/>
      <c r="X32" s="1"/>
      <c r="Y32" s="1"/>
      <c r="Z32" s="1"/>
      <c r="AA32" s="1"/>
      <c r="AB32" s="1"/>
      <c r="AC32" s="1"/>
    </row>
    <row r="33" spans="1:29" ht="15" customHeight="1">
      <c r="A33" s="8"/>
      <c r="B33" s="282"/>
      <c r="C33" s="224"/>
      <c r="D33" s="291"/>
      <c r="E33" s="242"/>
      <c r="F33" s="247"/>
      <c r="G33" s="224"/>
      <c r="H33" s="242"/>
      <c r="I33" s="247"/>
      <c r="J33" s="250"/>
      <c r="K33" s="242"/>
      <c r="L33" s="247"/>
      <c r="M33" s="224"/>
      <c r="N33" s="242"/>
      <c r="O33" s="240"/>
      <c r="P33" s="224"/>
      <c r="Q33" s="242"/>
      <c r="R33" s="240"/>
      <c r="S33" s="258"/>
      <c r="T33" s="242"/>
      <c r="U33" s="240"/>
      <c r="V33" s="238"/>
      <c r="W33" s="1"/>
      <c r="X33" s="1"/>
      <c r="Y33" s="1"/>
      <c r="Z33" s="1"/>
      <c r="AA33" s="1"/>
      <c r="AB33" s="1"/>
      <c r="AC33" s="1"/>
    </row>
    <row r="34" spans="1:29" ht="15" customHeight="1">
      <c r="A34" s="8"/>
      <c r="B34" s="282"/>
      <c r="C34" s="224"/>
      <c r="D34" s="291"/>
      <c r="E34" s="242"/>
      <c r="F34" s="247"/>
      <c r="G34" s="224"/>
      <c r="H34" s="242"/>
      <c r="I34" s="247"/>
      <c r="J34" s="250"/>
      <c r="K34" s="242"/>
      <c r="L34" s="247"/>
      <c r="M34" s="224"/>
      <c r="N34" s="242"/>
      <c r="O34" s="240"/>
      <c r="P34" s="224"/>
      <c r="Q34" s="242"/>
      <c r="R34" s="240"/>
      <c r="S34" s="258"/>
      <c r="T34" s="242"/>
      <c r="U34" s="240"/>
      <c r="V34" s="238"/>
      <c r="W34" s="1"/>
      <c r="X34" s="1"/>
      <c r="Y34" s="1"/>
      <c r="Z34" s="1"/>
      <c r="AA34" s="1"/>
      <c r="AB34" s="1"/>
      <c r="AC34" s="1"/>
    </row>
    <row r="35" spans="1:29" ht="15" customHeight="1">
      <c r="A35" s="8"/>
      <c r="B35" s="282"/>
      <c r="C35" s="224"/>
      <c r="D35" s="291"/>
      <c r="E35" s="243"/>
      <c r="F35" s="247"/>
      <c r="G35" s="224"/>
      <c r="H35" s="243"/>
      <c r="I35" s="247"/>
      <c r="J35" s="250"/>
      <c r="K35" s="243"/>
      <c r="L35" s="247"/>
      <c r="M35" s="224"/>
      <c r="N35" s="243"/>
      <c r="O35" s="240"/>
      <c r="P35" s="224"/>
      <c r="Q35" s="243"/>
      <c r="R35" s="240"/>
      <c r="S35" s="258"/>
      <c r="T35" s="243"/>
      <c r="U35" s="240"/>
      <c r="V35" s="238"/>
      <c r="W35" s="1"/>
      <c r="X35" s="1"/>
      <c r="Y35" s="1"/>
      <c r="Z35" s="1"/>
      <c r="AA35" s="1"/>
      <c r="AB35" s="1"/>
      <c r="AC35" s="1"/>
    </row>
    <row r="36" spans="1:29" ht="15" customHeight="1">
      <c r="A36" s="8"/>
      <c r="B36" s="282"/>
      <c r="C36" s="224"/>
      <c r="D36" s="291"/>
      <c r="E36" s="241">
        <v>3</v>
      </c>
      <c r="F36" s="266"/>
      <c r="G36" s="224"/>
      <c r="H36" s="241">
        <v>3</v>
      </c>
      <c r="I36" s="248"/>
      <c r="J36" s="250"/>
      <c r="K36" s="241">
        <v>3</v>
      </c>
      <c r="L36" s="248"/>
      <c r="M36" s="224"/>
      <c r="N36" s="241">
        <v>3</v>
      </c>
      <c r="O36" s="239"/>
      <c r="P36" s="224"/>
      <c r="Q36" s="241">
        <v>3</v>
      </c>
      <c r="R36" s="239"/>
      <c r="S36" s="258"/>
      <c r="T36" s="241">
        <v>3</v>
      </c>
      <c r="U36" s="239"/>
      <c r="V36" s="237"/>
      <c r="W36" s="1"/>
      <c r="X36" s="1"/>
      <c r="Y36" s="1"/>
      <c r="Z36" s="1"/>
      <c r="AA36" s="1"/>
      <c r="AB36" s="1"/>
      <c r="AC36" s="1"/>
    </row>
    <row r="37" spans="1:29" ht="15" customHeight="1">
      <c r="A37" s="8"/>
      <c r="B37" s="282"/>
      <c r="C37" s="224"/>
      <c r="D37" s="291"/>
      <c r="E37" s="242"/>
      <c r="F37" s="247"/>
      <c r="G37" s="224"/>
      <c r="H37" s="242"/>
      <c r="I37" s="247"/>
      <c r="J37" s="250"/>
      <c r="K37" s="242"/>
      <c r="L37" s="247"/>
      <c r="M37" s="224"/>
      <c r="N37" s="242"/>
      <c r="O37" s="240"/>
      <c r="P37" s="224"/>
      <c r="Q37" s="242"/>
      <c r="R37" s="240"/>
      <c r="S37" s="258"/>
      <c r="T37" s="242"/>
      <c r="U37" s="240"/>
      <c r="V37" s="238"/>
      <c r="W37" s="1"/>
      <c r="X37" s="1"/>
      <c r="Y37" s="1"/>
      <c r="Z37" s="1"/>
      <c r="AA37" s="1"/>
      <c r="AB37" s="1"/>
      <c r="AC37" s="1"/>
    </row>
    <row r="38" spans="1:29" ht="15" customHeight="1">
      <c r="A38" s="8"/>
      <c r="B38" s="282"/>
      <c r="C38" s="224"/>
      <c r="D38" s="291"/>
      <c r="E38" s="242"/>
      <c r="F38" s="247"/>
      <c r="G38" s="224"/>
      <c r="H38" s="242"/>
      <c r="I38" s="247"/>
      <c r="J38" s="250"/>
      <c r="K38" s="242"/>
      <c r="L38" s="247"/>
      <c r="M38" s="224"/>
      <c r="N38" s="242"/>
      <c r="O38" s="240"/>
      <c r="P38" s="224"/>
      <c r="Q38" s="242"/>
      <c r="R38" s="240"/>
      <c r="S38" s="258"/>
      <c r="T38" s="242"/>
      <c r="U38" s="240"/>
      <c r="V38" s="238"/>
      <c r="W38" s="1"/>
      <c r="X38" s="1"/>
      <c r="Y38" s="1"/>
      <c r="Z38" s="1"/>
      <c r="AA38" s="1"/>
      <c r="AB38" s="1"/>
      <c r="AC38" s="1"/>
    </row>
    <row r="39" spans="1:29" ht="15" customHeight="1">
      <c r="A39" s="8"/>
      <c r="B39" s="282"/>
      <c r="C39" s="225"/>
      <c r="D39" s="291"/>
      <c r="E39" s="243"/>
      <c r="F39" s="247"/>
      <c r="G39" s="225"/>
      <c r="H39" s="243"/>
      <c r="I39" s="247"/>
      <c r="J39" s="251"/>
      <c r="K39" s="243"/>
      <c r="L39" s="247"/>
      <c r="M39" s="225"/>
      <c r="N39" s="243"/>
      <c r="O39" s="240"/>
      <c r="P39" s="225"/>
      <c r="Q39" s="243"/>
      <c r="R39" s="240"/>
      <c r="S39" s="259"/>
      <c r="T39" s="243"/>
      <c r="U39" s="240"/>
      <c r="V39" s="238"/>
      <c r="W39" s="1"/>
      <c r="X39" s="1"/>
      <c r="Y39" s="1"/>
      <c r="Z39" s="1"/>
      <c r="AA39" s="1"/>
      <c r="AB39" s="1"/>
      <c r="AC39" s="1"/>
    </row>
    <row r="40" spans="1:29" ht="15" customHeight="1">
      <c r="A40" s="8"/>
      <c r="B40" s="282"/>
      <c r="C40" s="233" t="str">
        <f ca="1">OFFSET(INDIRECT($B200),10,2)</f>
        <v>Online behaviour and cyberbullying</v>
      </c>
      <c r="D40" s="268" t="str">
        <f ca="1">OFFSET(INDIRECT($B200),10,14)</f>
        <v xml:space="preserve">demonstrate appropriate online behaviour and apply a range of strategies to protect themselves and others from possible online dangers, bullying and inappropriate behaviour, e.g. turn off comments on digital media, block users; identify the risks and legal consequences of sending intimate images and content/sexting; recognise language that could be deemed to be offensive (including racist, sexist, homophobic, transphobic) in online activities.  
</v>
      </c>
      <c r="E40" s="241">
        <v>1</v>
      </c>
      <c r="F40" s="237"/>
      <c r="G40" s="255" t="str">
        <f ca="1">OFFSET(INDIRECT($B200),10,15)</f>
        <v>refine strategies to protect themselves and others from possible online dangers, e.g. when communicating online show an active ability to deal with inappropriate behaviour/misuse while actively minimising risks
filter the communication received, e.g. sorting out e-mails, deciding whom to follow on social media, etc.; responsibly use digital tools to interact with others using more advanced features
demonstrate a basic knowledge of the legal aspects linked to online behaviour, e.g. cyberbullying, harassment, false statements and publishing inappropriate content/images without consent.</v>
      </c>
      <c r="H40" s="241">
        <v>1</v>
      </c>
      <c r="I40" s="246"/>
      <c r="J40" s="256" t="str">
        <f ca="1">OFFSET(INDIRECT($B200),10,16)</f>
        <v>identify high-risk situations and active strategies to avoid them, e.g. critically evaluate behaviour to limit exposure to high-risk situations         
define and identify advanced forms of cyberbullying, how to avoid it and the consequences of such actions  
critically evaluate the behaviours of others online and identify how they could be beneficial or damaging.</v>
      </c>
      <c r="K40" s="241">
        <v>1</v>
      </c>
      <c r="L40" s="246"/>
      <c r="M40" s="255" t="str">
        <f ca="1">OFFSET(INDIRECT($B200),10,17)</f>
        <v xml:space="preserve">adapt online behaviour and interactions for different audiences, considering global cultural values, e.g. critically evaluate behaviour and interactions taking into account global cultural values; consider how behaviour is perceived by others. </v>
      </c>
      <c r="N40" s="241">
        <v>1</v>
      </c>
      <c r="O40" s="244"/>
      <c r="P40" s="255" t="str">
        <f ca="1">OFFSET(INDIRECT($B200),10,18)</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Q40" s="241">
        <v>1</v>
      </c>
      <c r="R40" s="244"/>
      <c r="S40" s="255" t="str">
        <f ca="1">OFFSET(INDIRECT($B200),10,19)</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T40" s="241">
        <v>1</v>
      </c>
      <c r="U40" s="244"/>
      <c r="V40" s="237"/>
      <c r="W40" s="1"/>
      <c r="X40" s="1"/>
      <c r="Y40" s="1"/>
      <c r="Z40" s="1"/>
      <c r="AA40" s="1"/>
      <c r="AB40" s="1"/>
      <c r="AC40" s="1"/>
    </row>
    <row r="41" spans="1:29" ht="15" customHeight="1">
      <c r="A41" s="8"/>
      <c r="B41" s="282"/>
      <c r="C41" s="224"/>
      <c r="D41" s="291"/>
      <c r="E41" s="242"/>
      <c r="F41" s="247"/>
      <c r="G41" s="224"/>
      <c r="H41" s="242"/>
      <c r="I41" s="247"/>
      <c r="J41" s="250"/>
      <c r="K41" s="242"/>
      <c r="L41" s="247"/>
      <c r="M41" s="224"/>
      <c r="N41" s="242"/>
      <c r="O41" s="240"/>
      <c r="P41" s="224"/>
      <c r="Q41" s="242"/>
      <c r="R41" s="240"/>
      <c r="S41" s="224"/>
      <c r="T41" s="242"/>
      <c r="U41" s="240"/>
      <c r="V41" s="238"/>
      <c r="W41" s="1"/>
      <c r="X41" s="1"/>
      <c r="Y41" s="1"/>
      <c r="Z41" s="1"/>
      <c r="AA41" s="1"/>
      <c r="AB41" s="1"/>
      <c r="AC41" s="1"/>
    </row>
    <row r="42" spans="1:29" ht="15" customHeight="1">
      <c r="A42" s="8"/>
      <c r="B42" s="282"/>
      <c r="C42" s="224"/>
      <c r="D42" s="291"/>
      <c r="E42" s="242"/>
      <c r="F42" s="247"/>
      <c r="G42" s="224"/>
      <c r="H42" s="242"/>
      <c r="I42" s="247"/>
      <c r="J42" s="250"/>
      <c r="K42" s="242"/>
      <c r="L42" s="247"/>
      <c r="M42" s="224"/>
      <c r="N42" s="242"/>
      <c r="O42" s="240"/>
      <c r="P42" s="224"/>
      <c r="Q42" s="242"/>
      <c r="R42" s="240"/>
      <c r="S42" s="224"/>
      <c r="T42" s="242"/>
      <c r="U42" s="240"/>
      <c r="V42" s="238"/>
      <c r="W42" s="1"/>
      <c r="X42" s="1"/>
      <c r="Y42" s="1"/>
      <c r="Z42" s="1"/>
      <c r="AA42" s="1"/>
      <c r="AB42" s="1"/>
      <c r="AC42" s="1"/>
    </row>
    <row r="43" spans="1:29" ht="15" customHeight="1">
      <c r="A43" s="8"/>
      <c r="B43" s="282"/>
      <c r="C43" s="224"/>
      <c r="D43" s="291"/>
      <c r="E43" s="243"/>
      <c r="F43" s="247"/>
      <c r="G43" s="224"/>
      <c r="H43" s="243"/>
      <c r="I43" s="247"/>
      <c r="J43" s="250"/>
      <c r="K43" s="243"/>
      <c r="L43" s="247"/>
      <c r="M43" s="224"/>
      <c r="N43" s="243"/>
      <c r="O43" s="240"/>
      <c r="P43" s="224"/>
      <c r="Q43" s="243"/>
      <c r="R43" s="240"/>
      <c r="S43" s="224"/>
      <c r="T43" s="243"/>
      <c r="U43" s="240"/>
      <c r="V43" s="238"/>
      <c r="W43" s="1"/>
      <c r="X43" s="1"/>
      <c r="Y43" s="1"/>
      <c r="Z43" s="1"/>
      <c r="AA43" s="1"/>
      <c r="AB43" s="1"/>
      <c r="AC43" s="1"/>
    </row>
    <row r="44" spans="1:29" ht="15" customHeight="1">
      <c r="A44" s="8"/>
      <c r="B44" s="282"/>
      <c r="C44" s="224"/>
      <c r="D44" s="291"/>
      <c r="E44" s="241">
        <v>2</v>
      </c>
      <c r="F44" s="266"/>
      <c r="G44" s="224"/>
      <c r="H44" s="241">
        <v>2</v>
      </c>
      <c r="I44" s="248"/>
      <c r="J44" s="250"/>
      <c r="K44" s="241">
        <v>2</v>
      </c>
      <c r="L44" s="248"/>
      <c r="M44" s="224"/>
      <c r="N44" s="241">
        <v>2</v>
      </c>
      <c r="O44" s="239"/>
      <c r="P44" s="224"/>
      <c r="Q44" s="241">
        <v>2</v>
      </c>
      <c r="R44" s="239"/>
      <c r="S44" s="224"/>
      <c r="T44" s="241">
        <v>2</v>
      </c>
      <c r="U44" s="239"/>
      <c r="V44" s="237"/>
      <c r="W44" s="1"/>
      <c r="X44" s="1"/>
      <c r="Y44" s="1"/>
      <c r="Z44" s="1"/>
      <c r="AA44" s="1"/>
      <c r="AB44" s="1"/>
      <c r="AC44" s="1"/>
    </row>
    <row r="45" spans="1:29" ht="15" customHeight="1">
      <c r="A45" s="8"/>
      <c r="B45" s="282"/>
      <c r="C45" s="224"/>
      <c r="D45" s="291"/>
      <c r="E45" s="242"/>
      <c r="F45" s="247"/>
      <c r="G45" s="224"/>
      <c r="H45" s="242"/>
      <c r="I45" s="247"/>
      <c r="J45" s="250"/>
      <c r="K45" s="242"/>
      <c r="L45" s="247"/>
      <c r="M45" s="224"/>
      <c r="N45" s="242"/>
      <c r="O45" s="240"/>
      <c r="P45" s="224"/>
      <c r="Q45" s="242"/>
      <c r="R45" s="240"/>
      <c r="S45" s="224"/>
      <c r="T45" s="242"/>
      <c r="U45" s="240"/>
      <c r="V45" s="238"/>
      <c r="W45" s="1"/>
      <c r="X45" s="1"/>
      <c r="Y45" s="1"/>
      <c r="Z45" s="1"/>
      <c r="AA45" s="1"/>
      <c r="AB45" s="1"/>
      <c r="AC45" s="1"/>
    </row>
    <row r="46" spans="1:29" ht="15" customHeight="1">
      <c r="A46" s="8"/>
      <c r="B46" s="282"/>
      <c r="C46" s="224"/>
      <c r="D46" s="291"/>
      <c r="E46" s="242"/>
      <c r="F46" s="247"/>
      <c r="G46" s="224"/>
      <c r="H46" s="242"/>
      <c r="I46" s="247"/>
      <c r="J46" s="250"/>
      <c r="K46" s="242"/>
      <c r="L46" s="247"/>
      <c r="M46" s="224"/>
      <c r="N46" s="242"/>
      <c r="O46" s="240"/>
      <c r="P46" s="224"/>
      <c r="Q46" s="242"/>
      <c r="R46" s="240"/>
      <c r="S46" s="224"/>
      <c r="T46" s="242"/>
      <c r="U46" s="240"/>
      <c r="V46" s="238"/>
      <c r="W46" s="1"/>
      <c r="X46" s="1"/>
      <c r="Y46" s="1"/>
      <c r="Z46" s="1"/>
      <c r="AA46" s="1"/>
      <c r="AB46" s="1"/>
      <c r="AC46" s="1"/>
    </row>
    <row r="47" spans="1:29" ht="15" customHeight="1">
      <c r="A47" s="8"/>
      <c r="B47" s="282"/>
      <c r="C47" s="224"/>
      <c r="D47" s="291"/>
      <c r="E47" s="243"/>
      <c r="F47" s="247"/>
      <c r="G47" s="224"/>
      <c r="H47" s="243"/>
      <c r="I47" s="247"/>
      <c r="J47" s="250"/>
      <c r="K47" s="243"/>
      <c r="L47" s="247"/>
      <c r="M47" s="224"/>
      <c r="N47" s="243"/>
      <c r="O47" s="240"/>
      <c r="P47" s="224"/>
      <c r="Q47" s="243"/>
      <c r="R47" s="240"/>
      <c r="S47" s="224"/>
      <c r="T47" s="243"/>
      <c r="U47" s="240"/>
      <c r="V47" s="238"/>
      <c r="W47" s="1"/>
      <c r="X47" s="1"/>
      <c r="Y47" s="1"/>
      <c r="Z47" s="1"/>
      <c r="AA47" s="1"/>
      <c r="AB47" s="1"/>
      <c r="AC47" s="1"/>
    </row>
    <row r="48" spans="1:29" ht="15" customHeight="1">
      <c r="A48" s="8"/>
      <c r="B48" s="282"/>
      <c r="C48" s="224"/>
      <c r="D48" s="291"/>
      <c r="E48" s="241">
        <v>3</v>
      </c>
      <c r="F48" s="266"/>
      <c r="G48" s="224"/>
      <c r="H48" s="241">
        <v>3</v>
      </c>
      <c r="I48" s="248"/>
      <c r="J48" s="250"/>
      <c r="K48" s="241">
        <v>3</v>
      </c>
      <c r="L48" s="248"/>
      <c r="M48" s="224"/>
      <c r="N48" s="241">
        <v>3</v>
      </c>
      <c r="O48" s="239"/>
      <c r="P48" s="224"/>
      <c r="Q48" s="241">
        <v>3</v>
      </c>
      <c r="R48" s="239"/>
      <c r="S48" s="224"/>
      <c r="T48" s="241">
        <v>3</v>
      </c>
      <c r="U48" s="239"/>
      <c r="V48" s="237"/>
      <c r="W48" s="1"/>
      <c r="X48" s="1"/>
      <c r="Y48" s="1"/>
      <c r="Z48" s="1"/>
      <c r="AA48" s="1"/>
      <c r="AB48" s="1"/>
      <c r="AC48" s="1"/>
    </row>
    <row r="49" spans="1:29" ht="15" customHeight="1">
      <c r="A49" s="8"/>
      <c r="B49" s="282"/>
      <c r="C49" s="224"/>
      <c r="D49" s="291"/>
      <c r="E49" s="242"/>
      <c r="F49" s="247"/>
      <c r="G49" s="224"/>
      <c r="H49" s="242"/>
      <c r="I49" s="247"/>
      <c r="J49" s="250"/>
      <c r="K49" s="242"/>
      <c r="L49" s="247"/>
      <c r="M49" s="224"/>
      <c r="N49" s="242"/>
      <c r="O49" s="240"/>
      <c r="P49" s="224"/>
      <c r="Q49" s="242"/>
      <c r="R49" s="240"/>
      <c r="S49" s="224"/>
      <c r="T49" s="242"/>
      <c r="U49" s="240"/>
      <c r="V49" s="238"/>
      <c r="W49" s="1"/>
      <c r="X49" s="1"/>
      <c r="Y49" s="1"/>
      <c r="Z49" s="1"/>
      <c r="AA49" s="1"/>
      <c r="AB49" s="1"/>
      <c r="AC49" s="1"/>
    </row>
    <row r="50" spans="1:29" ht="15" customHeight="1">
      <c r="A50" s="8"/>
      <c r="B50" s="282"/>
      <c r="C50" s="224"/>
      <c r="D50" s="291"/>
      <c r="E50" s="242"/>
      <c r="F50" s="247"/>
      <c r="G50" s="224"/>
      <c r="H50" s="242"/>
      <c r="I50" s="247"/>
      <c r="J50" s="250"/>
      <c r="K50" s="242"/>
      <c r="L50" s="247"/>
      <c r="M50" s="224"/>
      <c r="N50" s="242"/>
      <c r="O50" s="240"/>
      <c r="P50" s="224"/>
      <c r="Q50" s="242"/>
      <c r="R50" s="240"/>
      <c r="S50" s="224"/>
      <c r="T50" s="242"/>
      <c r="U50" s="240"/>
      <c r="V50" s="238"/>
      <c r="W50" s="1"/>
      <c r="X50" s="1"/>
      <c r="Y50" s="1"/>
      <c r="Z50" s="1"/>
      <c r="AA50" s="1"/>
      <c r="AB50" s="1"/>
      <c r="AC50" s="1"/>
    </row>
    <row r="51" spans="1:29" ht="37.5" customHeight="1">
      <c r="A51" s="8"/>
      <c r="B51" s="283"/>
      <c r="C51" s="225"/>
      <c r="D51" s="291"/>
      <c r="E51" s="243"/>
      <c r="F51" s="247"/>
      <c r="G51" s="225"/>
      <c r="H51" s="243"/>
      <c r="I51" s="247"/>
      <c r="J51" s="251"/>
      <c r="K51" s="243"/>
      <c r="L51" s="247"/>
      <c r="M51" s="225"/>
      <c r="N51" s="243"/>
      <c r="O51" s="240"/>
      <c r="P51" s="225"/>
      <c r="Q51" s="243"/>
      <c r="R51" s="240"/>
      <c r="S51" s="225"/>
      <c r="T51" s="243"/>
      <c r="U51" s="240"/>
      <c r="V51" s="238"/>
      <c r="W51" s="1"/>
      <c r="X51" s="1"/>
      <c r="Y51" s="1"/>
      <c r="Z51" s="1"/>
      <c r="AA51" s="1"/>
      <c r="AB51" s="1"/>
      <c r="AC51" s="1"/>
    </row>
    <row r="52" spans="1:29" ht="15" customHeight="1">
      <c r="A52" s="8"/>
      <c r="B52" s="281" t="str">
        <f ca="1">OFFSET(INDIRECT($B200),11,0)</f>
        <v>2. Interacting and collaborating</v>
      </c>
      <c r="C52" s="229" t="str">
        <f ca="1">OFFSET(INDIRECT($B200),13,2)</f>
        <v>Communication</v>
      </c>
      <c r="D52" s="268" t="str">
        <f ca="1">OFFSET(INDIRECT($B200),13,14)</f>
        <v>exchange online communication, making use of a growing range of available features, e.g. manage folders within e-mail including using reporting features to filter spam and make use of webcams to facilitate video calls 
show an understanding of the advantages and disadvantages of different forms of communication and when it is appropriate to use each, e.g. explain when video conferencing may be more appropriate than e-mail, and vice versa; explain the pros and cons of using instant messaging in social contexts; talk about purpose and audience.</v>
      </c>
      <c r="E52" s="241">
        <v>1</v>
      </c>
      <c r="F52" s="237"/>
      <c r="G52" s="245" t="str">
        <f ca="1">OFFSET(INDIRECT($B200),13,15)</f>
        <v>manage and use a growing range of online communication accounts and the features offered within each, e.g. e-mail accounts, messaging accounts, etc.</v>
      </c>
      <c r="H52" s="241">
        <v>1</v>
      </c>
      <c r="I52" s="246"/>
      <c r="J52" s="249" t="str">
        <f ca="1">OFFSET(INDIRECT($B200),13,16)</f>
        <v>select and use different online communication tools for specific purposes with higher levels of competence, e.g. set up and manage an address book and organise contacts on appropriate mailing lists; independently carry out a video call for a specific purpose including screen sharing where appropriate.</v>
      </c>
      <c r="K52" s="241">
        <v>1</v>
      </c>
      <c r="L52" s="246"/>
      <c r="M52" s="245" t="str">
        <f ca="1">OFFSET(INDIRECT($B200),13,17)</f>
        <v>select and use different online communication tools for specific purposes with higher levels of competence, e.g. set up relevant mail merge using word processing and spreadsheet software; use advanced features of e-mail provider (signature, auto-reply, read receipt, widgets).</v>
      </c>
      <c r="N52" s="241">
        <v>1</v>
      </c>
      <c r="O52" s="244"/>
      <c r="P52" s="245" t="str">
        <f ca="1">OFFSET(INDIRECT($B200),13,18)</f>
        <v>make use of available online communication services for specific purposes, justifying selections made based on their appropriateness for delivery of information.</v>
      </c>
      <c r="Q52" s="241">
        <v>1</v>
      </c>
      <c r="R52" s="244"/>
      <c r="S52" s="245" t="str">
        <f ca="1">OFFSET(INDIRECT($B200),13,19)</f>
        <v>reflect on choices of online communication solution and comment on how this could be improved to meet aims of tasks.</v>
      </c>
      <c r="T52" s="241">
        <v>1</v>
      </c>
      <c r="U52" s="244"/>
      <c r="V52" s="237"/>
      <c r="W52" s="1"/>
      <c r="X52" s="1"/>
      <c r="Y52" s="1"/>
      <c r="Z52" s="1"/>
      <c r="AA52" s="1"/>
      <c r="AB52" s="1"/>
      <c r="AC52" s="1"/>
    </row>
    <row r="53" spans="1:29" ht="15" customHeight="1">
      <c r="A53" s="8"/>
      <c r="B53" s="282"/>
      <c r="C53" s="224"/>
      <c r="D53" s="291"/>
      <c r="E53" s="242"/>
      <c r="F53" s="247"/>
      <c r="G53" s="224"/>
      <c r="H53" s="242"/>
      <c r="I53" s="247"/>
      <c r="J53" s="250"/>
      <c r="K53" s="242"/>
      <c r="L53" s="247"/>
      <c r="M53" s="224"/>
      <c r="N53" s="242"/>
      <c r="O53" s="240"/>
      <c r="P53" s="224"/>
      <c r="Q53" s="242"/>
      <c r="R53" s="240"/>
      <c r="S53" s="224"/>
      <c r="T53" s="242"/>
      <c r="U53" s="240"/>
      <c r="V53" s="238"/>
      <c r="W53" s="1"/>
      <c r="X53" s="1"/>
      <c r="Y53" s="1"/>
      <c r="Z53" s="1"/>
      <c r="AA53" s="1"/>
      <c r="AB53" s="1"/>
      <c r="AC53" s="1"/>
    </row>
    <row r="54" spans="1:29" ht="15" customHeight="1">
      <c r="A54" s="8"/>
      <c r="B54" s="282"/>
      <c r="C54" s="224"/>
      <c r="D54" s="291"/>
      <c r="E54" s="242"/>
      <c r="F54" s="247"/>
      <c r="G54" s="224"/>
      <c r="H54" s="242"/>
      <c r="I54" s="247"/>
      <c r="J54" s="250"/>
      <c r="K54" s="242"/>
      <c r="L54" s="247"/>
      <c r="M54" s="224"/>
      <c r="N54" s="242"/>
      <c r="O54" s="240"/>
      <c r="P54" s="224"/>
      <c r="Q54" s="242"/>
      <c r="R54" s="240"/>
      <c r="S54" s="224"/>
      <c r="T54" s="242"/>
      <c r="U54" s="240"/>
      <c r="V54" s="238"/>
      <c r="W54" s="1"/>
      <c r="X54" s="1"/>
      <c r="Y54" s="1"/>
      <c r="Z54" s="1"/>
      <c r="AA54" s="1"/>
      <c r="AB54" s="1"/>
      <c r="AC54" s="1"/>
    </row>
    <row r="55" spans="1:29" ht="15" customHeight="1">
      <c r="A55" s="8"/>
      <c r="B55" s="282"/>
      <c r="C55" s="224"/>
      <c r="D55" s="291"/>
      <c r="E55" s="243"/>
      <c r="F55" s="247"/>
      <c r="G55" s="224"/>
      <c r="H55" s="243"/>
      <c r="I55" s="247"/>
      <c r="J55" s="250"/>
      <c r="K55" s="243"/>
      <c r="L55" s="247"/>
      <c r="M55" s="224"/>
      <c r="N55" s="243"/>
      <c r="O55" s="240"/>
      <c r="P55" s="224"/>
      <c r="Q55" s="243"/>
      <c r="R55" s="240"/>
      <c r="S55" s="224"/>
      <c r="T55" s="243"/>
      <c r="U55" s="240"/>
      <c r="V55" s="238"/>
      <c r="W55" s="1"/>
      <c r="X55" s="1"/>
      <c r="Y55" s="1"/>
      <c r="Z55" s="1"/>
      <c r="AA55" s="1"/>
      <c r="AB55" s="1"/>
      <c r="AC55" s="1"/>
    </row>
    <row r="56" spans="1:29" ht="15" customHeight="1">
      <c r="A56" s="8"/>
      <c r="B56" s="282"/>
      <c r="C56" s="224"/>
      <c r="D56" s="291"/>
      <c r="E56" s="241">
        <v>2</v>
      </c>
      <c r="F56" s="266"/>
      <c r="G56" s="224"/>
      <c r="H56" s="241">
        <v>2</v>
      </c>
      <c r="I56" s="248"/>
      <c r="J56" s="250"/>
      <c r="K56" s="241">
        <v>2</v>
      </c>
      <c r="L56" s="248"/>
      <c r="M56" s="224"/>
      <c r="N56" s="241">
        <v>2</v>
      </c>
      <c r="O56" s="239"/>
      <c r="P56" s="224"/>
      <c r="Q56" s="241">
        <v>2</v>
      </c>
      <c r="R56" s="239"/>
      <c r="S56" s="224"/>
      <c r="T56" s="241">
        <v>2</v>
      </c>
      <c r="U56" s="239"/>
      <c r="V56" s="237"/>
      <c r="W56" s="1"/>
      <c r="X56" s="1"/>
      <c r="Y56" s="1"/>
      <c r="Z56" s="1"/>
      <c r="AA56" s="1"/>
      <c r="AB56" s="1"/>
      <c r="AC56" s="1"/>
    </row>
    <row r="57" spans="1:29" ht="15" customHeight="1">
      <c r="A57" s="8"/>
      <c r="B57" s="282"/>
      <c r="C57" s="224"/>
      <c r="D57" s="291"/>
      <c r="E57" s="242"/>
      <c r="F57" s="247"/>
      <c r="G57" s="224"/>
      <c r="H57" s="242"/>
      <c r="I57" s="247"/>
      <c r="J57" s="250"/>
      <c r="K57" s="242"/>
      <c r="L57" s="247"/>
      <c r="M57" s="224"/>
      <c r="N57" s="242"/>
      <c r="O57" s="240"/>
      <c r="P57" s="224"/>
      <c r="Q57" s="242"/>
      <c r="R57" s="240"/>
      <c r="S57" s="224"/>
      <c r="T57" s="242"/>
      <c r="U57" s="240"/>
      <c r="V57" s="238"/>
      <c r="W57" s="1"/>
      <c r="X57" s="1"/>
      <c r="Y57" s="1"/>
      <c r="Z57" s="1"/>
      <c r="AA57" s="1"/>
      <c r="AB57" s="1"/>
      <c r="AC57" s="1"/>
    </row>
    <row r="58" spans="1:29" ht="15" customHeight="1">
      <c r="A58" s="8"/>
      <c r="B58" s="282"/>
      <c r="C58" s="224"/>
      <c r="D58" s="291"/>
      <c r="E58" s="242"/>
      <c r="F58" s="247"/>
      <c r="G58" s="224"/>
      <c r="H58" s="242"/>
      <c r="I58" s="247"/>
      <c r="J58" s="250"/>
      <c r="K58" s="242"/>
      <c r="L58" s="247"/>
      <c r="M58" s="224"/>
      <c r="N58" s="242"/>
      <c r="O58" s="240"/>
      <c r="P58" s="224"/>
      <c r="Q58" s="242"/>
      <c r="R58" s="240"/>
      <c r="S58" s="224"/>
      <c r="T58" s="242"/>
      <c r="U58" s="240"/>
      <c r="V58" s="238"/>
      <c r="W58" s="1"/>
      <c r="X58" s="1"/>
      <c r="Y58" s="1"/>
      <c r="Z58" s="1"/>
      <c r="AA58" s="1"/>
      <c r="AB58" s="1"/>
      <c r="AC58" s="1"/>
    </row>
    <row r="59" spans="1:29" ht="15" customHeight="1">
      <c r="A59" s="8"/>
      <c r="B59" s="282"/>
      <c r="C59" s="224"/>
      <c r="D59" s="291"/>
      <c r="E59" s="243"/>
      <c r="F59" s="247"/>
      <c r="G59" s="224"/>
      <c r="H59" s="243"/>
      <c r="I59" s="247"/>
      <c r="J59" s="250"/>
      <c r="K59" s="243"/>
      <c r="L59" s="247"/>
      <c r="M59" s="224"/>
      <c r="N59" s="243"/>
      <c r="O59" s="240"/>
      <c r="P59" s="224"/>
      <c r="Q59" s="243"/>
      <c r="R59" s="240"/>
      <c r="S59" s="224"/>
      <c r="T59" s="243"/>
      <c r="U59" s="240"/>
      <c r="V59" s="238"/>
      <c r="W59" s="1"/>
      <c r="X59" s="1"/>
      <c r="Y59" s="1"/>
      <c r="Z59" s="1"/>
      <c r="AA59" s="1"/>
      <c r="AB59" s="1"/>
      <c r="AC59" s="1"/>
    </row>
    <row r="60" spans="1:29" ht="15" customHeight="1">
      <c r="A60" s="8"/>
      <c r="B60" s="282"/>
      <c r="C60" s="224"/>
      <c r="D60" s="291"/>
      <c r="E60" s="241">
        <v>3</v>
      </c>
      <c r="F60" s="266"/>
      <c r="G60" s="224"/>
      <c r="H60" s="241">
        <v>3</v>
      </c>
      <c r="I60" s="248"/>
      <c r="J60" s="250"/>
      <c r="K60" s="241">
        <v>3</v>
      </c>
      <c r="L60" s="248"/>
      <c r="M60" s="224"/>
      <c r="N60" s="241">
        <v>3</v>
      </c>
      <c r="O60" s="239"/>
      <c r="P60" s="224"/>
      <c r="Q60" s="241">
        <v>3</v>
      </c>
      <c r="R60" s="239"/>
      <c r="S60" s="224"/>
      <c r="T60" s="241">
        <v>3</v>
      </c>
      <c r="U60" s="239"/>
      <c r="V60" s="237"/>
      <c r="W60" s="1"/>
      <c r="X60" s="1"/>
      <c r="Y60" s="1"/>
      <c r="Z60" s="1"/>
      <c r="AA60" s="1"/>
      <c r="AB60" s="1"/>
      <c r="AC60" s="1"/>
    </row>
    <row r="61" spans="1:29" ht="15" customHeight="1">
      <c r="A61" s="8"/>
      <c r="B61" s="282"/>
      <c r="C61" s="224"/>
      <c r="D61" s="291"/>
      <c r="E61" s="242"/>
      <c r="F61" s="247"/>
      <c r="G61" s="224"/>
      <c r="H61" s="242"/>
      <c r="I61" s="247"/>
      <c r="J61" s="250"/>
      <c r="K61" s="242"/>
      <c r="L61" s="247"/>
      <c r="M61" s="224"/>
      <c r="N61" s="242"/>
      <c r="O61" s="240"/>
      <c r="P61" s="224"/>
      <c r="Q61" s="242"/>
      <c r="R61" s="240"/>
      <c r="S61" s="224"/>
      <c r="T61" s="242"/>
      <c r="U61" s="240"/>
      <c r="V61" s="238"/>
      <c r="W61" s="1"/>
      <c r="X61" s="1"/>
      <c r="Y61" s="1"/>
      <c r="Z61" s="1"/>
      <c r="AA61" s="1"/>
      <c r="AB61" s="1"/>
      <c r="AC61" s="1"/>
    </row>
    <row r="62" spans="1:29" ht="15" customHeight="1">
      <c r="A62" s="8"/>
      <c r="B62" s="282"/>
      <c r="C62" s="224"/>
      <c r="D62" s="291"/>
      <c r="E62" s="242"/>
      <c r="F62" s="247"/>
      <c r="G62" s="224"/>
      <c r="H62" s="242"/>
      <c r="I62" s="247"/>
      <c r="J62" s="250"/>
      <c r="K62" s="242"/>
      <c r="L62" s="247"/>
      <c r="M62" s="224"/>
      <c r="N62" s="242"/>
      <c r="O62" s="240"/>
      <c r="P62" s="224"/>
      <c r="Q62" s="242"/>
      <c r="R62" s="240"/>
      <c r="S62" s="224"/>
      <c r="T62" s="242"/>
      <c r="U62" s="240"/>
      <c r="V62" s="238"/>
      <c r="W62" s="1"/>
      <c r="X62" s="1"/>
      <c r="Y62" s="1"/>
      <c r="Z62" s="1"/>
      <c r="AA62" s="1"/>
      <c r="AB62" s="1"/>
      <c r="AC62" s="1"/>
    </row>
    <row r="63" spans="1:29" ht="15" customHeight="1">
      <c r="A63" s="8"/>
      <c r="B63" s="282"/>
      <c r="C63" s="225"/>
      <c r="D63" s="291"/>
      <c r="E63" s="243"/>
      <c r="F63" s="247"/>
      <c r="G63" s="225"/>
      <c r="H63" s="243"/>
      <c r="I63" s="247"/>
      <c r="J63" s="251"/>
      <c r="K63" s="243"/>
      <c r="L63" s="247"/>
      <c r="M63" s="225"/>
      <c r="N63" s="243"/>
      <c r="O63" s="240"/>
      <c r="P63" s="225"/>
      <c r="Q63" s="243"/>
      <c r="R63" s="240"/>
      <c r="S63" s="225"/>
      <c r="T63" s="243"/>
      <c r="U63" s="240"/>
      <c r="V63" s="238"/>
      <c r="W63" s="1"/>
      <c r="X63" s="1"/>
      <c r="Y63" s="1"/>
      <c r="Z63" s="1"/>
      <c r="AA63" s="1"/>
      <c r="AB63" s="1"/>
      <c r="AC63" s="1"/>
    </row>
    <row r="64" spans="1:29" ht="15" customHeight="1">
      <c r="A64" s="8"/>
      <c r="B64" s="282"/>
      <c r="C64" s="229" t="str">
        <f ca="1">OFFSET(INDIRECT($B200),15,2)</f>
        <v>Collaboration</v>
      </c>
      <c r="D64" s="268" t="str">
        <f ca="1">OFFSET(INDIRECT($B200),15,14)</f>
        <v xml:space="preserve">work with others to create an online collaborative project for a specific purpose, sharing and appropriately setting permissions for other group members, e.g. editing, commenting, viewing.
</v>
      </c>
      <c r="E64" s="241">
        <v>1</v>
      </c>
      <c r="F64" s="237"/>
      <c r="G64" s="255" t="str">
        <f ca="1">OFFSET(INDIRECT($B200),15,15)</f>
        <v>take account of chronological changes made to a file and choose appropriate restore points if needed.</v>
      </c>
      <c r="H64" s="241">
        <v>1</v>
      </c>
      <c r="I64" s="246"/>
      <c r="J64" s="256" t="str">
        <f ca="1">OFFSET(INDIRECT($B200),15,16)</f>
        <v>independently select and use online collaboration tools to create a project with others.</v>
      </c>
      <c r="K64" s="241">
        <v>1</v>
      </c>
      <c r="L64" s="246"/>
      <c r="M64" s="255" t="str">
        <f ca="1">OFFSET(INDIRECT($B200),15,17)</f>
        <v xml:space="preserve">independently select and use a range of online collaboration tools to create a project with others, e.g. make use of online technology to share and present ideas to others.
</v>
      </c>
      <c r="N64" s="241">
        <v>1</v>
      </c>
      <c r="O64" s="244"/>
      <c r="P64" s="255" t="str">
        <f ca="1">OFFSET(INDIRECT($B200),15,18)</f>
        <v>reflect on choices of collaboration solutions and comment on how this could be improved to meet aims of tasks.</v>
      </c>
      <c r="Q64" s="241">
        <v>1</v>
      </c>
      <c r="R64" s="244"/>
      <c r="S64" s="255" t="str">
        <f ca="1">OFFSET(INDIRECT($B200),15,19)</f>
        <v xml:space="preserve">reflect on choices of collaboration solutions and comment on how this could be improved to meet aims of tasks.
</v>
      </c>
      <c r="T64" s="241">
        <v>1</v>
      </c>
      <c r="U64" s="244"/>
      <c r="V64" s="237"/>
      <c r="W64" s="1"/>
      <c r="X64" s="1"/>
      <c r="Y64" s="1"/>
      <c r="Z64" s="1"/>
      <c r="AA64" s="1"/>
      <c r="AB64" s="1"/>
      <c r="AC64" s="1"/>
    </row>
    <row r="65" spans="1:29" ht="15" customHeight="1">
      <c r="A65" s="8"/>
      <c r="B65" s="282"/>
      <c r="C65" s="224"/>
      <c r="D65" s="291"/>
      <c r="E65" s="242"/>
      <c r="F65" s="247"/>
      <c r="G65" s="224"/>
      <c r="H65" s="242"/>
      <c r="I65" s="247"/>
      <c r="J65" s="250"/>
      <c r="K65" s="242"/>
      <c r="L65" s="247"/>
      <c r="M65" s="224"/>
      <c r="N65" s="242"/>
      <c r="O65" s="240"/>
      <c r="P65" s="224"/>
      <c r="Q65" s="242"/>
      <c r="R65" s="240"/>
      <c r="S65" s="224"/>
      <c r="T65" s="242"/>
      <c r="U65" s="240"/>
      <c r="V65" s="238"/>
      <c r="W65" s="1"/>
      <c r="X65" s="1"/>
      <c r="Y65" s="1"/>
      <c r="Z65" s="1"/>
      <c r="AA65" s="1"/>
      <c r="AB65" s="1"/>
      <c r="AC65" s="1"/>
    </row>
    <row r="66" spans="1:29" ht="15" customHeight="1">
      <c r="A66" s="8"/>
      <c r="B66" s="282"/>
      <c r="C66" s="224"/>
      <c r="D66" s="291"/>
      <c r="E66" s="242"/>
      <c r="F66" s="247"/>
      <c r="G66" s="224"/>
      <c r="H66" s="242"/>
      <c r="I66" s="247"/>
      <c r="J66" s="250"/>
      <c r="K66" s="242"/>
      <c r="L66" s="247"/>
      <c r="M66" s="224"/>
      <c r="N66" s="242"/>
      <c r="O66" s="240"/>
      <c r="P66" s="224"/>
      <c r="Q66" s="242"/>
      <c r="R66" s="240"/>
      <c r="S66" s="224"/>
      <c r="T66" s="242"/>
      <c r="U66" s="240"/>
      <c r="V66" s="238"/>
      <c r="W66" s="1"/>
      <c r="X66" s="1"/>
      <c r="Y66" s="1"/>
      <c r="Z66" s="1"/>
      <c r="AA66" s="1"/>
      <c r="AB66" s="1"/>
      <c r="AC66" s="1"/>
    </row>
    <row r="67" spans="1:29" ht="15" customHeight="1">
      <c r="A67" s="8"/>
      <c r="B67" s="282"/>
      <c r="C67" s="224"/>
      <c r="D67" s="291"/>
      <c r="E67" s="243"/>
      <c r="F67" s="247"/>
      <c r="G67" s="224"/>
      <c r="H67" s="243"/>
      <c r="I67" s="247"/>
      <c r="J67" s="250"/>
      <c r="K67" s="243"/>
      <c r="L67" s="247"/>
      <c r="M67" s="224"/>
      <c r="N67" s="243"/>
      <c r="O67" s="240"/>
      <c r="P67" s="224"/>
      <c r="Q67" s="243"/>
      <c r="R67" s="240"/>
      <c r="S67" s="224"/>
      <c r="T67" s="243"/>
      <c r="U67" s="240"/>
      <c r="V67" s="238"/>
      <c r="W67" s="1"/>
      <c r="X67" s="1"/>
      <c r="Y67" s="1"/>
      <c r="Z67" s="1"/>
      <c r="AA67" s="1"/>
      <c r="AB67" s="1"/>
      <c r="AC67" s="1"/>
    </row>
    <row r="68" spans="1:29" ht="15" customHeight="1">
      <c r="A68" s="8"/>
      <c r="B68" s="282"/>
      <c r="C68" s="224"/>
      <c r="D68" s="291"/>
      <c r="E68" s="241">
        <v>2</v>
      </c>
      <c r="F68" s="266"/>
      <c r="G68" s="224"/>
      <c r="H68" s="241">
        <v>2</v>
      </c>
      <c r="I68" s="248"/>
      <c r="J68" s="250"/>
      <c r="K68" s="241">
        <v>2</v>
      </c>
      <c r="L68" s="248"/>
      <c r="M68" s="224"/>
      <c r="N68" s="241">
        <v>2</v>
      </c>
      <c r="O68" s="239"/>
      <c r="P68" s="224"/>
      <c r="Q68" s="241">
        <v>2</v>
      </c>
      <c r="R68" s="239"/>
      <c r="S68" s="224"/>
      <c r="T68" s="241">
        <v>2</v>
      </c>
      <c r="U68" s="239"/>
      <c r="V68" s="237"/>
      <c r="W68" s="1"/>
      <c r="X68" s="1"/>
      <c r="Y68" s="1"/>
      <c r="Z68" s="1"/>
      <c r="AA68" s="1"/>
      <c r="AB68" s="1"/>
      <c r="AC68" s="1"/>
    </row>
    <row r="69" spans="1:29" ht="15" customHeight="1">
      <c r="A69" s="8"/>
      <c r="B69" s="282"/>
      <c r="C69" s="224"/>
      <c r="D69" s="291"/>
      <c r="E69" s="242"/>
      <c r="F69" s="247"/>
      <c r="G69" s="224"/>
      <c r="H69" s="242"/>
      <c r="I69" s="247"/>
      <c r="J69" s="250"/>
      <c r="K69" s="242"/>
      <c r="L69" s="247"/>
      <c r="M69" s="224"/>
      <c r="N69" s="242"/>
      <c r="O69" s="240"/>
      <c r="P69" s="224"/>
      <c r="Q69" s="242"/>
      <c r="R69" s="240"/>
      <c r="S69" s="224"/>
      <c r="T69" s="242"/>
      <c r="U69" s="240"/>
      <c r="V69" s="238"/>
      <c r="W69" s="1"/>
      <c r="X69" s="1"/>
      <c r="Y69" s="1"/>
      <c r="Z69" s="1"/>
      <c r="AA69" s="1"/>
      <c r="AB69" s="1"/>
      <c r="AC69" s="1"/>
    </row>
    <row r="70" spans="1:29" ht="15" customHeight="1">
      <c r="A70" s="8"/>
      <c r="B70" s="282"/>
      <c r="C70" s="224"/>
      <c r="D70" s="291"/>
      <c r="E70" s="242"/>
      <c r="F70" s="247"/>
      <c r="G70" s="224"/>
      <c r="H70" s="242"/>
      <c r="I70" s="247"/>
      <c r="J70" s="250"/>
      <c r="K70" s="242"/>
      <c r="L70" s="247"/>
      <c r="M70" s="224"/>
      <c r="N70" s="242"/>
      <c r="O70" s="240"/>
      <c r="P70" s="224"/>
      <c r="Q70" s="242"/>
      <c r="R70" s="240"/>
      <c r="S70" s="224"/>
      <c r="T70" s="242"/>
      <c r="U70" s="240"/>
      <c r="V70" s="238"/>
      <c r="W70" s="1"/>
      <c r="X70" s="1"/>
      <c r="Y70" s="1"/>
      <c r="Z70" s="1"/>
      <c r="AA70" s="1"/>
      <c r="AB70" s="1"/>
      <c r="AC70" s="1"/>
    </row>
    <row r="71" spans="1:29" ht="15" customHeight="1">
      <c r="A71" s="8"/>
      <c r="B71" s="282"/>
      <c r="C71" s="224"/>
      <c r="D71" s="291"/>
      <c r="E71" s="243"/>
      <c r="F71" s="247"/>
      <c r="G71" s="224"/>
      <c r="H71" s="243"/>
      <c r="I71" s="247"/>
      <c r="J71" s="250"/>
      <c r="K71" s="243"/>
      <c r="L71" s="247"/>
      <c r="M71" s="224"/>
      <c r="N71" s="243"/>
      <c r="O71" s="240"/>
      <c r="P71" s="224"/>
      <c r="Q71" s="243"/>
      <c r="R71" s="240"/>
      <c r="S71" s="224"/>
      <c r="T71" s="243"/>
      <c r="U71" s="240"/>
      <c r="V71" s="238"/>
      <c r="W71" s="1"/>
      <c r="X71" s="1"/>
      <c r="Y71" s="1"/>
      <c r="Z71" s="1"/>
      <c r="AA71" s="1"/>
      <c r="AB71" s="1"/>
      <c r="AC71" s="1"/>
    </row>
    <row r="72" spans="1:29" ht="15" customHeight="1">
      <c r="A72" s="8"/>
      <c r="B72" s="282"/>
      <c r="C72" s="224"/>
      <c r="D72" s="291"/>
      <c r="E72" s="241">
        <v>3</v>
      </c>
      <c r="F72" s="266"/>
      <c r="G72" s="224"/>
      <c r="H72" s="241">
        <v>3</v>
      </c>
      <c r="I72" s="248"/>
      <c r="J72" s="250"/>
      <c r="K72" s="241">
        <v>3</v>
      </c>
      <c r="L72" s="248"/>
      <c r="M72" s="224"/>
      <c r="N72" s="241">
        <v>3</v>
      </c>
      <c r="O72" s="239"/>
      <c r="P72" s="224"/>
      <c r="Q72" s="241">
        <v>3</v>
      </c>
      <c r="R72" s="239"/>
      <c r="S72" s="224"/>
      <c r="T72" s="241">
        <v>3</v>
      </c>
      <c r="U72" s="239"/>
      <c r="V72" s="237"/>
      <c r="W72" s="1"/>
      <c r="X72" s="1"/>
      <c r="Y72" s="1"/>
      <c r="Z72" s="1"/>
      <c r="AA72" s="1"/>
      <c r="AB72" s="1"/>
      <c r="AC72" s="1"/>
    </row>
    <row r="73" spans="1:29" ht="15" customHeight="1">
      <c r="A73" s="8"/>
      <c r="B73" s="282"/>
      <c r="C73" s="224"/>
      <c r="D73" s="291"/>
      <c r="E73" s="242"/>
      <c r="F73" s="247"/>
      <c r="G73" s="224"/>
      <c r="H73" s="242"/>
      <c r="I73" s="247"/>
      <c r="J73" s="250"/>
      <c r="K73" s="242"/>
      <c r="L73" s="247"/>
      <c r="M73" s="224"/>
      <c r="N73" s="242"/>
      <c r="O73" s="240"/>
      <c r="P73" s="224"/>
      <c r="Q73" s="242"/>
      <c r="R73" s="240"/>
      <c r="S73" s="224"/>
      <c r="T73" s="242"/>
      <c r="U73" s="240"/>
      <c r="V73" s="238"/>
      <c r="W73" s="1"/>
      <c r="X73" s="1"/>
      <c r="Y73" s="1"/>
      <c r="Z73" s="1"/>
      <c r="AA73" s="1"/>
      <c r="AB73" s="1"/>
      <c r="AC73" s="1"/>
    </row>
    <row r="74" spans="1:29" ht="15" customHeight="1">
      <c r="A74" s="8"/>
      <c r="B74" s="282"/>
      <c r="C74" s="224"/>
      <c r="D74" s="291"/>
      <c r="E74" s="242"/>
      <c r="F74" s="247"/>
      <c r="G74" s="224"/>
      <c r="H74" s="242"/>
      <c r="I74" s="247"/>
      <c r="J74" s="250"/>
      <c r="K74" s="242"/>
      <c r="L74" s="247"/>
      <c r="M74" s="224"/>
      <c r="N74" s="242"/>
      <c r="O74" s="240"/>
      <c r="P74" s="224"/>
      <c r="Q74" s="242"/>
      <c r="R74" s="240"/>
      <c r="S74" s="224"/>
      <c r="T74" s="242"/>
      <c r="U74" s="240"/>
      <c r="V74" s="238"/>
      <c r="W74" s="1"/>
      <c r="X74" s="1"/>
      <c r="Y74" s="1"/>
      <c r="Z74" s="1"/>
      <c r="AA74" s="1"/>
      <c r="AB74" s="1"/>
      <c r="AC74" s="1"/>
    </row>
    <row r="75" spans="1:29" ht="15" customHeight="1">
      <c r="A75" s="8"/>
      <c r="B75" s="282"/>
      <c r="C75" s="225"/>
      <c r="D75" s="291"/>
      <c r="E75" s="243"/>
      <c r="F75" s="247"/>
      <c r="G75" s="225"/>
      <c r="H75" s="243"/>
      <c r="I75" s="247"/>
      <c r="J75" s="251"/>
      <c r="K75" s="243"/>
      <c r="L75" s="247"/>
      <c r="M75" s="225"/>
      <c r="N75" s="243"/>
      <c r="O75" s="240"/>
      <c r="P75" s="225"/>
      <c r="Q75" s="243"/>
      <c r="R75" s="240"/>
      <c r="S75" s="225"/>
      <c r="T75" s="243"/>
      <c r="U75" s="240"/>
      <c r="V75" s="238"/>
      <c r="W75" s="1"/>
      <c r="X75" s="1"/>
      <c r="Y75" s="1"/>
      <c r="Z75" s="1"/>
      <c r="AA75" s="1"/>
      <c r="AB75" s="1"/>
      <c r="AC75" s="1"/>
    </row>
    <row r="76" spans="1:29" ht="15" customHeight="1">
      <c r="A76" s="8"/>
      <c r="B76" s="282"/>
      <c r="C76" s="229" t="str">
        <f ca="1">OFFSET(INDIRECT($B200),17,2)</f>
        <v>Storing and sharing</v>
      </c>
      <c r="D76" s="268" t="str">
        <f ca="1">OFFSET(INDIRECT($B$200),17,14)</f>
        <v>create and share hyperlinks to local, network and online files
password-protect a file.</v>
      </c>
      <c r="E76" s="241">
        <v>1</v>
      </c>
      <c r="F76" s="237"/>
      <c r="G76" s="255" t="str">
        <f ca="1">OFFSET(INDIRECT($B200),17,15)</f>
        <v xml:space="preserve">track the changes of a document/view the revision history and restore a previous version where appropriate
take account of file size and type, and understand that storage drives may have a limited storage space.
</v>
      </c>
      <c r="H76" s="241">
        <v>1</v>
      </c>
      <c r="I76" s="246"/>
      <c r="J76" s="256" t="str">
        <f ca="1">OFFSET(INDIRECT($B200),17,16)</f>
        <v>use appropriate advanced file-management techniques, e.g. tagging, compression.</v>
      </c>
      <c r="K76" s="241">
        <v>1</v>
      </c>
      <c r="L76" s="246"/>
      <c r="M76" s="255" t="str">
        <f ca="1">OFFSET(INDIRECT($B200),17,17)</f>
        <v>understand simple encryption and the purpose of encryption, e.g. to send sensitive data more securely
use relevant hyperlinks and account for the appropriate file management technique, e.g. some file storage systems will utilise dynamic hyperlinks so that if a file location is changed, the link remains intact, whereas changing file location in other systems could result in a broken hyperlink.</v>
      </c>
      <c r="N76" s="241">
        <v>1</v>
      </c>
      <c r="O76" s="244"/>
      <c r="P76" s="245" t="str">
        <f ca="1">OFFSET(INDIRECT($B200),17,18)</f>
        <v>use online services to share appropriate content with a global audience, e.g. uploading content to public websites to share with specific audiences.</v>
      </c>
      <c r="Q76" s="241">
        <v>1</v>
      </c>
      <c r="R76" s="244"/>
      <c r="S76" s="255" t="str">
        <f ca="1">OFFSET(INDIRECT($B200),17,19)</f>
        <v>use online services to share appropriate content with a global audience, e.g. uploading content to public websites to share with specific audiences.</v>
      </c>
      <c r="T76" s="241">
        <v>1</v>
      </c>
      <c r="U76" s="244"/>
      <c r="V76" s="237"/>
      <c r="W76" s="1"/>
      <c r="X76" s="1"/>
      <c r="Y76" s="1"/>
      <c r="Z76" s="1"/>
      <c r="AA76" s="1"/>
      <c r="AB76" s="1"/>
      <c r="AC76" s="1"/>
    </row>
    <row r="77" spans="1:29" ht="15" customHeight="1">
      <c r="A77" s="8"/>
      <c r="B77" s="282"/>
      <c r="C77" s="224"/>
      <c r="D77" s="291"/>
      <c r="E77" s="242"/>
      <c r="F77" s="247"/>
      <c r="G77" s="224"/>
      <c r="H77" s="242"/>
      <c r="I77" s="247"/>
      <c r="J77" s="250"/>
      <c r="K77" s="242"/>
      <c r="L77" s="247"/>
      <c r="M77" s="224"/>
      <c r="N77" s="242"/>
      <c r="O77" s="240"/>
      <c r="P77" s="224"/>
      <c r="Q77" s="242"/>
      <c r="R77" s="240"/>
      <c r="S77" s="224"/>
      <c r="T77" s="242"/>
      <c r="U77" s="240"/>
      <c r="V77" s="238"/>
      <c r="W77" s="1"/>
      <c r="X77" s="1"/>
      <c r="Y77" s="1"/>
      <c r="Z77" s="1"/>
      <c r="AA77" s="1"/>
      <c r="AB77" s="1"/>
      <c r="AC77" s="1"/>
    </row>
    <row r="78" spans="1:29" ht="15" customHeight="1">
      <c r="A78" s="8"/>
      <c r="B78" s="282"/>
      <c r="C78" s="224"/>
      <c r="D78" s="291"/>
      <c r="E78" s="242"/>
      <c r="F78" s="247"/>
      <c r="G78" s="224"/>
      <c r="H78" s="242"/>
      <c r="I78" s="247"/>
      <c r="J78" s="250"/>
      <c r="K78" s="242"/>
      <c r="L78" s="247"/>
      <c r="M78" s="224"/>
      <c r="N78" s="242"/>
      <c r="O78" s="240"/>
      <c r="P78" s="224"/>
      <c r="Q78" s="242"/>
      <c r="R78" s="240"/>
      <c r="S78" s="224"/>
      <c r="T78" s="242"/>
      <c r="U78" s="240"/>
      <c r="V78" s="238"/>
      <c r="W78" s="1"/>
      <c r="X78" s="1"/>
      <c r="Y78" s="1"/>
      <c r="Z78" s="1"/>
      <c r="AA78" s="1"/>
      <c r="AB78" s="1"/>
      <c r="AC78" s="1"/>
    </row>
    <row r="79" spans="1:29" ht="15" customHeight="1">
      <c r="A79" s="8"/>
      <c r="B79" s="282"/>
      <c r="C79" s="224"/>
      <c r="D79" s="291"/>
      <c r="E79" s="243"/>
      <c r="F79" s="247"/>
      <c r="G79" s="224"/>
      <c r="H79" s="243"/>
      <c r="I79" s="247"/>
      <c r="J79" s="250"/>
      <c r="K79" s="243"/>
      <c r="L79" s="247"/>
      <c r="M79" s="224"/>
      <c r="N79" s="243"/>
      <c r="O79" s="240"/>
      <c r="P79" s="224"/>
      <c r="Q79" s="243"/>
      <c r="R79" s="240"/>
      <c r="S79" s="224"/>
      <c r="T79" s="243"/>
      <c r="U79" s="240"/>
      <c r="V79" s="238"/>
      <c r="W79" s="1"/>
      <c r="X79" s="1"/>
      <c r="Y79" s="1"/>
      <c r="Z79" s="1"/>
      <c r="AA79" s="1"/>
      <c r="AB79" s="1"/>
      <c r="AC79" s="1"/>
    </row>
    <row r="80" spans="1:29" ht="15" customHeight="1">
      <c r="A80" s="8"/>
      <c r="B80" s="282"/>
      <c r="C80" s="224"/>
      <c r="D80" s="291"/>
      <c r="E80" s="241">
        <v>2</v>
      </c>
      <c r="F80" s="266"/>
      <c r="G80" s="224"/>
      <c r="H80" s="241">
        <v>2</v>
      </c>
      <c r="I80" s="248"/>
      <c r="J80" s="250"/>
      <c r="K80" s="241">
        <v>2</v>
      </c>
      <c r="L80" s="248"/>
      <c r="M80" s="224"/>
      <c r="N80" s="241">
        <v>2</v>
      </c>
      <c r="O80" s="239"/>
      <c r="P80" s="224"/>
      <c r="Q80" s="241">
        <v>2</v>
      </c>
      <c r="R80" s="239"/>
      <c r="S80" s="224"/>
      <c r="T80" s="241">
        <v>2</v>
      </c>
      <c r="U80" s="239"/>
      <c r="V80" s="237"/>
      <c r="W80" s="1"/>
      <c r="X80" s="1"/>
      <c r="Y80" s="1"/>
      <c r="Z80" s="1"/>
      <c r="AA80" s="1"/>
      <c r="AB80" s="1"/>
      <c r="AC80" s="1"/>
    </row>
    <row r="81" spans="1:29" ht="15" customHeight="1">
      <c r="A81" s="8"/>
      <c r="B81" s="282"/>
      <c r="C81" s="224"/>
      <c r="D81" s="291"/>
      <c r="E81" s="242"/>
      <c r="F81" s="247"/>
      <c r="G81" s="224"/>
      <c r="H81" s="242"/>
      <c r="I81" s="247"/>
      <c r="J81" s="250"/>
      <c r="K81" s="242"/>
      <c r="L81" s="247"/>
      <c r="M81" s="224"/>
      <c r="N81" s="242"/>
      <c r="O81" s="240"/>
      <c r="P81" s="224"/>
      <c r="Q81" s="242"/>
      <c r="R81" s="240"/>
      <c r="S81" s="224"/>
      <c r="T81" s="242"/>
      <c r="U81" s="240"/>
      <c r="V81" s="238"/>
      <c r="W81" s="1"/>
      <c r="X81" s="1"/>
      <c r="Y81" s="1"/>
      <c r="Z81" s="1"/>
      <c r="AA81" s="1"/>
      <c r="AB81" s="1"/>
      <c r="AC81" s="1"/>
    </row>
    <row r="82" spans="1:29" ht="15" customHeight="1">
      <c r="A82" s="8"/>
      <c r="B82" s="282"/>
      <c r="C82" s="224"/>
      <c r="D82" s="291"/>
      <c r="E82" s="242"/>
      <c r="F82" s="247"/>
      <c r="G82" s="224"/>
      <c r="H82" s="242"/>
      <c r="I82" s="247"/>
      <c r="J82" s="250"/>
      <c r="K82" s="242"/>
      <c r="L82" s="247"/>
      <c r="M82" s="224"/>
      <c r="N82" s="242"/>
      <c r="O82" s="240"/>
      <c r="P82" s="224"/>
      <c r="Q82" s="242"/>
      <c r="R82" s="240"/>
      <c r="S82" s="224"/>
      <c r="T82" s="242"/>
      <c r="U82" s="240"/>
      <c r="V82" s="238"/>
      <c r="W82" s="1"/>
      <c r="X82" s="1"/>
      <c r="Y82" s="1"/>
      <c r="Z82" s="1"/>
      <c r="AA82" s="1"/>
      <c r="AB82" s="1"/>
      <c r="AC82" s="1"/>
    </row>
    <row r="83" spans="1:29" ht="15" customHeight="1">
      <c r="A83" s="8"/>
      <c r="B83" s="282"/>
      <c r="C83" s="224"/>
      <c r="D83" s="291"/>
      <c r="E83" s="243"/>
      <c r="F83" s="247"/>
      <c r="G83" s="224"/>
      <c r="H83" s="243"/>
      <c r="I83" s="247"/>
      <c r="J83" s="250"/>
      <c r="K83" s="243"/>
      <c r="L83" s="247"/>
      <c r="M83" s="224"/>
      <c r="N83" s="243"/>
      <c r="O83" s="240"/>
      <c r="P83" s="224"/>
      <c r="Q83" s="243"/>
      <c r="R83" s="240"/>
      <c r="S83" s="224"/>
      <c r="T83" s="243"/>
      <c r="U83" s="240"/>
      <c r="V83" s="238"/>
      <c r="W83" s="1"/>
      <c r="X83" s="1"/>
      <c r="Y83" s="1"/>
      <c r="Z83" s="1"/>
      <c r="AA83" s="1"/>
      <c r="AB83" s="1"/>
      <c r="AC83" s="1"/>
    </row>
    <row r="84" spans="1:29" ht="15" customHeight="1">
      <c r="A84" s="8"/>
      <c r="B84" s="282"/>
      <c r="C84" s="224"/>
      <c r="D84" s="291"/>
      <c r="E84" s="241">
        <v>3</v>
      </c>
      <c r="F84" s="266"/>
      <c r="G84" s="224"/>
      <c r="H84" s="241">
        <v>3</v>
      </c>
      <c r="I84" s="248"/>
      <c r="J84" s="250"/>
      <c r="K84" s="241">
        <v>3</v>
      </c>
      <c r="L84" s="248"/>
      <c r="M84" s="224"/>
      <c r="N84" s="241">
        <v>3</v>
      </c>
      <c r="O84" s="239"/>
      <c r="P84" s="224"/>
      <c r="Q84" s="241">
        <v>3</v>
      </c>
      <c r="R84" s="239"/>
      <c r="S84" s="224"/>
      <c r="T84" s="241">
        <v>3</v>
      </c>
      <c r="U84" s="239"/>
      <c r="V84" s="237"/>
      <c r="W84" s="1"/>
      <c r="X84" s="1"/>
      <c r="Y84" s="1"/>
      <c r="Z84" s="1"/>
      <c r="AA84" s="1"/>
      <c r="AB84" s="1"/>
      <c r="AC84" s="1"/>
    </row>
    <row r="85" spans="1:29" ht="15" customHeight="1">
      <c r="A85" s="8"/>
      <c r="B85" s="282"/>
      <c r="C85" s="224"/>
      <c r="D85" s="291"/>
      <c r="E85" s="242"/>
      <c r="F85" s="247"/>
      <c r="G85" s="224"/>
      <c r="H85" s="242"/>
      <c r="I85" s="247"/>
      <c r="J85" s="250"/>
      <c r="K85" s="242"/>
      <c r="L85" s="247"/>
      <c r="M85" s="224"/>
      <c r="N85" s="242"/>
      <c r="O85" s="240"/>
      <c r="P85" s="224"/>
      <c r="Q85" s="242"/>
      <c r="R85" s="240"/>
      <c r="S85" s="224"/>
      <c r="T85" s="242"/>
      <c r="U85" s="240"/>
      <c r="V85" s="238"/>
      <c r="W85" s="1"/>
      <c r="X85" s="1"/>
      <c r="Y85" s="1"/>
      <c r="Z85" s="1"/>
      <c r="AA85" s="1"/>
      <c r="AB85" s="1"/>
      <c r="AC85" s="1"/>
    </row>
    <row r="86" spans="1:29" ht="15" customHeight="1">
      <c r="A86" s="8"/>
      <c r="B86" s="282"/>
      <c r="C86" s="224"/>
      <c r="D86" s="291"/>
      <c r="E86" s="242"/>
      <c r="F86" s="247"/>
      <c r="G86" s="224"/>
      <c r="H86" s="242"/>
      <c r="I86" s="247"/>
      <c r="J86" s="250"/>
      <c r="K86" s="242"/>
      <c r="L86" s="247"/>
      <c r="M86" s="224"/>
      <c r="N86" s="242"/>
      <c r="O86" s="240"/>
      <c r="P86" s="224"/>
      <c r="Q86" s="242"/>
      <c r="R86" s="240"/>
      <c r="S86" s="224"/>
      <c r="T86" s="242"/>
      <c r="U86" s="240"/>
      <c r="V86" s="238"/>
      <c r="W86" s="1"/>
      <c r="X86" s="1"/>
      <c r="Y86" s="1"/>
      <c r="Z86" s="1"/>
      <c r="AA86" s="1"/>
      <c r="AB86" s="1"/>
      <c r="AC86" s="1"/>
    </row>
    <row r="87" spans="1:29" ht="15" customHeight="1">
      <c r="A87" s="8"/>
      <c r="B87" s="283"/>
      <c r="C87" s="225"/>
      <c r="D87" s="291"/>
      <c r="E87" s="243"/>
      <c r="F87" s="247"/>
      <c r="G87" s="225"/>
      <c r="H87" s="243"/>
      <c r="I87" s="247"/>
      <c r="J87" s="251"/>
      <c r="K87" s="243"/>
      <c r="L87" s="247"/>
      <c r="M87" s="225"/>
      <c r="N87" s="243"/>
      <c r="O87" s="240"/>
      <c r="P87" s="225"/>
      <c r="Q87" s="243"/>
      <c r="R87" s="240"/>
      <c r="S87" s="225"/>
      <c r="T87" s="243"/>
      <c r="U87" s="240"/>
      <c r="V87" s="238"/>
      <c r="W87" s="1"/>
      <c r="X87" s="1"/>
      <c r="Y87" s="1"/>
      <c r="Z87" s="1"/>
      <c r="AA87" s="1"/>
      <c r="AB87" s="1"/>
      <c r="AC87" s="1"/>
    </row>
    <row r="88" spans="1:29" ht="15" customHeight="1">
      <c r="A88" s="8"/>
      <c r="B88" s="284" t="str">
        <f ca="1">OFFSET(INDIRECT($B200),18,0)</f>
        <v>3. Producing</v>
      </c>
      <c r="C88" s="230" t="str">
        <f ca="1">OFFSET(INDIRECT($B200),20,2)</f>
        <v>Planning, sourcing and searching</v>
      </c>
      <c r="D88" s="268" t="str">
        <f ca="1">OFFSET(INDIRECT($B$200),20,14)</f>
        <v>plan work independently before beginning the digital task
extend strategies for finding information; store previous searches and results for future use, e.g. reference through hyperlinks and bookmark a website.</v>
      </c>
      <c r="E88" s="241">
        <v>1</v>
      </c>
      <c r="F88" s="237"/>
      <c r="G88" s="245" t="str">
        <f ca="1">OFFSET(INDIRECT($B200),20,15)</f>
        <v xml:space="preserve">select and use effective planning techniques
search for necessary information and assess the quality of the information found; assess sources of information to determine if they are reliable and reference valid sources, e.g. search a range of sources and critically evaluate search findings. 
</v>
      </c>
      <c r="H88" s="241">
        <v>1</v>
      </c>
      <c r="I88" s="246"/>
      <c r="J88" s="249" t="str">
        <f ca="1">OFFSET(INDIRECT($B200),20,16)</f>
        <v xml:space="preserve">select and use a variety of effective planning techniques
search a variety of sources using relevant search techniques with increased complexity; organise previous searches and information for improved functionality and reference using appropriate methods, e.g. begin to categorise and group searches to make information handling more efficient; ensure that information sources are current, reliable and valid.
</v>
      </c>
      <c r="K88" s="241">
        <v>1</v>
      </c>
      <c r="L88" s="246"/>
      <c r="M88" s="245" t="str">
        <f ca="1">OFFSET(INDIRECT($B200),20,17)</f>
        <v>select and use a variety of effective planning techniques
evaluate the reliability of sources of information, justify opinions and reasons for choices and reference using appropriate methods
use a range of complex searches independently, e.g. and/or/+/-/not.</v>
      </c>
      <c r="N88" s="241">
        <v>1</v>
      </c>
      <c r="O88" s="244"/>
      <c r="P88" s="245" t="str">
        <f ca="1">OFFSET(INDIRECT($B200),20,18)</f>
        <v>effectively plan with increasing complexity
search efficiently for information and evaluate the reliability of sources of information, justifying opinions and reasons for choices; reference work using appropriate methods.</v>
      </c>
      <c r="Q88" s="241">
        <v>1</v>
      </c>
      <c r="R88" s="244"/>
      <c r="S88" s="245" t="str">
        <f ca="1">OFFSET(INDIRECT($B200),20,19)</f>
        <v>effectively plan with increasing complexity
consider the benefits and limitations of digital tools and information sources, and of the results they produce, and use these results to inform future judgements about the quality of their work
search efficiently for information and evaluate the reliability of sources of information, justifying opinions and reasons for choices; reference work using appropriate methods.</v>
      </c>
      <c r="T88" s="241">
        <v>1</v>
      </c>
      <c r="U88" s="244"/>
      <c r="V88" s="237"/>
      <c r="W88" s="1"/>
      <c r="X88" s="1"/>
      <c r="Y88" s="1"/>
      <c r="Z88" s="1"/>
      <c r="AA88" s="1"/>
      <c r="AB88" s="1"/>
      <c r="AC88" s="1"/>
    </row>
    <row r="89" spans="1:29" ht="15" customHeight="1">
      <c r="A89" s="8"/>
      <c r="B89" s="282"/>
      <c r="C89" s="224"/>
      <c r="D89" s="291"/>
      <c r="E89" s="242"/>
      <c r="F89" s="247"/>
      <c r="G89" s="224"/>
      <c r="H89" s="242"/>
      <c r="I89" s="247"/>
      <c r="J89" s="250"/>
      <c r="K89" s="242"/>
      <c r="L89" s="247"/>
      <c r="M89" s="224"/>
      <c r="N89" s="242"/>
      <c r="O89" s="240"/>
      <c r="P89" s="224"/>
      <c r="Q89" s="242"/>
      <c r="R89" s="240"/>
      <c r="S89" s="224"/>
      <c r="T89" s="242"/>
      <c r="U89" s="240"/>
      <c r="V89" s="238"/>
      <c r="W89" s="1"/>
      <c r="X89" s="1"/>
      <c r="Y89" s="1"/>
      <c r="Z89" s="1"/>
      <c r="AA89" s="1"/>
      <c r="AB89" s="1"/>
      <c r="AC89" s="1"/>
    </row>
    <row r="90" spans="1:29" ht="15" customHeight="1">
      <c r="A90" s="8"/>
      <c r="B90" s="282"/>
      <c r="C90" s="224"/>
      <c r="D90" s="291"/>
      <c r="E90" s="242"/>
      <c r="F90" s="247"/>
      <c r="G90" s="224"/>
      <c r="H90" s="242"/>
      <c r="I90" s="247"/>
      <c r="J90" s="250"/>
      <c r="K90" s="242"/>
      <c r="L90" s="247"/>
      <c r="M90" s="224"/>
      <c r="N90" s="242"/>
      <c r="O90" s="240"/>
      <c r="P90" s="224"/>
      <c r="Q90" s="242"/>
      <c r="R90" s="240"/>
      <c r="S90" s="224"/>
      <c r="T90" s="242"/>
      <c r="U90" s="240"/>
      <c r="V90" s="238"/>
      <c r="W90" s="1"/>
      <c r="X90" s="1"/>
      <c r="Y90" s="1"/>
      <c r="Z90" s="1"/>
      <c r="AA90" s="1"/>
      <c r="AB90" s="1"/>
      <c r="AC90" s="1"/>
    </row>
    <row r="91" spans="1:29" ht="15" customHeight="1">
      <c r="A91" s="8"/>
      <c r="B91" s="282"/>
      <c r="C91" s="224"/>
      <c r="D91" s="291"/>
      <c r="E91" s="243"/>
      <c r="F91" s="247"/>
      <c r="G91" s="224"/>
      <c r="H91" s="243"/>
      <c r="I91" s="247"/>
      <c r="J91" s="250"/>
      <c r="K91" s="243"/>
      <c r="L91" s="247"/>
      <c r="M91" s="224"/>
      <c r="N91" s="243"/>
      <c r="O91" s="240"/>
      <c r="P91" s="224"/>
      <c r="Q91" s="243"/>
      <c r="R91" s="240"/>
      <c r="S91" s="224"/>
      <c r="T91" s="243"/>
      <c r="U91" s="240"/>
      <c r="V91" s="238"/>
      <c r="W91" s="1"/>
      <c r="X91" s="1"/>
      <c r="Y91" s="1"/>
      <c r="Z91" s="1"/>
      <c r="AA91" s="1"/>
      <c r="AB91" s="1"/>
      <c r="AC91" s="1"/>
    </row>
    <row r="92" spans="1:29" ht="15" customHeight="1">
      <c r="A92" s="8"/>
      <c r="B92" s="282"/>
      <c r="C92" s="224"/>
      <c r="D92" s="291"/>
      <c r="E92" s="241">
        <v>2</v>
      </c>
      <c r="F92" s="266"/>
      <c r="G92" s="224"/>
      <c r="H92" s="241">
        <v>2</v>
      </c>
      <c r="I92" s="248"/>
      <c r="J92" s="250"/>
      <c r="K92" s="241">
        <v>2</v>
      </c>
      <c r="L92" s="248"/>
      <c r="M92" s="224"/>
      <c r="N92" s="241">
        <v>2</v>
      </c>
      <c r="O92" s="239"/>
      <c r="P92" s="224"/>
      <c r="Q92" s="241">
        <v>2</v>
      </c>
      <c r="R92" s="239"/>
      <c r="S92" s="224"/>
      <c r="T92" s="241">
        <v>2</v>
      </c>
      <c r="U92" s="239"/>
      <c r="V92" s="237"/>
      <c r="W92" s="1"/>
      <c r="X92" s="1"/>
      <c r="Y92" s="1"/>
      <c r="Z92" s="1"/>
      <c r="AA92" s="1"/>
      <c r="AB92" s="1"/>
      <c r="AC92" s="1"/>
    </row>
    <row r="93" spans="1:29" ht="15" customHeight="1">
      <c r="A93" s="8"/>
      <c r="B93" s="282"/>
      <c r="C93" s="224"/>
      <c r="D93" s="291"/>
      <c r="E93" s="242"/>
      <c r="F93" s="247"/>
      <c r="G93" s="224"/>
      <c r="H93" s="242"/>
      <c r="I93" s="247"/>
      <c r="J93" s="250"/>
      <c r="K93" s="242"/>
      <c r="L93" s="247"/>
      <c r="M93" s="224"/>
      <c r="N93" s="242"/>
      <c r="O93" s="240"/>
      <c r="P93" s="224"/>
      <c r="Q93" s="242"/>
      <c r="R93" s="240"/>
      <c r="S93" s="224"/>
      <c r="T93" s="242"/>
      <c r="U93" s="240"/>
      <c r="V93" s="238"/>
      <c r="W93" s="1"/>
      <c r="X93" s="1"/>
      <c r="Y93" s="1"/>
      <c r="Z93" s="1"/>
      <c r="AA93" s="1"/>
      <c r="AB93" s="1"/>
      <c r="AC93" s="1"/>
    </row>
    <row r="94" spans="1:29" ht="15" customHeight="1">
      <c r="A94" s="8"/>
      <c r="B94" s="282"/>
      <c r="C94" s="224"/>
      <c r="D94" s="291"/>
      <c r="E94" s="242"/>
      <c r="F94" s="247"/>
      <c r="G94" s="224"/>
      <c r="H94" s="242"/>
      <c r="I94" s="247"/>
      <c r="J94" s="250"/>
      <c r="K94" s="242"/>
      <c r="L94" s="247"/>
      <c r="M94" s="224"/>
      <c r="N94" s="242"/>
      <c r="O94" s="240"/>
      <c r="P94" s="224"/>
      <c r="Q94" s="242"/>
      <c r="R94" s="240"/>
      <c r="S94" s="224"/>
      <c r="T94" s="242"/>
      <c r="U94" s="240"/>
      <c r="V94" s="238"/>
      <c r="W94" s="1"/>
      <c r="X94" s="1"/>
      <c r="Y94" s="1"/>
      <c r="Z94" s="1"/>
      <c r="AA94" s="1"/>
      <c r="AB94" s="1"/>
      <c r="AC94" s="1"/>
    </row>
    <row r="95" spans="1:29" ht="15" customHeight="1">
      <c r="A95" s="8"/>
      <c r="B95" s="282"/>
      <c r="C95" s="224"/>
      <c r="D95" s="291"/>
      <c r="E95" s="243"/>
      <c r="F95" s="247"/>
      <c r="G95" s="224"/>
      <c r="H95" s="243"/>
      <c r="I95" s="247"/>
      <c r="J95" s="250"/>
      <c r="K95" s="243"/>
      <c r="L95" s="247"/>
      <c r="M95" s="224"/>
      <c r="N95" s="243"/>
      <c r="O95" s="240"/>
      <c r="P95" s="224"/>
      <c r="Q95" s="243"/>
      <c r="R95" s="240"/>
      <c r="S95" s="224"/>
      <c r="T95" s="243"/>
      <c r="U95" s="240"/>
      <c r="V95" s="238"/>
      <c r="W95" s="1"/>
      <c r="X95" s="1"/>
      <c r="Y95" s="1"/>
      <c r="Z95" s="1"/>
      <c r="AA95" s="1"/>
      <c r="AB95" s="1"/>
      <c r="AC95" s="1"/>
    </row>
    <row r="96" spans="1:29" ht="15" customHeight="1">
      <c r="A96" s="8"/>
      <c r="B96" s="282"/>
      <c r="C96" s="224"/>
      <c r="D96" s="291"/>
      <c r="E96" s="241">
        <v>3</v>
      </c>
      <c r="F96" s="266"/>
      <c r="G96" s="224"/>
      <c r="H96" s="241">
        <v>3</v>
      </c>
      <c r="I96" s="248"/>
      <c r="J96" s="250"/>
      <c r="K96" s="241">
        <v>3</v>
      </c>
      <c r="L96" s="248"/>
      <c r="M96" s="224"/>
      <c r="N96" s="241">
        <v>3</v>
      </c>
      <c r="O96" s="239"/>
      <c r="P96" s="224"/>
      <c r="Q96" s="241">
        <v>3</v>
      </c>
      <c r="R96" s="239"/>
      <c r="S96" s="224"/>
      <c r="T96" s="241">
        <v>3</v>
      </c>
      <c r="U96" s="239"/>
      <c r="V96" s="237"/>
      <c r="W96" s="1"/>
      <c r="X96" s="1"/>
      <c r="Y96" s="1"/>
      <c r="Z96" s="1"/>
      <c r="AA96" s="1"/>
      <c r="AB96" s="1"/>
      <c r="AC96" s="1"/>
    </row>
    <row r="97" spans="1:29" ht="15" customHeight="1">
      <c r="A97" s="8"/>
      <c r="B97" s="282"/>
      <c r="C97" s="224"/>
      <c r="D97" s="291"/>
      <c r="E97" s="242"/>
      <c r="F97" s="247"/>
      <c r="G97" s="224"/>
      <c r="H97" s="242"/>
      <c r="I97" s="247"/>
      <c r="J97" s="250"/>
      <c r="K97" s="242"/>
      <c r="L97" s="247"/>
      <c r="M97" s="224"/>
      <c r="N97" s="242"/>
      <c r="O97" s="240"/>
      <c r="P97" s="224"/>
      <c r="Q97" s="242"/>
      <c r="R97" s="240"/>
      <c r="S97" s="224"/>
      <c r="T97" s="242"/>
      <c r="U97" s="240"/>
      <c r="V97" s="238"/>
      <c r="W97" s="1"/>
      <c r="X97" s="1"/>
      <c r="Y97" s="1"/>
      <c r="Z97" s="1"/>
      <c r="AA97" s="1"/>
      <c r="AB97" s="1"/>
      <c r="AC97" s="1"/>
    </row>
    <row r="98" spans="1:29" ht="15" customHeight="1">
      <c r="A98" s="8"/>
      <c r="B98" s="282"/>
      <c r="C98" s="224"/>
      <c r="D98" s="291"/>
      <c r="E98" s="242"/>
      <c r="F98" s="247"/>
      <c r="G98" s="224"/>
      <c r="H98" s="242"/>
      <c r="I98" s="247"/>
      <c r="J98" s="250"/>
      <c r="K98" s="242"/>
      <c r="L98" s="247"/>
      <c r="M98" s="224"/>
      <c r="N98" s="242"/>
      <c r="O98" s="240"/>
      <c r="P98" s="224"/>
      <c r="Q98" s="242"/>
      <c r="R98" s="240"/>
      <c r="S98" s="224"/>
      <c r="T98" s="242"/>
      <c r="U98" s="240"/>
      <c r="V98" s="238"/>
      <c r="W98" s="1"/>
      <c r="X98" s="1"/>
      <c r="Y98" s="1"/>
      <c r="Z98" s="1"/>
      <c r="AA98" s="1"/>
      <c r="AB98" s="1"/>
      <c r="AC98" s="1"/>
    </row>
    <row r="99" spans="1:29" ht="15" customHeight="1">
      <c r="A99" s="8"/>
      <c r="B99" s="282"/>
      <c r="C99" s="225"/>
      <c r="D99" s="291"/>
      <c r="E99" s="243"/>
      <c r="F99" s="247"/>
      <c r="G99" s="225"/>
      <c r="H99" s="243"/>
      <c r="I99" s="247"/>
      <c r="J99" s="251"/>
      <c r="K99" s="243"/>
      <c r="L99" s="247"/>
      <c r="M99" s="225"/>
      <c r="N99" s="243"/>
      <c r="O99" s="240"/>
      <c r="P99" s="225"/>
      <c r="Q99" s="243"/>
      <c r="R99" s="240"/>
      <c r="S99" s="225"/>
      <c r="T99" s="243"/>
      <c r="U99" s="240"/>
      <c r="V99" s="238"/>
      <c r="W99" s="1"/>
      <c r="X99" s="1"/>
      <c r="Y99" s="1"/>
      <c r="Z99" s="1"/>
      <c r="AA99" s="1"/>
      <c r="AB99" s="1"/>
      <c r="AC99" s="1"/>
    </row>
    <row r="100" spans="1:29" ht="15" customHeight="1">
      <c r="A100" s="8"/>
      <c r="B100" s="282"/>
      <c r="C100" s="230" t="str">
        <f ca="1">OFFSET(INDIRECT($B200),22,2)</f>
        <v>Creating</v>
      </c>
      <c r="D100" s="268" t="str">
        <f ca="1">OFFSET(INDIRECT($B$200),22,14)</f>
        <v>use a range of software to produce and refine multimedia components
select and combine a range of text, image, sound, animation and video to produce an outcome for a selected purpose; use software tools to enhance the outcomes for specific audiences.</v>
      </c>
      <c r="E100" s="241">
        <v>1</v>
      </c>
      <c r="F100" s="237"/>
      <c r="G100" s="255" t="str">
        <f ca="1">OFFSET(INDIRECT($B200),22,15)</f>
        <v>use many features of a range of software to produce and refine multimedia components
use software tools to create and enhance text, image, sound, animation and video components; combine the components to produce appropriate outcomes for a range of audiences and purposes.</v>
      </c>
      <c r="H100" s="241">
        <v>1</v>
      </c>
      <c r="I100" s="246"/>
      <c r="J100" s="256" t="str">
        <f ca="1">OFFSET(INDIRECT($B200),22,16)</f>
        <v>use many features of a range of software to produce and refine multimedia components
use software tools to create and enhance text, image, sound, animation and video components; combine the components to produce appropriate outcomes for a range of audiences and purposes
explore and develop formal text document structures for given purposes.</v>
      </c>
      <c r="K100" s="241">
        <v>1</v>
      </c>
      <c r="L100" s="246"/>
      <c r="M100" s="255" t="str">
        <f ca="1">OFFSET(INDIRECT($B200),22,17)</f>
        <v>select and use a variety of appropriate software, tools and techniques to create, modify and combine multimedia components
use software tools to create, enhance and combine text, images, sound, animation and video for a range of audiences and purposes 
develop a range of formal text document structures for different audiences and purposes.</v>
      </c>
      <c r="N100" s="241">
        <v>1</v>
      </c>
      <c r="O100" s="244"/>
      <c r="P100" s="255" t="str">
        <f ca="1">OFFSET(INDIRECT($B200),22,18)</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Q100" s="241">
        <v>1</v>
      </c>
      <c r="R100" s="244"/>
      <c r="S100" s="255" t="str">
        <f ca="1">OFFSET(INDIRECT($B200),22,19)</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T100" s="241">
        <v>1</v>
      </c>
      <c r="U100" s="244"/>
      <c r="V100" s="237"/>
      <c r="W100" s="1"/>
      <c r="X100" s="1"/>
      <c r="Y100" s="1"/>
      <c r="Z100" s="1"/>
      <c r="AA100" s="1"/>
      <c r="AB100" s="1"/>
      <c r="AC100" s="1"/>
    </row>
    <row r="101" spans="1:29" ht="15" customHeight="1">
      <c r="A101" s="8"/>
      <c r="B101" s="282"/>
      <c r="C101" s="224"/>
      <c r="D101" s="291"/>
      <c r="E101" s="242"/>
      <c r="F101" s="247"/>
      <c r="G101" s="224"/>
      <c r="H101" s="242"/>
      <c r="I101" s="247"/>
      <c r="J101" s="250"/>
      <c r="K101" s="242"/>
      <c r="L101" s="247"/>
      <c r="M101" s="224"/>
      <c r="N101" s="242"/>
      <c r="O101" s="240"/>
      <c r="P101" s="224"/>
      <c r="Q101" s="242"/>
      <c r="R101" s="240"/>
      <c r="S101" s="224"/>
      <c r="T101" s="242"/>
      <c r="U101" s="240"/>
      <c r="V101" s="238"/>
      <c r="W101" s="1"/>
      <c r="X101" s="1"/>
      <c r="Y101" s="1"/>
      <c r="Z101" s="1"/>
      <c r="AA101" s="1"/>
      <c r="AB101" s="1"/>
      <c r="AC101" s="1"/>
    </row>
    <row r="102" spans="1:29" ht="15" customHeight="1">
      <c r="A102" s="8"/>
      <c r="B102" s="282"/>
      <c r="C102" s="224"/>
      <c r="D102" s="291"/>
      <c r="E102" s="242"/>
      <c r="F102" s="247"/>
      <c r="G102" s="224"/>
      <c r="H102" s="242"/>
      <c r="I102" s="247"/>
      <c r="J102" s="250"/>
      <c r="K102" s="242"/>
      <c r="L102" s="247"/>
      <c r="M102" s="224"/>
      <c r="N102" s="242"/>
      <c r="O102" s="240"/>
      <c r="P102" s="224"/>
      <c r="Q102" s="242"/>
      <c r="R102" s="240"/>
      <c r="S102" s="224"/>
      <c r="T102" s="242"/>
      <c r="U102" s="240"/>
      <c r="V102" s="238"/>
      <c r="W102" s="1"/>
      <c r="X102" s="1"/>
      <c r="Y102" s="1"/>
      <c r="Z102" s="1"/>
      <c r="AA102" s="1"/>
      <c r="AB102" s="1"/>
      <c r="AC102" s="1"/>
    </row>
    <row r="103" spans="1:29" ht="15" customHeight="1">
      <c r="A103" s="8"/>
      <c r="B103" s="282"/>
      <c r="C103" s="224"/>
      <c r="D103" s="291"/>
      <c r="E103" s="243"/>
      <c r="F103" s="247"/>
      <c r="G103" s="224"/>
      <c r="H103" s="243"/>
      <c r="I103" s="247"/>
      <c r="J103" s="250"/>
      <c r="K103" s="243"/>
      <c r="L103" s="247"/>
      <c r="M103" s="224"/>
      <c r="N103" s="243"/>
      <c r="O103" s="240"/>
      <c r="P103" s="224"/>
      <c r="Q103" s="243"/>
      <c r="R103" s="240"/>
      <c r="S103" s="224"/>
      <c r="T103" s="243"/>
      <c r="U103" s="240"/>
      <c r="V103" s="238"/>
      <c r="W103" s="1"/>
      <c r="X103" s="1"/>
      <c r="Y103" s="1"/>
      <c r="Z103" s="1"/>
      <c r="AA103" s="1"/>
      <c r="AB103" s="1"/>
      <c r="AC103" s="1"/>
    </row>
    <row r="104" spans="1:29" ht="15" customHeight="1">
      <c r="A104" s="8"/>
      <c r="B104" s="282"/>
      <c r="C104" s="224"/>
      <c r="D104" s="291"/>
      <c r="E104" s="241">
        <v>2</v>
      </c>
      <c r="F104" s="266"/>
      <c r="G104" s="224"/>
      <c r="H104" s="241">
        <v>2</v>
      </c>
      <c r="I104" s="248"/>
      <c r="J104" s="250"/>
      <c r="K104" s="241">
        <v>2</v>
      </c>
      <c r="L104" s="248"/>
      <c r="M104" s="224"/>
      <c r="N104" s="241">
        <v>2</v>
      </c>
      <c r="O104" s="239"/>
      <c r="P104" s="224"/>
      <c r="Q104" s="241">
        <v>2</v>
      </c>
      <c r="R104" s="239"/>
      <c r="S104" s="224"/>
      <c r="T104" s="241">
        <v>2</v>
      </c>
      <c r="U104" s="239"/>
      <c r="V104" s="237"/>
      <c r="W104" s="1"/>
      <c r="X104" s="1"/>
      <c r="Y104" s="1"/>
      <c r="Z104" s="1"/>
      <c r="AA104" s="1"/>
      <c r="AB104" s="1"/>
      <c r="AC104" s="1"/>
    </row>
    <row r="105" spans="1:29" ht="15" customHeight="1">
      <c r="A105" s="8"/>
      <c r="B105" s="282"/>
      <c r="C105" s="224"/>
      <c r="D105" s="291"/>
      <c r="E105" s="242"/>
      <c r="F105" s="247"/>
      <c r="G105" s="224"/>
      <c r="H105" s="242"/>
      <c r="I105" s="247"/>
      <c r="J105" s="250"/>
      <c r="K105" s="242"/>
      <c r="L105" s="247"/>
      <c r="M105" s="224"/>
      <c r="N105" s="242"/>
      <c r="O105" s="240"/>
      <c r="P105" s="224"/>
      <c r="Q105" s="242"/>
      <c r="R105" s="240"/>
      <c r="S105" s="224"/>
      <c r="T105" s="242"/>
      <c r="U105" s="240"/>
      <c r="V105" s="238"/>
      <c r="W105" s="1"/>
      <c r="X105" s="1"/>
      <c r="Y105" s="1"/>
      <c r="Z105" s="1"/>
      <c r="AA105" s="1"/>
      <c r="AB105" s="1"/>
      <c r="AC105" s="1"/>
    </row>
    <row r="106" spans="1:29" ht="15" customHeight="1">
      <c r="A106" s="8"/>
      <c r="B106" s="282"/>
      <c r="C106" s="224"/>
      <c r="D106" s="291"/>
      <c r="E106" s="242"/>
      <c r="F106" s="247"/>
      <c r="G106" s="224"/>
      <c r="H106" s="242"/>
      <c r="I106" s="247"/>
      <c r="J106" s="250"/>
      <c r="K106" s="242"/>
      <c r="L106" s="247"/>
      <c r="M106" s="224"/>
      <c r="N106" s="242"/>
      <c r="O106" s="240"/>
      <c r="P106" s="224"/>
      <c r="Q106" s="242"/>
      <c r="R106" s="240"/>
      <c r="S106" s="224"/>
      <c r="T106" s="242"/>
      <c r="U106" s="240"/>
      <c r="V106" s="238"/>
      <c r="W106" s="1"/>
      <c r="X106" s="1"/>
      <c r="Y106" s="1"/>
      <c r="Z106" s="1"/>
      <c r="AA106" s="1"/>
      <c r="AB106" s="1"/>
      <c r="AC106" s="1"/>
    </row>
    <row r="107" spans="1:29" ht="15" customHeight="1">
      <c r="A107" s="8"/>
      <c r="B107" s="282"/>
      <c r="C107" s="224"/>
      <c r="D107" s="291"/>
      <c r="E107" s="243"/>
      <c r="F107" s="247"/>
      <c r="G107" s="224"/>
      <c r="H107" s="243"/>
      <c r="I107" s="247"/>
      <c r="J107" s="250"/>
      <c r="K107" s="243"/>
      <c r="L107" s="247"/>
      <c r="M107" s="224"/>
      <c r="N107" s="243"/>
      <c r="O107" s="240"/>
      <c r="P107" s="224"/>
      <c r="Q107" s="243"/>
      <c r="R107" s="240"/>
      <c r="S107" s="224"/>
      <c r="T107" s="243"/>
      <c r="U107" s="240"/>
      <c r="V107" s="238"/>
      <c r="W107" s="1"/>
      <c r="X107" s="1"/>
      <c r="Y107" s="1"/>
      <c r="Z107" s="1"/>
      <c r="AA107" s="1"/>
      <c r="AB107" s="1"/>
      <c r="AC107" s="1"/>
    </row>
    <row r="108" spans="1:29" ht="15" customHeight="1">
      <c r="A108" s="8"/>
      <c r="B108" s="282"/>
      <c r="C108" s="224"/>
      <c r="D108" s="291"/>
      <c r="E108" s="241">
        <v>3</v>
      </c>
      <c r="F108" s="266"/>
      <c r="G108" s="224"/>
      <c r="H108" s="241">
        <v>3</v>
      </c>
      <c r="I108" s="248"/>
      <c r="J108" s="250"/>
      <c r="K108" s="241">
        <v>3</v>
      </c>
      <c r="L108" s="248"/>
      <c r="M108" s="224"/>
      <c r="N108" s="241">
        <v>3</v>
      </c>
      <c r="O108" s="239"/>
      <c r="P108" s="224"/>
      <c r="Q108" s="241">
        <v>3</v>
      </c>
      <c r="R108" s="239"/>
      <c r="S108" s="224"/>
      <c r="T108" s="241">
        <v>3</v>
      </c>
      <c r="U108" s="239"/>
      <c r="V108" s="237"/>
      <c r="W108" s="1"/>
      <c r="X108" s="1"/>
      <c r="Y108" s="1"/>
      <c r="Z108" s="1"/>
      <c r="AA108" s="1"/>
      <c r="AB108" s="1"/>
      <c r="AC108" s="1"/>
    </row>
    <row r="109" spans="1:29" ht="15" customHeight="1">
      <c r="A109" s="8"/>
      <c r="B109" s="282"/>
      <c r="C109" s="224"/>
      <c r="D109" s="291"/>
      <c r="E109" s="242"/>
      <c r="F109" s="247"/>
      <c r="G109" s="224"/>
      <c r="H109" s="242"/>
      <c r="I109" s="247"/>
      <c r="J109" s="250"/>
      <c r="K109" s="242"/>
      <c r="L109" s="247"/>
      <c r="M109" s="224"/>
      <c r="N109" s="242"/>
      <c r="O109" s="240"/>
      <c r="P109" s="224"/>
      <c r="Q109" s="242"/>
      <c r="R109" s="240"/>
      <c r="S109" s="224"/>
      <c r="T109" s="242"/>
      <c r="U109" s="240"/>
      <c r="V109" s="238"/>
      <c r="W109" s="1"/>
      <c r="X109" s="1"/>
      <c r="Y109" s="1"/>
      <c r="Z109" s="1"/>
      <c r="AA109" s="1"/>
      <c r="AB109" s="1"/>
      <c r="AC109" s="1"/>
    </row>
    <row r="110" spans="1:29" ht="15" customHeight="1">
      <c r="A110" s="8"/>
      <c r="B110" s="282"/>
      <c r="C110" s="224"/>
      <c r="D110" s="291"/>
      <c r="E110" s="242"/>
      <c r="F110" s="247"/>
      <c r="G110" s="224"/>
      <c r="H110" s="242"/>
      <c r="I110" s="247"/>
      <c r="J110" s="250"/>
      <c r="K110" s="242"/>
      <c r="L110" s="247"/>
      <c r="M110" s="224"/>
      <c r="N110" s="242"/>
      <c r="O110" s="240"/>
      <c r="P110" s="224"/>
      <c r="Q110" s="242"/>
      <c r="R110" s="240"/>
      <c r="S110" s="224"/>
      <c r="T110" s="242"/>
      <c r="U110" s="240"/>
      <c r="V110" s="238"/>
      <c r="W110" s="1"/>
      <c r="X110" s="1"/>
      <c r="Y110" s="1"/>
      <c r="Z110" s="1"/>
      <c r="AA110" s="1"/>
      <c r="AB110" s="1"/>
      <c r="AC110" s="1"/>
    </row>
    <row r="111" spans="1:29" ht="15" customHeight="1">
      <c r="A111" s="8"/>
      <c r="B111" s="282"/>
      <c r="C111" s="225"/>
      <c r="D111" s="291"/>
      <c r="E111" s="243"/>
      <c r="F111" s="247"/>
      <c r="G111" s="225"/>
      <c r="H111" s="243"/>
      <c r="I111" s="247"/>
      <c r="J111" s="251"/>
      <c r="K111" s="243"/>
      <c r="L111" s="247"/>
      <c r="M111" s="225"/>
      <c r="N111" s="243"/>
      <c r="O111" s="240"/>
      <c r="P111" s="225"/>
      <c r="Q111" s="243"/>
      <c r="R111" s="240"/>
      <c r="S111" s="225"/>
      <c r="T111" s="243"/>
      <c r="U111" s="240"/>
      <c r="V111" s="238"/>
      <c r="W111" s="1"/>
      <c r="X111" s="1"/>
      <c r="Y111" s="1"/>
      <c r="Z111" s="1"/>
      <c r="AA111" s="1"/>
      <c r="AB111" s="1"/>
      <c r="AC111" s="1"/>
    </row>
    <row r="112" spans="1:29" ht="15" customHeight="1">
      <c r="A112" s="1"/>
      <c r="B112" s="282"/>
      <c r="C112" s="230" t="str">
        <f ca="1">OFFSET(INDIRECT($B200),24,2)</f>
        <v>Evaluating and improving</v>
      </c>
      <c r="D112" s="268" t="str">
        <f ca="1">OFFSET(INDIRECT($B$200),24,14)</f>
        <v>explain reasons for layout and content of own work, e.g. evaluate the presentation for audience and appropriateness
ensure output is appropriate for specific purpose
comment on reasons for layout and content
invite feedback/responses from others, e.g. use 'Comment' in Word Online/Excel Online for asking questions or adding suggestions
create groups and share work between them to allow review of work.</v>
      </c>
      <c r="E112" s="241">
        <v>1</v>
      </c>
      <c r="F112" s="237"/>
      <c r="G112" s="255" t="str">
        <f ca="1">OFFSET(INDIRECT($B200),24,15)</f>
        <v>evaluate own and others' work and justify content for audience, e.g. comment on others' work in relation to layout and content
respond to feedback.</v>
      </c>
      <c r="H112" s="241">
        <v>1</v>
      </c>
      <c r="I112" s="246"/>
      <c r="J112" s="256" t="str">
        <f ca="1">OFFSET(INDIRECT($B200),24,16)</f>
        <v>justify the reasons for choices and explain the advantages and disadvantages of the different outputs, e.g. produce a basic evaluation report including justification for layout and content
suggest and make improvements depending on feedback and self-evaluation. </v>
      </c>
      <c r="K112" s="241">
        <v>1</v>
      </c>
      <c r="L112" s="246"/>
      <c r="M112" s="255" t="str">
        <f ca="1">OFFSET(INDIRECT($B200),24,17)</f>
        <v>justify the reasons for choices and explain the advantages and disadvantages of the different outputs
suggest and make improvements depending on feedback and self-evaluation that are relevant for audience and purpose.</v>
      </c>
      <c r="N112" s="241">
        <v>1</v>
      </c>
      <c r="O112" s="244"/>
      <c r="P112" s="255" t="str">
        <f ca="1">OFFSET(INDIRECT($B200),24,18)</f>
        <v>justify reasoning to critical audiences in terms of layout and content, e.g. produce a detailed evaluation report including justification for layout and content
refer appropriately to sources of information used
make detailed and specific changes based upon feedback and self-evaluation, as relevant. </v>
      </c>
      <c r="Q112" s="241">
        <v>1</v>
      </c>
      <c r="R112" s="244"/>
      <c r="S112" s="255" t="str">
        <f ca="1">OFFSET(INDIRECT($B200),24,19)</f>
        <v>justify reasoning to critical audiences in terms of layout and content
refer appropriately to sources of information used
make detailed and specific changes based upon feedback and self-evaluation, as relevant. </v>
      </c>
      <c r="T112" s="241">
        <v>1</v>
      </c>
      <c r="U112" s="244"/>
      <c r="V112" s="237"/>
      <c r="W112" s="1"/>
      <c r="X112" s="1"/>
      <c r="Y112" s="1"/>
      <c r="Z112" s="1"/>
      <c r="AA112" s="1"/>
      <c r="AB112" s="1"/>
      <c r="AC112" s="1"/>
    </row>
    <row r="113" spans="1:29" ht="15" customHeight="1">
      <c r="A113" s="1"/>
      <c r="B113" s="282"/>
      <c r="C113" s="224"/>
      <c r="D113" s="291"/>
      <c r="E113" s="242"/>
      <c r="F113" s="247"/>
      <c r="G113" s="224"/>
      <c r="H113" s="242"/>
      <c r="I113" s="247"/>
      <c r="J113" s="250"/>
      <c r="K113" s="242"/>
      <c r="L113" s="247"/>
      <c r="M113" s="224"/>
      <c r="N113" s="242"/>
      <c r="O113" s="240"/>
      <c r="P113" s="224"/>
      <c r="Q113" s="242"/>
      <c r="R113" s="240"/>
      <c r="S113" s="224"/>
      <c r="T113" s="242"/>
      <c r="U113" s="240"/>
      <c r="V113" s="238"/>
      <c r="W113" s="1"/>
      <c r="X113" s="1"/>
      <c r="Y113" s="1"/>
      <c r="Z113" s="1"/>
      <c r="AA113" s="1"/>
      <c r="AB113" s="1"/>
      <c r="AC113" s="1"/>
    </row>
    <row r="114" spans="1:29" ht="15" customHeight="1">
      <c r="A114" s="1"/>
      <c r="B114" s="282"/>
      <c r="C114" s="224"/>
      <c r="D114" s="291"/>
      <c r="E114" s="242"/>
      <c r="F114" s="247"/>
      <c r="G114" s="224"/>
      <c r="H114" s="242"/>
      <c r="I114" s="247"/>
      <c r="J114" s="250"/>
      <c r="K114" s="242"/>
      <c r="L114" s="247"/>
      <c r="M114" s="224"/>
      <c r="N114" s="242"/>
      <c r="O114" s="240"/>
      <c r="P114" s="224"/>
      <c r="Q114" s="242"/>
      <c r="R114" s="240"/>
      <c r="S114" s="224"/>
      <c r="T114" s="242"/>
      <c r="U114" s="240"/>
      <c r="V114" s="238"/>
      <c r="W114" s="1"/>
      <c r="X114" s="1"/>
      <c r="Y114" s="1"/>
      <c r="Z114" s="1"/>
      <c r="AA114" s="1"/>
      <c r="AB114" s="1"/>
      <c r="AC114" s="1"/>
    </row>
    <row r="115" spans="1:29" ht="15" customHeight="1">
      <c r="A115" s="1"/>
      <c r="B115" s="282"/>
      <c r="C115" s="224"/>
      <c r="D115" s="291"/>
      <c r="E115" s="243"/>
      <c r="F115" s="247"/>
      <c r="G115" s="224"/>
      <c r="H115" s="243"/>
      <c r="I115" s="247"/>
      <c r="J115" s="250"/>
      <c r="K115" s="243"/>
      <c r="L115" s="247"/>
      <c r="M115" s="224"/>
      <c r="N115" s="243"/>
      <c r="O115" s="240"/>
      <c r="P115" s="224"/>
      <c r="Q115" s="243"/>
      <c r="R115" s="240"/>
      <c r="S115" s="224"/>
      <c r="T115" s="243"/>
      <c r="U115" s="240"/>
      <c r="V115" s="238"/>
      <c r="W115" s="1"/>
      <c r="X115" s="1"/>
      <c r="Y115" s="1"/>
      <c r="Z115" s="1"/>
      <c r="AA115" s="1"/>
      <c r="AB115" s="1"/>
      <c r="AC115" s="1"/>
    </row>
    <row r="116" spans="1:29" ht="15" customHeight="1">
      <c r="A116" s="1"/>
      <c r="B116" s="282"/>
      <c r="C116" s="224"/>
      <c r="D116" s="291"/>
      <c r="E116" s="241">
        <v>2</v>
      </c>
      <c r="F116" s="266"/>
      <c r="G116" s="224"/>
      <c r="H116" s="241">
        <v>2</v>
      </c>
      <c r="I116" s="248"/>
      <c r="J116" s="250"/>
      <c r="K116" s="241">
        <v>2</v>
      </c>
      <c r="L116" s="248"/>
      <c r="M116" s="224"/>
      <c r="N116" s="241">
        <v>2</v>
      </c>
      <c r="O116" s="239"/>
      <c r="P116" s="224"/>
      <c r="Q116" s="241">
        <v>2</v>
      </c>
      <c r="R116" s="239"/>
      <c r="S116" s="224"/>
      <c r="T116" s="241">
        <v>2</v>
      </c>
      <c r="U116" s="239"/>
      <c r="V116" s="237"/>
      <c r="W116" s="1"/>
      <c r="X116" s="1"/>
      <c r="Y116" s="1"/>
      <c r="Z116" s="1"/>
      <c r="AA116" s="1"/>
      <c r="AB116" s="1"/>
      <c r="AC116" s="1"/>
    </row>
    <row r="117" spans="1:29" ht="15" customHeight="1">
      <c r="A117" s="1"/>
      <c r="B117" s="282"/>
      <c r="C117" s="224"/>
      <c r="D117" s="291"/>
      <c r="E117" s="242"/>
      <c r="F117" s="247"/>
      <c r="G117" s="224"/>
      <c r="H117" s="242"/>
      <c r="I117" s="247"/>
      <c r="J117" s="250"/>
      <c r="K117" s="242"/>
      <c r="L117" s="247"/>
      <c r="M117" s="224"/>
      <c r="N117" s="242"/>
      <c r="O117" s="240"/>
      <c r="P117" s="224"/>
      <c r="Q117" s="242"/>
      <c r="R117" s="240"/>
      <c r="S117" s="224"/>
      <c r="T117" s="242"/>
      <c r="U117" s="240"/>
      <c r="V117" s="238"/>
      <c r="W117" s="1"/>
      <c r="X117" s="1"/>
      <c r="Y117" s="1"/>
      <c r="Z117" s="1"/>
      <c r="AA117" s="1"/>
      <c r="AB117" s="1"/>
      <c r="AC117" s="1"/>
    </row>
    <row r="118" spans="1:29" ht="15" customHeight="1">
      <c r="A118" s="1"/>
      <c r="B118" s="282"/>
      <c r="C118" s="224"/>
      <c r="D118" s="291"/>
      <c r="E118" s="242"/>
      <c r="F118" s="247"/>
      <c r="G118" s="224"/>
      <c r="H118" s="242"/>
      <c r="I118" s="247"/>
      <c r="J118" s="250"/>
      <c r="K118" s="242"/>
      <c r="L118" s="247"/>
      <c r="M118" s="224"/>
      <c r="N118" s="242"/>
      <c r="O118" s="240"/>
      <c r="P118" s="224"/>
      <c r="Q118" s="242"/>
      <c r="R118" s="240"/>
      <c r="S118" s="224"/>
      <c r="T118" s="242"/>
      <c r="U118" s="240"/>
      <c r="V118" s="238"/>
      <c r="W118" s="1"/>
      <c r="X118" s="1"/>
      <c r="Y118" s="1"/>
      <c r="Z118" s="1"/>
      <c r="AA118" s="1"/>
      <c r="AB118" s="1"/>
      <c r="AC118" s="1"/>
    </row>
    <row r="119" spans="1:29" ht="15" customHeight="1">
      <c r="A119" s="1"/>
      <c r="B119" s="282"/>
      <c r="C119" s="224"/>
      <c r="D119" s="291"/>
      <c r="E119" s="243"/>
      <c r="F119" s="247"/>
      <c r="G119" s="224"/>
      <c r="H119" s="243"/>
      <c r="I119" s="247"/>
      <c r="J119" s="250"/>
      <c r="K119" s="243"/>
      <c r="L119" s="247"/>
      <c r="M119" s="224"/>
      <c r="N119" s="243"/>
      <c r="O119" s="240"/>
      <c r="P119" s="224"/>
      <c r="Q119" s="243"/>
      <c r="R119" s="240"/>
      <c r="S119" s="224"/>
      <c r="T119" s="243"/>
      <c r="U119" s="240"/>
      <c r="V119" s="238"/>
      <c r="W119" s="1"/>
      <c r="X119" s="1"/>
      <c r="Y119" s="1"/>
      <c r="Z119" s="1"/>
      <c r="AA119" s="1"/>
      <c r="AB119" s="1"/>
      <c r="AC119" s="1"/>
    </row>
    <row r="120" spans="1:29" ht="15" customHeight="1">
      <c r="A120" s="1"/>
      <c r="B120" s="282"/>
      <c r="C120" s="224"/>
      <c r="D120" s="291"/>
      <c r="E120" s="241">
        <v>3</v>
      </c>
      <c r="F120" s="266"/>
      <c r="G120" s="224"/>
      <c r="H120" s="241">
        <v>3</v>
      </c>
      <c r="I120" s="248"/>
      <c r="J120" s="250"/>
      <c r="K120" s="241">
        <v>3</v>
      </c>
      <c r="L120" s="248"/>
      <c r="M120" s="224"/>
      <c r="N120" s="241">
        <v>3</v>
      </c>
      <c r="O120" s="239"/>
      <c r="P120" s="224"/>
      <c r="Q120" s="241">
        <v>3</v>
      </c>
      <c r="R120" s="239"/>
      <c r="S120" s="224"/>
      <c r="T120" s="241">
        <v>3</v>
      </c>
      <c r="U120" s="239"/>
      <c r="V120" s="237"/>
      <c r="W120" s="1"/>
      <c r="X120" s="1"/>
      <c r="Y120" s="1"/>
      <c r="Z120" s="1"/>
      <c r="AA120" s="1"/>
      <c r="AB120" s="1"/>
      <c r="AC120" s="1"/>
    </row>
    <row r="121" spans="1:29" ht="15" customHeight="1">
      <c r="A121" s="1"/>
      <c r="B121" s="282"/>
      <c r="C121" s="224"/>
      <c r="D121" s="291"/>
      <c r="E121" s="242"/>
      <c r="F121" s="247"/>
      <c r="G121" s="224"/>
      <c r="H121" s="242"/>
      <c r="I121" s="247"/>
      <c r="J121" s="250"/>
      <c r="K121" s="242"/>
      <c r="L121" s="247"/>
      <c r="M121" s="224"/>
      <c r="N121" s="242"/>
      <c r="O121" s="240"/>
      <c r="P121" s="224"/>
      <c r="Q121" s="242"/>
      <c r="R121" s="240"/>
      <c r="S121" s="224"/>
      <c r="T121" s="242"/>
      <c r="U121" s="240"/>
      <c r="V121" s="238"/>
      <c r="W121" s="1"/>
      <c r="X121" s="1"/>
      <c r="Y121" s="1"/>
      <c r="Z121" s="1"/>
      <c r="AA121" s="1"/>
      <c r="AB121" s="1"/>
      <c r="AC121" s="1"/>
    </row>
    <row r="122" spans="1:29" ht="15" customHeight="1">
      <c r="A122" s="1"/>
      <c r="B122" s="282"/>
      <c r="C122" s="224"/>
      <c r="D122" s="291"/>
      <c r="E122" s="242"/>
      <c r="F122" s="247"/>
      <c r="G122" s="224"/>
      <c r="H122" s="242"/>
      <c r="I122" s="247"/>
      <c r="J122" s="250"/>
      <c r="K122" s="242"/>
      <c r="L122" s="247"/>
      <c r="M122" s="224"/>
      <c r="N122" s="242"/>
      <c r="O122" s="240"/>
      <c r="P122" s="224"/>
      <c r="Q122" s="242"/>
      <c r="R122" s="240"/>
      <c r="S122" s="224"/>
      <c r="T122" s="242"/>
      <c r="U122" s="240"/>
      <c r="V122" s="238"/>
      <c r="W122" s="1"/>
      <c r="X122" s="1"/>
      <c r="Y122" s="1"/>
      <c r="Z122" s="1"/>
      <c r="AA122" s="1"/>
      <c r="AB122" s="1"/>
      <c r="AC122" s="1"/>
    </row>
    <row r="123" spans="1:29" ht="15" customHeight="1">
      <c r="A123" s="1"/>
      <c r="B123" s="283"/>
      <c r="C123" s="225"/>
      <c r="D123" s="291"/>
      <c r="E123" s="243"/>
      <c r="F123" s="247"/>
      <c r="G123" s="225"/>
      <c r="H123" s="243"/>
      <c r="I123" s="247"/>
      <c r="J123" s="251"/>
      <c r="K123" s="243"/>
      <c r="L123" s="247"/>
      <c r="M123" s="225"/>
      <c r="N123" s="243"/>
      <c r="O123" s="240"/>
      <c r="P123" s="225"/>
      <c r="Q123" s="243"/>
      <c r="R123" s="240"/>
      <c r="S123" s="225"/>
      <c r="T123" s="243"/>
      <c r="U123" s="240"/>
      <c r="V123" s="238"/>
      <c r="W123" s="1"/>
      <c r="X123" s="1"/>
      <c r="Y123" s="1"/>
      <c r="Z123" s="1"/>
      <c r="AA123" s="1"/>
      <c r="AB123" s="1"/>
      <c r="AC123" s="1"/>
    </row>
    <row r="124" spans="1:29" ht="15" customHeight="1">
      <c r="A124" s="1"/>
      <c r="B124" s="285" t="str">
        <f ca="1">OFFSET(INDIRECT($B200),27,0)</f>
        <v xml:space="preserve"> 4. Data and computational thinking    </v>
      </c>
      <c r="C124" s="223" t="str">
        <f ca="1">OFFSET(INDIRECT($B200),27,2)</f>
        <v>Problem-solving and modelling</v>
      </c>
      <c r="D124" s="268" t="str">
        <f ca="1">OFFSET(INDIRECT($B$200),27,14)</f>
        <v xml:space="preserve">demonstrate how programs or processes run by following a sequence of instructions exactly and in order
demonstrate how an algorithm is useful for representing a solution to a problem through testing
understand that changing instructions can affect or even terminate a process, e.g. moving instructions around in a program could produce unexpected outcomes or cause the program to fail altogether.
</v>
      </c>
      <c r="E124" s="241">
        <v>1</v>
      </c>
      <c r="F124" s="237"/>
      <c r="G124" s="245" t="str">
        <f ca="1">OFFSET(INDIRECT($B200),27,15)</f>
        <v xml:space="preserve">identify different parts of a process, e.g. variables, loops, case statements and comments
predict process outcome after modifying inputs, e.g. predicting the effect of changing/editing a set of instructions
modify a given flow chart to change the variables of an algorithm, e.g. add a process or a counter to it that would increment or decrement values.
</v>
      </c>
      <c r="H124" s="241">
        <v>1</v>
      </c>
      <c r="I124" s="246"/>
      <c r="J124" s="249" t="str">
        <f ca="1">OFFSET(INDIRECT($B200),27,16)</f>
        <v>identify patterns and opportunities for re-using code (instructions), e.g. parts of a method or instruction list that can be used to solve similar problems in different situations and/or systems
apply logical reasoning to a problem to formulate a solution, e.g. explain and justify how and why a solution to a problem is suitable
modify a given flow chart to change rules of an algorithm, e.g. adjust conditions of actions in a flow chart, for instance changing the boundaries of a counter in a loop to change how the program functions
change an algorithm and predict the outcome.</v>
      </c>
      <c r="K124" s="241">
        <v>1</v>
      </c>
      <c r="L124" s="246"/>
      <c r="M124" s="252" t="str">
        <f ca="1">OFFSET(INDIRECT($B200),27,17)</f>
        <v xml:space="preserve">decompose complex processes and determine the actions of individual parts, e.g. multiple WHILE, FOR and IF in either text-based or block-based programming environments
follow given written instructions or flow charts to determine the function or output of a process
recognise that algorithms are language agnostic
follow and develop logical solutions, e.g. demonstrate how a problem could be solved selecting a suitable method to illustrate
detect and correct simple errors in algorithms, e.g. can identify and correct where a syntax error will occur, for instance missing equal signs, variable names spelled incorrectly. 
</v>
      </c>
      <c r="N124" s="241">
        <v>1</v>
      </c>
      <c r="O124" s="244"/>
      <c r="P124" s="245" t="str">
        <f ca="1">OFFSET(INDIRECT($B200),27,18)</f>
        <v xml:space="preserve">independently create and design models and explain how they represent real-world problems, e.g. selecting and correctly using an appropriate method for illustrating a problem, such as a flow chart or spreadsheet
follow and develop logical solutions to determine actions and outputs of a program/process, e.g. follow pseudocode or a flow chart to come to an outcome, develop a written sequence of steps that could be followed.
</v>
      </c>
      <c r="Q124" s="241">
        <v>1</v>
      </c>
      <c r="R124" s="244"/>
      <c r="S124" s="245" t="str">
        <f ca="1">OFFSET(INDIRECT($B200),27,19)</f>
        <v>demonstrate the benefits of using part or whole instructions or methods (functions/procedures) in solving a problem, e.g. compartmentalise sections of a problem and call them when needed.</v>
      </c>
      <c r="T124" s="241">
        <v>1</v>
      </c>
      <c r="U124" s="244"/>
      <c r="V124" s="237"/>
      <c r="W124" s="1"/>
      <c r="X124" s="1"/>
      <c r="Y124" s="1"/>
      <c r="Z124" s="1"/>
      <c r="AA124" s="1"/>
      <c r="AB124" s="1"/>
      <c r="AC124" s="1"/>
    </row>
    <row r="125" spans="1:29" ht="15" customHeight="1">
      <c r="A125" s="1"/>
      <c r="B125" s="286"/>
      <c r="C125" s="224"/>
      <c r="D125" s="291"/>
      <c r="E125" s="242"/>
      <c r="F125" s="247"/>
      <c r="G125" s="224"/>
      <c r="H125" s="242"/>
      <c r="I125" s="247"/>
      <c r="J125" s="250"/>
      <c r="K125" s="242"/>
      <c r="L125" s="247"/>
      <c r="M125" s="253"/>
      <c r="N125" s="242"/>
      <c r="O125" s="240"/>
      <c r="P125" s="224"/>
      <c r="Q125" s="242"/>
      <c r="R125" s="240"/>
      <c r="S125" s="224"/>
      <c r="T125" s="242"/>
      <c r="U125" s="240"/>
      <c r="V125" s="238"/>
      <c r="W125" s="1"/>
      <c r="X125" s="1"/>
      <c r="Y125" s="1"/>
      <c r="Z125" s="1"/>
      <c r="AA125" s="1"/>
      <c r="AB125" s="1"/>
      <c r="AC125" s="1"/>
    </row>
    <row r="126" spans="1:29" ht="15" customHeight="1">
      <c r="A126" s="1"/>
      <c r="B126" s="286"/>
      <c r="C126" s="224"/>
      <c r="D126" s="291"/>
      <c r="E126" s="242"/>
      <c r="F126" s="247"/>
      <c r="G126" s="224"/>
      <c r="H126" s="242"/>
      <c r="I126" s="247"/>
      <c r="J126" s="250"/>
      <c r="K126" s="242"/>
      <c r="L126" s="247"/>
      <c r="M126" s="253"/>
      <c r="N126" s="242"/>
      <c r="O126" s="240"/>
      <c r="P126" s="224"/>
      <c r="Q126" s="242"/>
      <c r="R126" s="240"/>
      <c r="S126" s="224"/>
      <c r="T126" s="242"/>
      <c r="U126" s="240"/>
      <c r="V126" s="238"/>
      <c r="W126" s="1"/>
      <c r="X126" s="1"/>
      <c r="Y126" s="1"/>
      <c r="Z126" s="1"/>
      <c r="AA126" s="1"/>
      <c r="AB126" s="1"/>
      <c r="AC126" s="1"/>
    </row>
    <row r="127" spans="1:29" ht="15" customHeight="1">
      <c r="A127" s="1"/>
      <c r="B127" s="286"/>
      <c r="C127" s="224"/>
      <c r="D127" s="291"/>
      <c r="E127" s="243"/>
      <c r="F127" s="247"/>
      <c r="G127" s="224"/>
      <c r="H127" s="243"/>
      <c r="I127" s="247"/>
      <c r="J127" s="250"/>
      <c r="K127" s="243"/>
      <c r="L127" s="247"/>
      <c r="M127" s="253"/>
      <c r="N127" s="243"/>
      <c r="O127" s="240"/>
      <c r="P127" s="224"/>
      <c r="Q127" s="243"/>
      <c r="R127" s="240"/>
      <c r="S127" s="224"/>
      <c r="T127" s="243"/>
      <c r="U127" s="240"/>
      <c r="V127" s="238"/>
      <c r="W127" s="1"/>
      <c r="X127" s="1"/>
      <c r="Y127" s="1"/>
      <c r="Z127" s="1"/>
      <c r="AA127" s="1"/>
      <c r="AB127" s="1"/>
      <c r="AC127" s="1"/>
    </row>
    <row r="128" spans="1:29" ht="15" customHeight="1">
      <c r="A128" s="1"/>
      <c r="B128" s="286"/>
      <c r="C128" s="224"/>
      <c r="D128" s="291"/>
      <c r="E128" s="241">
        <v>2</v>
      </c>
      <c r="F128" s="266"/>
      <c r="G128" s="224"/>
      <c r="H128" s="241">
        <v>2</v>
      </c>
      <c r="I128" s="248"/>
      <c r="J128" s="250"/>
      <c r="K128" s="241">
        <v>2</v>
      </c>
      <c r="L128" s="248"/>
      <c r="M128" s="253"/>
      <c r="N128" s="241">
        <v>2</v>
      </c>
      <c r="O128" s="239"/>
      <c r="P128" s="224"/>
      <c r="Q128" s="241">
        <v>2</v>
      </c>
      <c r="R128" s="239"/>
      <c r="S128" s="224"/>
      <c r="T128" s="241">
        <v>2</v>
      </c>
      <c r="U128" s="239"/>
      <c r="V128" s="237"/>
      <c r="W128" s="1"/>
      <c r="X128" s="1"/>
      <c r="Y128" s="1"/>
      <c r="Z128" s="1"/>
      <c r="AA128" s="1"/>
      <c r="AB128" s="1"/>
      <c r="AC128" s="1"/>
    </row>
    <row r="129" spans="1:29" ht="15" customHeight="1">
      <c r="A129" s="1"/>
      <c r="B129" s="286"/>
      <c r="C129" s="224"/>
      <c r="D129" s="291"/>
      <c r="E129" s="242"/>
      <c r="F129" s="247"/>
      <c r="G129" s="224"/>
      <c r="H129" s="242"/>
      <c r="I129" s="247"/>
      <c r="J129" s="250"/>
      <c r="K129" s="242"/>
      <c r="L129" s="247"/>
      <c r="M129" s="253"/>
      <c r="N129" s="242"/>
      <c r="O129" s="240"/>
      <c r="P129" s="224"/>
      <c r="Q129" s="242"/>
      <c r="R129" s="240"/>
      <c r="S129" s="224"/>
      <c r="T129" s="242"/>
      <c r="U129" s="240"/>
      <c r="V129" s="238"/>
      <c r="W129" s="1"/>
      <c r="X129" s="1"/>
      <c r="Y129" s="1"/>
      <c r="Z129" s="1"/>
      <c r="AA129" s="1"/>
      <c r="AB129" s="1"/>
      <c r="AC129" s="1"/>
    </row>
    <row r="130" spans="1:29" ht="15" customHeight="1">
      <c r="A130" s="1"/>
      <c r="B130" s="286"/>
      <c r="C130" s="224"/>
      <c r="D130" s="291"/>
      <c r="E130" s="242"/>
      <c r="F130" s="247"/>
      <c r="G130" s="224"/>
      <c r="H130" s="242"/>
      <c r="I130" s="247"/>
      <c r="J130" s="250"/>
      <c r="K130" s="242"/>
      <c r="L130" s="247"/>
      <c r="M130" s="253"/>
      <c r="N130" s="242"/>
      <c r="O130" s="240"/>
      <c r="P130" s="224"/>
      <c r="Q130" s="242"/>
      <c r="R130" s="240"/>
      <c r="S130" s="224"/>
      <c r="T130" s="242"/>
      <c r="U130" s="240"/>
      <c r="V130" s="238"/>
      <c r="W130" s="1"/>
      <c r="X130" s="1"/>
      <c r="Y130" s="1"/>
      <c r="Z130" s="1"/>
      <c r="AA130" s="1"/>
      <c r="AB130" s="1"/>
      <c r="AC130" s="1"/>
    </row>
    <row r="131" spans="1:29" ht="15" customHeight="1">
      <c r="A131" s="1"/>
      <c r="B131" s="286"/>
      <c r="C131" s="224"/>
      <c r="D131" s="291"/>
      <c r="E131" s="243"/>
      <c r="F131" s="247"/>
      <c r="G131" s="224"/>
      <c r="H131" s="243"/>
      <c r="I131" s="247"/>
      <c r="J131" s="250"/>
      <c r="K131" s="243"/>
      <c r="L131" s="247"/>
      <c r="M131" s="253"/>
      <c r="N131" s="243"/>
      <c r="O131" s="240"/>
      <c r="P131" s="224"/>
      <c r="Q131" s="243"/>
      <c r="R131" s="240"/>
      <c r="S131" s="224"/>
      <c r="T131" s="243"/>
      <c r="U131" s="240"/>
      <c r="V131" s="238"/>
      <c r="W131" s="1"/>
      <c r="X131" s="1"/>
      <c r="Y131" s="1"/>
      <c r="Z131" s="1"/>
      <c r="AA131" s="1"/>
      <c r="AB131" s="1"/>
      <c r="AC131" s="1"/>
    </row>
    <row r="132" spans="1:29" ht="15" customHeight="1">
      <c r="A132" s="1"/>
      <c r="B132" s="286"/>
      <c r="C132" s="224"/>
      <c r="D132" s="291"/>
      <c r="E132" s="241">
        <v>3</v>
      </c>
      <c r="F132" s="266"/>
      <c r="G132" s="224"/>
      <c r="H132" s="241">
        <v>3</v>
      </c>
      <c r="I132" s="248"/>
      <c r="J132" s="250"/>
      <c r="K132" s="241">
        <v>3</v>
      </c>
      <c r="L132" s="248"/>
      <c r="M132" s="253"/>
      <c r="N132" s="241">
        <v>3</v>
      </c>
      <c r="O132" s="239"/>
      <c r="P132" s="224"/>
      <c r="Q132" s="241">
        <v>3</v>
      </c>
      <c r="R132" s="239"/>
      <c r="S132" s="224"/>
      <c r="T132" s="241">
        <v>3</v>
      </c>
      <c r="U132" s="239"/>
      <c r="V132" s="237"/>
      <c r="W132" s="1"/>
      <c r="X132" s="1"/>
      <c r="Y132" s="1"/>
      <c r="Z132" s="1"/>
      <c r="AA132" s="1"/>
      <c r="AB132" s="1"/>
      <c r="AC132" s="1"/>
    </row>
    <row r="133" spans="1:29" ht="15" customHeight="1">
      <c r="A133" s="1"/>
      <c r="B133" s="286"/>
      <c r="C133" s="224"/>
      <c r="D133" s="291"/>
      <c r="E133" s="242"/>
      <c r="F133" s="247"/>
      <c r="G133" s="224"/>
      <c r="H133" s="242"/>
      <c r="I133" s="247"/>
      <c r="J133" s="250"/>
      <c r="K133" s="242"/>
      <c r="L133" s="247"/>
      <c r="M133" s="253"/>
      <c r="N133" s="242"/>
      <c r="O133" s="240"/>
      <c r="P133" s="224"/>
      <c r="Q133" s="242"/>
      <c r="R133" s="240"/>
      <c r="S133" s="224"/>
      <c r="T133" s="242"/>
      <c r="U133" s="240"/>
      <c r="V133" s="238"/>
      <c r="W133" s="1"/>
      <c r="X133" s="1"/>
      <c r="Y133" s="1"/>
      <c r="Z133" s="1"/>
      <c r="AA133" s="1"/>
      <c r="AB133" s="1"/>
      <c r="AC133" s="1"/>
    </row>
    <row r="134" spans="1:29" ht="15" customHeight="1">
      <c r="A134" s="1"/>
      <c r="B134" s="286"/>
      <c r="C134" s="224"/>
      <c r="D134" s="291"/>
      <c r="E134" s="242"/>
      <c r="F134" s="247"/>
      <c r="G134" s="224"/>
      <c r="H134" s="242"/>
      <c r="I134" s="247"/>
      <c r="J134" s="250"/>
      <c r="K134" s="242"/>
      <c r="L134" s="247"/>
      <c r="M134" s="253"/>
      <c r="N134" s="242"/>
      <c r="O134" s="240"/>
      <c r="P134" s="224"/>
      <c r="Q134" s="242"/>
      <c r="R134" s="240"/>
      <c r="S134" s="224"/>
      <c r="T134" s="242"/>
      <c r="U134" s="240"/>
      <c r="V134" s="238"/>
      <c r="W134" s="1"/>
      <c r="X134" s="1"/>
      <c r="Y134" s="1"/>
      <c r="Z134" s="1"/>
      <c r="AA134" s="1"/>
      <c r="AB134" s="1"/>
      <c r="AC134" s="1"/>
    </row>
    <row r="135" spans="1:29" ht="78.75" customHeight="1">
      <c r="A135" s="1"/>
      <c r="B135" s="286"/>
      <c r="C135" s="225"/>
      <c r="D135" s="291"/>
      <c r="E135" s="243"/>
      <c r="F135" s="247"/>
      <c r="G135" s="225"/>
      <c r="H135" s="243"/>
      <c r="I135" s="247"/>
      <c r="J135" s="251"/>
      <c r="K135" s="243"/>
      <c r="L135" s="247"/>
      <c r="M135" s="254"/>
      <c r="N135" s="243"/>
      <c r="O135" s="240"/>
      <c r="P135" s="225"/>
      <c r="Q135" s="243"/>
      <c r="R135" s="240"/>
      <c r="S135" s="225"/>
      <c r="T135" s="243"/>
      <c r="U135" s="240"/>
      <c r="V135" s="238"/>
      <c r="W135" s="1"/>
      <c r="X135" s="1"/>
      <c r="Y135" s="1"/>
      <c r="Z135" s="1"/>
      <c r="AA135" s="1"/>
      <c r="AB135" s="1"/>
      <c r="AC135" s="1"/>
    </row>
    <row r="136" spans="1:29" ht="15" customHeight="1">
      <c r="A136" s="1"/>
      <c r="B136" s="286"/>
      <c r="C136" s="223" t="str">
        <f ca="1">OFFSET(INDIRECT($B200),29,2)</f>
        <v>Data and information literacy</v>
      </c>
      <c r="D136" s="268" t="str">
        <f ca="1">OFFSET(INDIRECT($B$200),29,14)</f>
        <v xml:space="preserve">construct, refine and interrogate data sets to test or support an investigation.
</v>
      </c>
      <c r="E136" s="241">
        <v>1</v>
      </c>
      <c r="F136" s="237"/>
      <c r="G136" s="245" t="str">
        <f ca="1">OFFSET(INDIRECT($B200),29,15)</f>
        <v>create a data capture form, capture data, search data and create a database or spreadsheet with appropriate data input method.</v>
      </c>
      <c r="H136" s="241">
        <v>1</v>
      </c>
      <c r="I136" s="246"/>
      <c r="J136" s="249" t="str">
        <f ca="1">OFFSET(INDIRECT($B200),29,16)</f>
        <v>construct frequency tables for sets of data, grouped where appropriate, and perform simple analysis on data sets.</v>
      </c>
      <c r="K136" s="241">
        <v>1</v>
      </c>
      <c r="L136" s="246"/>
      <c r="M136" s="245" t="str">
        <f ca="1">OFFSET(INDIRECT($B200),29,17)</f>
        <v>search through large data sets and identify trends where appropriate.</v>
      </c>
      <c r="N136" s="241">
        <v>1</v>
      </c>
      <c r="O136" s="244"/>
      <c r="P136" s="245" t="str">
        <f ca="1">OFFSET(INDIRECT($B200),29,18)</f>
        <v>use data to explain and add validity to conclusion and where possible modify conclusion and/or hypothesis.</v>
      </c>
      <c r="Q136" s="241">
        <v>1</v>
      </c>
      <c r="R136" s="244"/>
      <c r="S136" s="245" t="str">
        <f ca="1">OFFSET(INDIRECT($B200),29,19)</f>
        <v>use appropriate programs to produce statistical evidence based on their own collected data/identified scenario and justify reasoning.</v>
      </c>
      <c r="T136" s="241">
        <v>1</v>
      </c>
      <c r="U136" s="244"/>
      <c r="V136" s="237"/>
      <c r="W136" s="1"/>
      <c r="X136" s="1"/>
      <c r="Y136" s="1"/>
      <c r="Z136" s="1"/>
      <c r="AA136" s="1"/>
      <c r="AB136" s="1"/>
      <c r="AC136" s="1"/>
    </row>
    <row r="137" spans="1:29" ht="15" customHeight="1">
      <c r="A137" s="1"/>
      <c r="B137" s="286"/>
      <c r="C137" s="224"/>
      <c r="D137" s="291"/>
      <c r="E137" s="242"/>
      <c r="F137" s="247"/>
      <c r="G137" s="224"/>
      <c r="H137" s="242"/>
      <c r="I137" s="247"/>
      <c r="J137" s="250"/>
      <c r="K137" s="242"/>
      <c r="L137" s="247"/>
      <c r="M137" s="224"/>
      <c r="N137" s="242"/>
      <c r="O137" s="240"/>
      <c r="P137" s="224"/>
      <c r="Q137" s="242"/>
      <c r="R137" s="240"/>
      <c r="S137" s="224"/>
      <c r="T137" s="242"/>
      <c r="U137" s="240"/>
      <c r="V137" s="238"/>
      <c r="W137" s="1"/>
      <c r="X137" s="1"/>
      <c r="Y137" s="1"/>
      <c r="Z137" s="1"/>
      <c r="AA137" s="1"/>
      <c r="AB137" s="1"/>
      <c r="AC137" s="1"/>
    </row>
    <row r="138" spans="1:29" ht="15" customHeight="1">
      <c r="A138" s="1"/>
      <c r="B138" s="286"/>
      <c r="C138" s="224"/>
      <c r="D138" s="291"/>
      <c r="E138" s="242"/>
      <c r="F138" s="247"/>
      <c r="G138" s="224"/>
      <c r="H138" s="242"/>
      <c r="I138" s="247"/>
      <c r="J138" s="250"/>
      <c r="K138" s="242"/>
      <c r="L138" s="247"/>
      <c r="M138" s="224"/>
      <c r="N138" s="242"/>
      <c r="O138" s="240"/>
      <c r="P138" s="224"/>
      <c r="Q138" s="242"/>
      <c r="R138" s="240"/>
      <c r="S138" s="224"/>
      <c r="T138" s="242"/>
      <c r="U138" s="240"/>
      <c r="V138" s="238"/>
      <c r="W138" s="1"/>
      <c r="X138" s="1"/>
      <c r="Y138" s="1"/>
      <c r="Z138" s="1"/>
      <c r="AA138" s="1"/>
      <c r="AB138" s="1"/>
      <c r="AC138" s="1"/>
    </row>
    <row r="139" spans="1:29" ht="15" customHeight="1">
      <c r="A139" s="1"/>
      <c r="B139" s="286"/>
      <c r="C139" s="224"/>
      <c r="D139" s="291"/>
      <c r="E139" s="243"/>
      <c r="F139" s="247"/>
      <c r="G139" s="224"/>
      <c r="H139" s="243"/>
      <c r="I139" s="247"/>
      <c r="J139" s="250"/>
      <c r="K139" s="243"/>
      <c r="L139" s="247"/>
      <c r="M139" s="224"/>
      <c r="N139" s="243"/>
      <c r="O139" s="240"/>
      <c r="P139" s="224"/>
      <c r="Q139" s="243"/>
      <c r="R139" s="240"/>
      <c r="S139" s="224"/>
      <c r="T139" s="243"/>
      <c r="U139" s="240"/>
      <c r="V139" s="238"/>
      <c r="W139" s="1"/>
      <c r="X139" s="1"/>
      <c r="Y139" s="1"/>
      <c r="Z139" s="1"/>
      <c r="AA139" s="1"/>
      <c r="AB139" s="1"/>
      <c r="AC139" s="1"/>
    </row>
    <row r="140" spans="1:29" ht="15" customHeight="1">
      <c r="A140" s="1"/>
      <c r="B140" s="286"/>
      <c r="C140" s="224"/>
      <c r="D140" s="291"/>
      <c r="E140" s="241">
        <v>2</v>
      </c>
      <c r="F140" s="266"/>
      <c r="G140" s="224"/>
      <c r="H140" s="241">
        <v>2</v>
      </c>
      <c r="I140" s="248"/>
      <c r="J140" s="250"/>
      <c r="K140" s="241">
        <v>2</v>
      </c>
      <c r="L140" s="248"/>
      <c r="M140" s="224"/>
      <c r="N140" s="241">
        <v>2</v>
      </c>
      <c r="O140" s="239"/>
      <c r="P140" s="224"/>
      <c r="Q140" s="241">
        <v>2</v>
      </c>
      <c r="R140" s="239"/>
      <c r="S140" s="224"/>
      <c r="T140" s="241">
        <v>2</v>
      </c>
      <c r="U140" s="239"/>
      <c r="V140" s="237"/>
      <c r="W140" s="1"/>
      <c r="X140" s="1"/>
      <c r="Y140" s="1"/>
      <c r="Z140" s="1"/>
      <c r="AA140" s="1"/>
      <c r="AB140" s="1"/>
      <c r="AC140" s="1"/>
    </row>
    <row r="141" spans="1:29" ht="15" customHeight="1">
      <c r="A141" s="1"/>
      <c r="B141" s="286"/>
      <c r="C141" s="224"/>
      <c r="D141" s="291"/>
      <c r="E141" s="242"/>
      <c r="F141" s="247"/>
      <c r="G141" s="224"/>
      <c r="H141" s="242"/>
      <c r="I141" s="247"/>
      <c r="J141" s="250"/>
      <c r="K141" s="242"/>
      <c r="L141" s="247"/>
      <c r="M141" s="224"/>
      <c r="N141" s="242"/>
      <c r="O141" s="240"/>
      <c r="P141" s="224"/>
      <c r="Q141" s="242"/>
      <c r="R141" s="240"/>
      <c r="S141" s="224"/>
      <c r="T141" s="242"/>
      <c r="U141" s="240"/>
      <c r="V141" s="238"/>
      <c r="W141" s="1"/>
      <c r="X141" s="1"/>
      <c r="Y141" s="1"/>
      <c r="Z141" s="1"/>
      <c r="AA141" s="1"/>
      <c r="AB141" s="1"/>
      <c r="AC141" s="1"/>
    </row>
    <row r="142" spans="1:29" ht="15" customHeight="1">
      <c r="A142" s="1"/>
      <c r="B142" s="286"/>
      <c r="C142" s="224"/>
      <c r="D142" s="291"/>
      <c r="E142" s="242"/>
      <c r="F142" s="247"/>
      <c r="G142" s="224"/>
      <c r="H142" s="242"/>
      <c r="I142" s="247"/>
      <c r="J142" s="250"/>
      <c r="K142" s="242"/>
      <c r="L142" s="247"/>
      <c r="M142" s="224"/>
      <c r="N142" s="242"/>
      <c r="O142" s="240"/>
      <c r="P142" s="224"/>
      <c r="Q142" s="242"/>
      <c r="R142" s="240"/>
      <c r="S142" s="224"/>
      <c r="T142" s="242"/>
      <c r="U142" s="240"/>
      <c r="V142" s="238"/>
      <c r="W142" s="1"/>
      <c r="X142" s="1"/>
      <c r="Y142" s="1"/>
      <c r="Z142" s="1"/>
      <c r="AA142" s="1"/>
      <c r="AB142" s="1"/>
      <c r="AC142" s="1"/>
    </row>
    <row r="143" spans="1:29" ht="15" customHeight="1">
      <c r="A143" s="1"/>
      <c r="B143" s="286"/>
      <c r="C143" s="224"/>
      <c r="D143" s="291"/>
      <c r="E143" s="243"/>
      <c r="F143" s="247"/>
      <c r="G143" s="224"/>
      <c r="H143" s="243"/>
      <c r="I143" s="247"/>
      <c r="J143" s="250"/>
      <c r="K143" s="243"/>
      <c r="L143" s="247"/>
      <c r="M143" s="224"/>
      <c r="N143" s="243"/>
      <c r="O143" s="240"/>
      <c r="P143" s="224"/>
      <c r="Q143" s="243"/>
      <c r="R143" s="240"/>
      <c r="S143" s="224"/>
      <c r="T143" s="243"/>
      <c r="U143" s="240"/>
      <c r="V143" s="238"/>
      <c r="W143" s="1"/>
      <c r="X143" s="1"/>
      <c r="Y143" s="1"/>
      <c r="Z143" s="1"/>
      <c r="AA143" s="1"/>
      <c r="AB143" s="1"/>
      <c r="AC143" s="1"/>
    </row>
    <row r="144" spans="1:29" ht="15" customHeight="1">
      <c r="A144" s="1"/>
      <c r="B144" s="286"/>
      <c r="C144" s="224"/>
      <c r="D144" s="291"/>
      <c r="E144" s="241">
        <v>3</v>
      </c>
      <c r="F144" s="266"/>
      <c r="G144" s="224"/>
      <c r="H144" s="241">
        <v>3</v>
      </c>
      <c r="I144" s="248"/>
      <c r="J144" s="250"/>
      <c r="K144" s="241">
        <v>3</v>
      </c>
      <c r="L144" s="248"/>
      <c r="M144" s="224"/>
      <c r="N144" s="241">
        <v>3</v>
      </c>
      <c r="O144" s="239"/>
      <c r="P144" s="224"/>
      <c r="Q144" s="241">
        <v>3</v>
      </c>
      <c r="R144" s="239"/>
      <c r="S144" s="224"/>
      <c r="T144" s="241">
        <v>3</v>
      </c>
      <c r="U144" s="239"/>
      <c r="V144" s="237"/>
      <c r="W144" s="1"/>
      <c r="X144" s="1"/>
      <c r="Y144" s="1"/>
      <c r="Z144" s="1"/>
      <c r="AA144" s="1"/>
      <c r="AB144" s="1"/>
      <c r="AC144" s="1"/>
    </row>
    <row r="145" spans="1:29" ht="15" customHeight="1">
      <c r="A145" s="1"/>
      <c r="B145" s="286"/>
      <c r="C145" s="224"/>
      <c r="D145" s="291"/>
      <c r="E145" s="242"/>
      <c r="F145" s="247"/>
      <c r="G145" s="224"/>
      <c r="H145" s="242"/>
      <c r="I145" s="247"/>
      <c r="J145" s="250"/>
      <c r="K145" s="242"/>
      <c r="L145" s="247"/>
      <c r="M145" s="224"/>
      <c r="N145" s="242"/>
      <c r="O145" s="240"/>
      <c r="P145" s="224"/>
      <c r="Q145" s="242"/>
      <c r="R145" s="240"/>
      <c r="S145" s="224"/>
      <c r="T145" s="242"/>
      <c r="U145" s="240"/>
      <c r="V145" s="238"/>
      <c r="W145" s="1"/>
      <c r="X145" s="1"/>
      <c r="Y145" s="1"/>
      <c r="Z145" s="1"/>
      <c r="AA145" s="1"/>
      <c r="AB145" s="1"/>
      <c r="AC145" s="1"/>
    </row>
    <row r="146" spans="1:29" ht="15" customHeight="1">
      <c r="A146" s="1"/>
      <c r="B146" s="286"/>
      <c r="C146" s="224"/>
      <c r="D146" s="291"/>
      <c r="E146" s="242"/>
      <c r="F146" s="247"/>
      <c r="G146" s="224"/>
      <c r="H146" s="242"/>
      <c r="I146" s="247"/>
      <c r="J146" s="250"/>
      <c r="K146" s="242"/>
      <c r="L146" s="247"/>
      <c r="M146" s="224"/>
      <c r="N146" s="242"/>
      <c r="O146" s="240"/>
      <c r="P146" s="224"/>
      <c r="Q146" s="242"/>
      <c r="R146" s="240"/>
      <c r="S146" s="224"/>
      <c r="T146" s="242"/>
      <c r="U146" s="240"/>
      <c r="V146" s="238"/>
      <c r="W146" s="1"/>
      <c r="X146" s="1"/>
      <c r="Y146" s="1"/>
      <c r="Z146" s="1"/>
      <c r="AA146" s="1"/>
      <c r="AB146" s="1"/>
      <c r="AC146" s="1"/>
    </row>
    <row r="147" spans="1:29" ht="15" customHeight="1">
      <c r="A147" s="1"/>
      <c r="B147" s="287"/>
      <c r="C147" s="225"/>
      <c r="D147" s="291"/>
      <c r="E147" s="243"/>
      <c r="F147" s="247"/>
      <c r="G147" s="225"/>
      <c r="H147" s="243"/>
      <c r="I147" s="247"/>
      <c r="J147" s="251"/>
      <c r="K147" s="243"/>
      <c r="L147" s="247"/>
      <c r="M147" s="225"/>
      <c r="N147" s="243"/>
      <c r="O147" s="240"/>
      <c r="P147" s="225"/>
      <c r="Q147" s="243"/>
      <c r="R147" s="240"/>
      <c r="S147" s="225"/>
      <c r="T147" s="243"/>
      <c r="U147" s="240"/>
      <c r="V147" s="238"/>
      <c r="W147" s="1"/>
      <c r="X147" s="1"/>
      <c r="Y147" s="1"/>
      <c r="Z147" s="1"/>
      <c r="AA147" s="1"/>
      <c r="AB147" s="1"/>
      <c r="AC147" s="1"/>
    </row>
    <row r="148" spans="1:29">
      <c r="A148" s="1"/>
      <c r="B148" s="16"/>
      <c r="C148" s="3"/>
      <c r="D148" s="3"/>
      <c r="E148" s="3"/>
      <c r="F148" s="3"/>
      <c r="G148" s="137"/>
      <c r="H148" s="137"/>
      <c r="I148" s="137"/>
      <c r="J148" s="137"/>
      <c r="K148" s="137"/>
      <c r="L148" s="154"/>
      <c r="M148" s="137"/>
      <c r="N148" s="137"/>
      <c r="O148" s="137"/>
      <c r="P148" s="137"/>
      <c r="Q148" s="137"/>
      <c r="R148" s="137"/>
      <c r="S148" s="137"/>
      <c r="T148" s="137"/>
      <c r="U148" s="137"/>
      <c r="V148" s="1"/>
      <c r="W148" s="1"/>
      <c r="X148" s="1"/>
      <c r="Y148" s="1"/>
      <c r="Z148" s="1"/>
      <c r="AA148" s="1"/>
      <c r="AB148" s="1"/>
      <c r="AC148" s="1"/>
    </row>
    <row r="149" spans="1:29">
      <c r="A149" s="1"/>
      <c r="B149" s="16"/>
      <c r="C149" s="3"/>
      <c r="D149" s="3"/>
      <c r="E149" s="3"/>
      <c r="F149" s="3"/>
      <c r="G149" s="137"/>
      <c r="H149" s="137"/>
      <c r="I149" s="137"/>
      <c r="J149" s="137"/>
      <c r="K149" s="137"/>
      <c r="L149" s="154"/>
      <c r="M149" s="137"/>
      <c r="N149" s="137"/>
      <c r="O149" s="137"/>
      <c r="P149" s="137"/>
      <c r="Q149" s="137"/>
      <c r="R149" s="137"/>
      <c r="S149" s="137"/>
      <c r="T149" s="137"/>
      <c r="U149" s="137"/>
      <c r="V149" s="1"/>
      <c r="W149" s="1"/>
      <c r="X149" s="1"/>
      <c r="Y149" s="1"/>
      <c r="Z149" s="1"/>
      <c r="AA149" s="1"/>
      <c r="AB149" s="1"/>
      <c r="AC149" s="1"/>
    </row>
    <row r="150" spans="1:29">
      <c r="A150" s="1"/>
      <c r="B150" s="16"/>
      <c r="C150" s="3"/>
      <c r="D150" s="3"/>
      <c r="E150" s="3"/>
      <c r="F150" s="3"/>
      <c r="G150" s="137"/>
      <c r="H150" s="137"/>
      <c r="I150" s="137"/>
      <c r="J150" s="137"/>
      <c r="K150" s="137"/>
      <c r="L150" s="154"/>
      <c r="M150" s="137"/>
      <c r="N150" s="137"/>
      <c r="O150" s="137"/>
      <c r="P150" s="137"/>
      <c r="Q150" s="137"/>
      <c r="R150" s="137"/>
      <c r="S150" s="137"/>
      <c r="T150" s="137"/>
      <c r="U150" s="137"/>
      <c r="V150" s="1"/>
      <c r="W150" s="1"/>
      <c r="X150" s="1"/>
      <c r="Y150" s="1"/>
      <c r="Z150" s="1"/>
      <c r="AA150" s="1"/>
      <c r="AB150" s="1"/>
      <c r="AC150" s="1"/>
    </row>
    <row r="151" spans="1:29">
      <c r="A151" s="1"/>
      <c r="B151" s="16"/>
      <c r="C151" s="3"/>
      <c r="D151" s="3"/>
      <c r="E151" s="3"/>
      <c r="F151" s="3"/>
      <c r="G151" s="137"/>
      <c r="H151" s="137"/>
      <c r="I151" s="137"/>
      <c r="J151" s="137"/>
      <c r="K151" s="137"/>
      <c r="L151" s="154"/>
      <c r="M151" s="137"/>
      <c r="N151" s="137"/>
      <c r="O151" s="137"/>
      <c r="P151" s="137"/>
      <c r="Q151" s="137"/>
      <c r="R151" s="137"/>
      <c r="S151" s="137"/>
      <c r="T151" s="137"/>
      <c r="U151" s="137"/>
      <c r="V151" s="1"/>
      <c r="W151" s="1"/>
      <c r="X151" s="1"/>
      <c r="Y151" s="1"/>
      <c r="Z151" s="1"/>
      <c r="AA151" s="1"/>
      <c r="AB151" s="1"/>
      <c r="AC151" s="1"/>
    </row>
    <row r="152" spans="1:29">
      <c r="A152" s="1"/>
      <c r="B152" s="16"/>
      <c r="C152" s="3"/>
      <c r="D152" s="3"/>
      <c r="E152" s="3"/>
      <c r="F152" s="3"/>
      <c r="G152" s="137"/>
      <c r="H152" s="137"/>
      <c r="I152" s="137"/>
      <c r="J152" s="137"/>
      <c r="K152" s="137"/>
      <c r="L152" s="154"/>
      <c r="M152" s="137"/>
      <c r="N152" s="137"/>
      <c r="O152" s="137"/>
      <c r="P152" s="137"/>
      <c r="Q152" s="137"/>
      <c r="R152" s="137"/>
      <c r="S152" s="137"/>
      <c r="T152" s="137"/>
      <c r="U152" s="137"/>
      <c r="V152" s="1"/>
      <c r="W152" s="1"/>
      <c r="X152" s="1"/>
      <c r="Y152" s="1"/>
      <c r="Z152" s="1"/>
      <c r="AA152" s="1"/>
      <c r="AB152" s="1"/>
      <c r="AC152" s="1"/>
    </row>
    <row r="153" spans="1:29">
      <c r="A153" s="1"/>
      <c r="B153" s="16"/>
      <c r="C153" s="3"/>
      <c r="D153" s="3"/>
      <c r="E153" s="3"/>
      <c r="F153" s="3"/>
      <c r="G153" s="137"/>
      <c r="H153" s="137"/>
      <c r="I153" s="137"/>
      <c r="J153" s="137"/>
      <c r="K153" s="137"/>
      <c r="L153" s="154"/>
      <c r="M153" s="137"/>
      <c r="N153" s="137"/>
      <c r="O153" s="137"/>
      <c r="P153" s="137"/>
      <c r="Q153" s="137"/>
      <c r="R153" s="137"/>
      <c r="S153" s="137"/>
      <c r="T153" s="137"/>
      <c r="U153" s="137"/>
      <c r="V153" s="1"/>
      <c r="W153" s="1"/>
      <c r="X153" s="1"/>
      <c r="Y153" s="1"/>
      <c r="Z153" s="1"/>
      <c r="AA153" s="1"/>
      <c r="AB153" s="1"/>
      <c r="AC153" s="1"/>
    </row>
    <row r="154" spans="1:29">
      <c r="A154" s="1"/>
      <c r="B154" s="16"/>
      <c r="C154" s="3"/>
      <c r="D154" s="3"/>
      <c r="E154" s="3"/>
      <c r="F154" s="3"/>
      <c r="G154" s="137"/>
      <c r="H154" s="137"/>
      <c r="I154" s="137"/>
      <c r="J154" s="137"/>
      <c r="K154" s="137"/>
      <c r="L154" s="154"/>
      <c r="M154" s="137"/>
      <c r="N154" s="137"/>
      <c r="O154" s="137"/>
      <c r="P154" s="137"/>
      <c r="Q154" s="137"/>
      <c r="R154" s="137"/>
      <c r="S154" s="137"/>
      <c r="T154" s="137"/>
      <c r="U154" s="137"/>
      <c r="V154" s="1"/>
      <c r="W154" s="1"/>
      <c r="X154" s="1"/>
      <c r="Y154" s="1"/>
      <c r="Z154" s="1"/>
      <c r="AA154" s="1"/>
      <c r="AB154" s="1"/>
      <c r="AC154" s="1"/>
    </row>
    <row r="155" spans="1:29">
      <c r="A155" s="1"/>
      <c r="B155" s="16"/>
      <c r="C155" s="3"/>
      <c r="D155" s="3"/>
      <c r="E155" s="3"/>
      <c r="F155" s="3"/>
      <c r="G155" s="137"/>
      <c r="H155" s="137"/>
      <c r="I155" s="137"/>
      <c r="J155" s="137"/>
      <c r="K155" s="137"/>
      <c r="L155" s="154"/>
      <c r="M155" s="137"/>
      <c r="N155" s="137"/>
      <c r="O155" s="137"/>
      <c r="P155" s="137"/>
      <c r="Q155" s="137"/>
      <c r="R155" s="137"/>
      <c r="S155" s="137"/>
      <c r="T155" s="137"/>
      <c r="U155" s="137"/>
      <c r="V155" s="1"/>
      <c r="W155" s="1"/>
      <c r="X155" s="1"/>
      <c r="Y155" s="1"/>
      <c r="Z155" s="1"/>
      <c r="AA155" s="1"/>
      <c r="AB155" s="1"/>
      <c r="AC155" s="1"/>
    </row>
    <row r="156" spans="1:29">
      <c r="A156" s="1"/>
      <c r="B156" s="16"/>
      <c r="C156" s="3"/>
      <c r="D156" s="3"/>
      <c r="E156" s="3"/>
      <c r="F156" s="3"/>
      <c r="G156" s="137"/>
      <c r="H156" s="137"/>
      <c r="I156" s="137"/>
      <c r="J156" s="137"/>
      <c r="K156" s="137"/>
      <c r="L156" s="154"/>
      <c r="M156" s="137"/>
      <c r="N156" s="137"/>
      <c r="O156" s="137"/>
      <c r="P156" s="137"/>
      <c r="Q156" s="137"/>
      <c r="R156" s="137"/>
      <c r="S156" s="137"/>
      <c r="T156" s="137"/>
      <c r="U156" s="137"/>
      <c r="V156" s="1"/>
      <c r="W156" s="1"/>
      <c r="X156" s="1"/>
      <c r="Y156" s="1"/>
      <c r="Z156" s="1"/>
      <c r="AA156" s="1"/>
      <c r="AB156" s="1"/>
      <c r="AC156" s="1"/>
    </row>
    <row r="157" spans="1:29">
      <c r="A157" s="1"/>
      <c r="B157" s="16"/>
      <c r="C157" s="3"/>
      <c r="D157" s="3"/>
      <c r="E157" s="3"/>
      <c r="F157" s="3"/>
      <c r="G157" s="137"/>
      <c r="H157" s="137"/>
      <c r="I157" s="137"/>
      <c r="J157" s="137"/>
      <c r="K157" s="137"/>
      <c r="L157" s="154"/>
      <c r="M157" s="137"/>
      <c r="N157" s="137"/>
      <c r="O157" s="137"/>
      <c r="P157" s="137"/>
      <c r="Q157" s="137"/>
      <c r="R157" s="137"/>
      <c r="S157" s="137"/>
      <c r="T157" s="137"/>
      <c r="U157" s="137"/>
      <c r="V157" s="1"/>
      <c r="W157" s="1"/>
      <c r="X157" s="1"/>
      <c r="Y157" s="1"/>
      <c r="Z157" s="1"/>
      <c r="AA157" s="1"/>
      <c r="AB157" s="1"/>
      <c r="AC157" s="1"/>
    </row>
    <row r="158" spans="1:29">
      <c r="A158" s="1"/>
      <c r="B158" s="16"/>
      <c r="C158" s="3"/>
      <c r="D158" s="3"/>
      <c r="E158" s="3"/>
      <c r="F158" s="3"/>
      <c r="G158" s="137"/>
      <c r="H158" s="137"/>
      <c r="I158" s="137"/>
      <c r="J158" s="137"/>
      <c r="K158" s="137"/>
      <c r="L158" s="154"/>
      <c r="M158" s="137"/>
      <c r="N158" s="137"/>
      <c r="O158" s="137"/>
      <c r="P158" s="137"/>
      <c r="Q158" s="137"/>
      <c r="R158" s="137"/>
      <c r="S158" s="137"/>
      <c r="T158" s="137"/>
      <c r="U158" s="137"/>
      <c r="V158" s="1"/>
      <c r="W158" s="1"/>
      <c r="X158" s="1"/>
      <c r="Y158" s="1"/>
      <c r="Z158" s="1"/>
      <c r="AA158" s="1"/>
      <c r="AB158" s="1"/>
      <c r="AC158" s="1"/>
    </row>
    <row r="159" spans="1:29">
      <c r="A159" s="1"/>
      <c r="B159" s="16"/>
      <c r="C159" s="3"/>
      <c r="D159" s="3"/>
      <c r="E159" s="3"/>
      <c r="F159" s="3"/>
      <c r="G159" s="137"/>
      <c r="H159" s="137"/>
      <c r="I159" s="137"/>
      <c r="J159" s="137"/>
      <c r="K159" s="137"/>
      <c r="L159" s="154"/>
      <c r="M159" s="137"/>
      <c r="N159" s="137"/>
      <c r="O159" s="137"/>
      <c r="P159" s="137"/>
      <c r="Q159" s="137"/>
      <c r="R159" s="137"/>
      <c r="S159" s="137"/>
      <c r="T159" s="137"/>
      <c r="U159" s="137"/>
      <c r="V159" s="1"/>
      <c r="W159" s="1"/>
      <c r="X159" s="1"/>
      <c r="Y159" s="1"/>
      <c r="Z159" s="1"/>
      <c r="AA159" s="1"/>
      <c r="AB159" s="1"/>
      <c r="AC159" s="1"/>
    </row>
    <row r="160" spans="1:29">
      <c r="A160" s="1"/>
      <c r="B160" s="16"/>
      <c r="C160" s="3"/>
      <c r="D160" s="3"/>
      <c r="E160" s="3"/>
      <c r="F160" s="3"/>
      <c r="G160" s="137"/>
      <c r="H160" s="137"/>
      <c r="I160" s="137"/>
      <c r="J160" s="137"/>
      <c r="K160" s="137"/>
      <c r="L160" s="154"/>
      <c r="M160" s="137"/>
      <c r="N160" s="137"/>
      <c r="O160" s="137"/>
      <c r="P160" s="137"/>
      <c r="Q160" s="137"/>
      <c r="R160" s="137"/>
      <c r="S160" s="137"/>
      <c r="T160" s="137"/>
      <c r="U160" s="137"/>
      <c r="V160" s="1"/>
      <c r="W160" s="1"/>
      <c r="X160" s="1"/>
      <c r="Y160" s="1"/>
      <c r="Z160" s="1"/>
      <c r="AA160" s="1"/>
      <c r="AB160" s="1"/>
      <c r="AC160" s="1"/>
    </row>
    <row r="161" spans="1:29">
      <c r="A161" s="1"/>
      <c r="B161" s="16"/>
      <c r="C161" s="3"/>
      <c r="D161" s="3"/>
      <c r="E161" s="3"/>
      <c r="F161" s="3"/>
      <c r="G161" s="137"/>
      <c r="H161" s="137"/>
      <c r="I161" s="137"/>
      <c r="J161" s="137"/>
      <c r="K161" s="137"/>
      <c r="L161" s="154"/>
      <c r="M161" s="137"/>
      <c r="N161" s="137"/>
      <c r="O161" s="137"/>
      <c r="P161" s="137"/>
      <c r="Q161" s="137"/>
      <c r="R161" s="137"/>
      <c r="S161" s="137"/>
      <c r="T161" s="137"/>
      <c r="U161" s="137"/>
      <c r="V161" s="1"/>
      <c r="W161" s="1"/>
      <c r="X161" s="1"/>
      <c r="Y161" s="1"/>
      <c r="Z161" s="1"/>
      <c r="AA161" s="1"/>
      <c r="AB161" s="1"/>
      <c r="AC161" s="1"/>
    </row>
    <row r="162" spans="1:29">
      <c r="A162" s="1"/>
      <c r="B162" s="16"/>
      <c r="C162" s="3"/>
      <c r="D162" s="3"/>
      <c r="E162" s="3"/>
      <c r="F162" s="3"/>
      <c r="G162" s="137"/>
      <c r="H162" s="137"/>
      <c r="I162" s="137"/>
      <c r="J162" s="137"/>
      <c r="K162" s="137"/>
      <c r="L162" s="154"/>
      <c r="M162" s="137"/>
      <c r="N162" s="137"/>
      <c r="O162" s="137"/>
      <c r="P162" s="137"/>
      <c r="Q162" s="137"/>
      <c r="R162" s="137"/>
      <c r="S162" s="137"/>
      <c r="T162" s="137"/>
      <c r="U162" s="137"/>
      <c r="V162" s="1"/>
      <c r="W162" s="1"/>
      <c r="X162" s="1"/>
      <c r="Y162" s="1"/>
      <c r="Z162" s="1"/>
      <c r="AA162" s="1"/>
      <c r="AB162" s="1"/>
      <c r="AC162" s="1"/>
    </row>
    <row r="163" spans="1:29">
      <c r="A163" s="1"/>
      <c r="B163" s="16"/>
      <c r="C163" s="3"/>
      <c r="D163" s="3"/>
      <c r="E163" s="3"/>
      <c r="F163" s="3"/>
      <c r="G163" s="137"/>
      <c r="H163" s="137"/>
      <c r="I163" s="137"/>
      <c r="J163" s="137"/>
      <c r="K163" s="137"/>
      <c r="L163" s="154"/>
      <c r="M163" s="137"/>
      <c r="N163" s="137"/>
      <c r="O163" s="137"/>
      <c r="P163" s="137"/>
      <c r="Q163" s="137"/>
      <c r="R163" s="137"/>
      <c r="S163" s="137"/>
      <c r="T163" s="137"/>
      <c r="U163" s="137"/>
      <c r="V163" s="1"/>
      <c r="W163" s="1"/>
      <c r="X163" s="1"/>
      <c r="Y163" s="1"/>
      <c r="Z163" s="1"/>
      <c r="AA163" s="1"/>
      <c r="AB163" s="1"/>
      <c r="AC163" s="1"/>
    </row>
    <row r="164" spans="1:29">
      <c r="A164" s="1"/>
      <c r="B164" s="16"/>
      <c r="C164" s="3"/>
      <c r="D164" s="3"/>
      <c r="E164" s="3"/>
      <c r="F164" s="3"/>
      <c r="G164" s="137"/>
      <c r="H164" s="137"/>
      <c r="I164" s="137"/>
      <c r="J164" s="137"/>
      <c r="K164" s="137"/>
      <c r="L164" s="154"/>
      <c r="M164" s="137"/>
      <c r="N164" s="137"/>
      <c r="O164" s="137"/>
      <c r="P164" s="137"/>
      <c r="Q164" s="137"/>
      <c r="R164" s="137"/>
      <c r="S164" s="137"/>
      <c r="T164" s="137"/>
      <c r="U164" s="137"/>
      <c r="V164" s="1"/>
      <c r="W164" s="1"/>
      <c r="X164" s="1"/>
      <c r="Y164" s="1"/>
      <c r="Z164" s="1"/>
      <c r="AA164" s="1"/>
      <c r="AB164" s="1"/>
      <c r="AC164" s="1"/>
    </row>
    <row r="165" spans="1:29">
      <c r="A165" s="1"/>
      <c r="B165" s="16"/>
      <c r="C165" s="3"/>
      <c r="D165" s="3"/>
      <c r="E165" s="3"/>
      <c r="F165" s="3"/>
      <c r="G165" s="137"/>
      <c r="H165" s="137"/>
      <c r="I165" s="137"/>
      <c r="J165" s="137"/>
      <c r="K165" s="137"/>
      <c r="L165" s="154"/>
      <c r="M165" s="137"/>
      <c r="N165" s="137"/>
      <c r="O165" s="137"/>
      <c r="P165" s="137"/>
      <c r="Q165" s="137"/>
      <c r="R165" s="137"/>
      <c r="S165" s="137"/>
      <c r="T165" s="137"/>
      <c r="U165" s="137"/>
      <c r="V165" s="1"/>
      <c r="W165" s="1"/>
      <c r="X165" s="1"/>
      <c r="Y165" s="1"/>
      <c r="Z165" s="1"/>
      <c r="AA165" s="1"/>
      <c r="AB165" s="1"/>
      <c r="AC165" s="1"/>
    </row>
    <row r="166" spans="1:29">
      <c r="A166" s="1"/>
      <c r="B166" s="16"/>
      <c r="C166" s="3"/>
      <c r="D166" s="3"/>
      <c r="E166" s="3"/>
      <c r="F166" s="3"/>
      <c r="G166" s="137"/>
      <c r="H166" s="137"/>
      <c r="I166" s="137"/>
      <c r="J166" s="137"/>
      <c r="K166" s="137"/>
      <c r="L166" s="154"/>
      <c r="M166" s="137"/>
      <c r="N166" s="137"/>
      <c r="O166" s="137"/>
      <c r="P166" s="137"/>
      <c r="Q166" s="137"/>
      <c r="R166" s="137"/>
      <c r="S166" s="137"/>
      <c r="T166" s="137"/>
      <c r="U166" s="137"/>
      <c r="V166" s="1"/>
      <c r="W166" s="1"/>
      <c r="X166" s="1"/>
      <c r="Y166" s="1"/>
      <c r="Z166" s="1"/>
      <c r="AA166" s="1"/>
      <c r="AB166" s="1"/>
      <c r="AC166" s="1"/>
    </row>
    <row r="167" spans="1:29">
      <c r="A167" s="1"/>
      <c r="B167" s="16"/>
      <c r="C167" s="3"/>
      <c r="D167" s="3"/>
      <c r="E167" s="3"/>
      <c r="F167" s="3"/>
      <c r="G167" s="137"/>
      <c r="H167" s="137"/>
      <c r="I167" s="137"/>
      <c r="J167" s="137"/>
      <c r="K167" s="137"/>
      <c r="L167" s="154"/>
      <c r="M167" s="137"/>
      <c r="N167" s="137"/>
      <c r="O167" s="137"/>
      <c r="P167" s="137"/>
      <c r="Q167" s="137"/>
      <c r="R167" s="137"/>
      <c r="S167" s="137"/>
      <c r="T167" s="137"/>
      <c r="U167" s="137"/>
      <c r="V167" s="1"/>
      <c r="W167" s="1"/>
      <c r="X167" s="1"/>
      <c r="Y167" s="1"/>
      <c r="Z167" s="1"/>
      <c r="AA167" s="1"/>
      <c r="AB167" s="1"/>
      <c r="AC167" s="1"/>
    </row>
    <row r="168" spans="1:29">
      <c r="A168" s="1"/>
      <c r="B168" s="16"/>
      <c r="C168" s="3"/>
      <c r="D168" s="3"/>
      <c r="E168" s="3"/>
      <c r="F168" s="3"/>
      <c r="G168" s="137"/>
      <c r="H168" s="137"/>
      <c r="I168" s="137"/>
      <c r="J168" s="137"/>
      <c r="K168" s="137"/>
      <c r="L168" s="154"/>
      <c r="M168" s="137"/>
      <c r="N168" s="137"/>
      <c r="O168" s="137"/>
      <c r="P168" s="137"/>
      <c r="Q168" s="137"/>
      <c r="R168" s="137"/>
      <c r="S168" s="137"/>
      <c r="T168" s="137"/>
      <c r="U168" s="137"/>
      <c r="V168" s="1"/>
      <c r="W168" s="1"/>
      <c r="X168" s="1"/>
      <c r="Y168" s="1"/>
      <c r="Z168" s="1"/>
      <c r="AA168" s="1"/>
      <c r="AB168" s="1"/>
      <c r="AC168" s="1"/>
    </row>
    <row r="169" spans="1:29">
      <c r="A169" s="1"/>
      <c r="B169" s="16"/>
      <c r="C169" s="3"/>
      <c r="D169" s="3"/>
      <c r="E169" s="3"/>
      <c r="F169" s="3"/>
      <c r="G169" s="137"/>
      <c r="H169" s="137"/>
      <c r="I169" s="137"/>
      <c r="J169" s="137"/>
      <c r="K169" s="137"/>
      <c r="L169" s="154"/>
      <c r="M169" s="137"/>
      <c r="N169" s="137"/>
      <c r="O169" s="137"/>
      <c r="P169" s="137"/>
      <c r="Q169" s="137"/>
      <c r="R169" s="137"/>
      <c r="S169" s="137"/>
      <c r="T169" s="137"/>
      <c r="U169" s="137"/>
      <c r="V169" s="1"/>
      <c r="W169" s="1"/>
      <c r="X169" s="1"/>
      <c r="Y169" s="1"/>
      <c r="Z169" s="1"/>
      <c r="AA169" s="1"/>
      <c r="AB169" s="1"/>
      <c r="AC169" s="1"/>
    </row>
    <row r="170" spans="1:29">
      <c r="A170" s="1"/>
      <c r="B170" s="16"/>
      <c r="C170" s="3"/>
      <c r="D170" s="3"/>
      <c r="E170" s="3"/>
      <c r="F170" s="3"/>
      <c r="G170" s="137"/>
      <c r="H170" s="137"/>
      <c r="I170" s="137"/>
      <c r="J170" s="137"/>
      <c r="K170" s="137"/>
      <c r="L170" s="154"/>
      <c r="M170" s="137"/>
      <c r="N170" s="137"/>
      <c r="O170" s="137"/>
      <c r="P170" s="137"/>
      <c r="Q170" s="137"/>
      <c r="R170" s="137"/>
      <c r="S170" s="137"/>
      <c r="T170" s="137"/>
      <c r="U170" s="137"/>
      <c r="V170" s="1"/>
      <c r="W170" s="1"/>
      <c r="X170" s="1"/>
      <c r="Y170" s="1"/>
      <c r="Z170" s="1"/>
      <c r="AA170" s="1"/>
      <c r="AB170" s="1"/>
      <c r="AC170" s="1"/>
    </row>
    <row r="171" spans="1:29">
      <c r="A171" s="1"/>
      <c r="B171" s="16"/>
      <c r="C171" s="3"/>
      <c r="D171" s="3"/>
      <c r="E171" s="3"/>
      <c r="F171" s="3"/>
      <c r="G171" s="137"/>
      <c r="H171" s="137"/>
      <c r="I171" s="137"/>
      <c r="J171" s="137"/>
      <c r="K171" s="137"/>
      <c r="L171" s="154"/>
      <c r="M171" s="137"/>
      <c r="N171" s="137"/>
      <c r="O171" s="137"/>
      <c r="P171" s="137"/>
      <c r="Q171" s="137"/>
      <c r="R171" s="137"/>
      <c r="S171" s="137"/>
      <c r="T171" s="137"/>
      <c r="U171" s="137"/>
      <c r="V171" s="1"/>
      <c r="W171" s="1"/>
      <c r="X171" s="1"/>
      <c r="Y171" s="1"/>
      <c r="Z171" s="1"/>
      <c r="AA171" s="1"/>
      <c r="AB171" s="1"/>
      <c r="AC171" s="1"/>
    </row>
    <row r="172" spans="1:29">
      <c r="A172" s="1"/>
      <c r="B172" s="16"/>
      <c r="C172" s="3"/>
      <c r="D172" s="3"/>
      <c r="E172" s="3"/>
      <c r="F172" s="3"/>
      <c r="G172" s="137"/>
      <c r="H172" s="137"/>
      <c r="I172" s="137"/>
      <c r="J172" s="137"/>
      <c r="K172" s="137"/>
      <c r="L172" s="154"/>
      <c r="M172" s="137"/>
      <c r="N172" s="137"/>
      <c r="O172" s="137"/>
      <c r="P172" s="137"/>
      <c r="Q172" s="137"/>
      <c r="R172" s="137"/>
      <c r="S172" s="137"/>
      <c r="T172" s="137"/>
      <c r="U172" s="137"/>
      <c r="V172" s="1"/>
      <c r="W172" s="1"/>
      <c r="X172" s="1"/>
      <c r="Y172" s="1"/>
      <c r="Z172" s="1"/>
      <c r="AA172" s="1"/>
      <c r="AB172" s="1"/>
      <c r="AC172" s="1"/>
    </row>
    <row r="173" spans="1:29">
      <c r="A173" s="1"/>
      <c r="B173" s="16"/>
      <c r="C173" s="3"/>
      <c r="D173" s="3"/>
      <c r="E173" s="3"/>
      <c r="F173" s="3"/>
      <c r="G173" s="137"/>
      <c r="H173" s="137"/>
      <c r="I173" s="137"/>
      <c r="J173" s="137"/>
      <c r="K173" s="137"/>
      <c r="L173" s="154"/>
      <c r="M173" s="137"/>
      <c r="N173" s="137"/>
      <c r="O173" s="137"/>
      <c r="P173" s="137"/>
      <c r="Q173" s="137"/>
      <c r="R173" s="137"/>
      <c r="S173" s="137"/>
      <c r="T173" s="137"/>
      <c r="U173" s="137"/>
      <c r="V173" s="1"/>
      <c r="W173" s="1"/>
      <c r="X173" s="1"/>
      <c r="Y173" s="1"/>
      <c r="Z173" s="1"/>
      <c r="AA173" s="1"/>
      <c r="AB173" s="1"/>
      <c r="AC173" s="1"/>
    </row>
    <row r="174" spans="1:29">
      <c r="A174" s="1"/>
      <c r="B174" s="16"/>
      <c r="C174" s="3"/>
      <c r="D174" s="3"/>
      <c r="E174" s="3"/>
      <c r="F174" s="3"/>
      <c r="G174" s="137"/>
      <c r="H174" s="137"/>
      <c r="I174" s="137"/>
      <c r="J174" s="137"/>
      <c r="K174" s="137"/>
      <c r="L174" s="154"/>
      <c r="M174" s="137"/>
      <c r="N174" s="137"/>
      <c r="O174" s="137"/>
      <c r="P174" s="137"/>
      <c r="Q174" s="137"/>
      <c r="R174" s="137"/>
      <c r="S174" s="137"/>
      <c r="T174" s="137"/>
      <c r="U174" s="137"/>
      <c r="V174" s="1"/>
      <c r="W174" s="1"/>
      <c r="X174" s="1"/>
      <c r="Y174" s="1"/>
      <c r="Z174" s="1"/>
      <c r="AA174" s="1"/>
      <c r="AB174" s="1"/>
      <c r="AC174" s="1"/>
    </row>
    <row r="175" spans="1:29">
      <c r="A175" s="1"/>
      <c r="B175" s="16"/>
      <c r="C175" s="3"/>
      <c r="D175" s="3"/>
      <c r="E175" s="3"/>
      <c r="F175" s="3"/>
      <c r="G175" s="137"/>
      <c r="H175" s="137"/>
      <c r="I175" s="137"/>
      <c r="J175" s="137"/>
      <c r="K175" s="137"/>
      <c r="L175" s="154"/>
      <c r="M175" s="137"/>
      <c r="N175" s="137"/>
      <c r="O175" s="137"/>
      <c r="P175" s="137"/>
      <c r="Q175" s="137"/>
      <c r="R175" s="137"/>
      <c r="S175" s="137"/>
      <c r="T175" s="137"/>
      <c r="U175" s="137"/>
      <c r="V175" s="1"/>
      <c r="W175" s="1"/>
      <c r="X175" s="1"/>
      <c r="Y175" s="1"/>
      <c r="Z175" s="1"/>
      <c r="AA175" s="1"/>
      <c r="AB175" s="1"/>
      <c r="AC175" s="1"/>
    </row>
    <row r="176" spans="1:29">
      <c r="A176" s="1"/>
      <c r="B176" s="16"/>
      <c r="C176" s="3"/>
      <c r="D176" s="3"/>
      <c r="E176" s="3"/>
      <c r="F176" s="3"/>
      <c r="G176" s="137"/>
      <c r="H176" s="137"/>
      <c r="I176" s="137"/>
      <c r="J176" s="137"/>
      <c r="K176" s="137"/>
      <c r="L176" s="154"/>
      <c r="M176" s="137"/>
      <c r="N176" s="137"/>
      <c r="O176" s="137"/>
      <c r="P176" s="137"/>
      <c r="Q176" s="137"/>
      <c r="R176" s="137"/>
      <c r="S176" s="137"/>
      <c r="T176" s="137"/>
      <c r="U176" s="137"/>
      <c r="V176" s="1"/>
      <c r="W176" s="1"/>
      <c r="X176" s="1"/>
      <c r="Y176" s="1"/>
      <c r="Z176" s="1"/>
      <c r="AA176" s="1"/>
      <c r="AB176" s="1"/>
      <c r="AC176" s="1"/>
    </row>
    <row r="177" spans="1:29">
      <c r="A177" s="1"/>
      <c r="B177" s="16"/>
      <c r="C177" s="3"/>
      <c r="D177" s="3"/>
      <c r="E177" s="3"/>
      <c r="F177" s="3"/>
      <c r="G177" s="137"/>
      <c r="H177" s="137"/>
      <c r="I177" s="137"/>
      <c r="J177" s="137"/>
      <c r="K177" s="137"/>
      <c r="L177" s="154"/>
      <c r="M177" s="137"/>
      <c r="N177" s="137"/>
      <c r="O177" s="137"/>
      <c r="P177" s="137"/>
      <c r="Q177" s="137"/>
      <c r="R177" s="137"/>
      <c r="S177" s="137"/>
      <c r="T177" s="137"/>
      <c r="U177" s="137"/>
      <c r="V177" s="1"/>
      <c r="W177" s="1"/>
      <c r="X177" s="1"/>
      <c r="Y177" s="1"/>
      <c r="Z177" s="1"/>
      <c r="AA177" s="1"/>
      <c r="AB177" s="1"/>
      <c r="AC177" s="1"/>
    </row>
    <row r="178" spans="1:29">
      <c r="A178" s="1"/>
      <c r="B178" s="16"/>
      <c r="C178" s="3"/>
      <c r="D178" s="3"/>
      <c r="E178" s="3"/>
      <c r="F178" s="3"/>
      <c r="G178" s="137"/>
      <c r="H178" s="137"/>
      <c r="I178" s="137"/>
      <c r="J178" s="137"/>
      <c r="K178" s="137"/>
      <c r="L178" s="154"/>
      <c r="M178" s="137"/>
      <c r="N178" s="137"/>
      <c r="O178" s="137"/>
      <c r="P178" s="137"/>
      <c r="Q178" s="137"/>
      <c r="R178" s="137"/>
      <c r="S178" s="137"/>
      <c r="T178" s="137"/>
      <c r="U178" s="137"/>
      <c r="V178" s="1"/>
      <c r="W178" s="1"/>
      <c r="X178" s="1"/>
      <c r="Y178" s="1"/>
      <c r="Z178" s="1"/>
      <c r="AA178" s="1"/>
      <c r="AB178" s="1"/>
      <c r="AC178" s="1"/>
    </row>
    <row r="179" spans="1:29">
      <c r="A179" s="1"/>
      <c r="B179" s="16"/>
      <c r="C179" s="3"/>
      <c r="D179" s="3"/>
      <c r="E179" s="3"/>
      <c r="F179" s="3"/>
      <c r="G179" s="137"/>
      <c r="H179" s="137"/>
      <c r="I179" s="137"/>
      <c r="J179" s="137"/>
      <c r="K179" s="137"/>
      <c r="L179" s="154"/>
      <c r="M179" s="137"/>
      <c r="N179" s="137"/>
      <c r="O179" s="137"/>
      <c r="P179" s="137"/>
      <c r="Q179" s="137"/>
      <c r="R179" s="137"/>
      <c r="S179" s="137"/>
      <c r="T179" s="137"/>
      <c r="U179" s="137"/>
      <c r="V179" s="1"/>
      <c r="W179" s="1"/>
      <c r="X179" s="1"/>
      <c r="Y179" s="1"/>
      <c r="Z179" s="1"/>
      <c r="AA179" s="1"/>
      <c r="AB179" s="1"/>
      <c r="AC179" s="1"/>
    </row>
    <row r="180" spans="1:29">
      <c r="A180" s="1"/>
      <c r="B180" s="16"/>
      <c r="C180" s="3"/>
      <c r="D180" s="3"/>
      <c r="E180" s="3"/>
      <c r="F180" s="3"/>
      <c r="G180" s="137"/>
      <c r="H180" s="137"/>
      <c r="I180" s="137"/>
      <c r="J180" s="137"/>
      <c r="K180" s="137"/>
      <c r="L180" s="154"/>
      <c r="M180" s="137"/>
      <c r="N180" s="137"/>
      <c r="O180" s="137"/>
      <c r="P180" s="137"/>
      <c r="Q180" s="137"/>
      <c r="R180" s="137"/>
      <c r="S180" s="137"/>
      <c r="T180" s="137"/>
      <c r="U180" s="137"/>
      <c r="V180" s="1"/>
      <c r="W180" s="1"/>
      <c r="X180" s="1"/>
      <c r="Y180" s="1"/>
      <c r="Z180" s="1"/>
      <c r="AA180" s="1"/>
      <c r="AB180" s="1"/>
      <c r="AC180" s="1"/>
    </row>
    <row r="181" spans="1:29">
      <c r="A181" s="1"/>
      <c r="B181" s="16"/>
      <c r="C181" s="3"/>
      <c r="D181" s="3"/>
      <c r="E181" s="3"/>
      <c r="F181" s="3"/>
      <c r="G181" s="137"/>
      <c r="H181" s="137"/>
      <c r="I181" s="137"/>
      <c r="J181" s="137"/>
      <c r="K181" s="137"/>
      <c r="L181" s="154"/>
      <c r="M181" s="137"/>
      <c r="N181" s="137"/>
      <c r="O181" s="137"/>
      <c r="P181" s="137"/>
      <c r="Q181" s="137"/>
      <c r="R181" s="137"/>
      <c r="S181" s="137"/>
      <c r="T181" s="137"/>
      <c r="U181" s="137"/>
      <c r="V181" s="1"/>
      <c r="W181" s="1"/>
      <c r="X181" s="1"/>
      <c r="Y181" s="1"/>
      <c r="Z181" s="1"/>
      <c r="AA181" s="1"/>
      <c r="AB181" s="1"/>
      <c r="AC181" s="1"/>
    </row>
    <row r="182" spans="1:29">
      <c r="A182" s="1"/>
      <c r="B182" s="16"/>
      <c r="C182" s="3"/>
      <c r="D182" s="3"/>
      <c r="E182" s="3"/>
      <c r="F182" s="3"/>
      <c r="G182" s="137"/>
      <c r="H182" s="137"/>
      <c r="I182" s="137"/>
      <c r="J182" s="137"/>
      <c r="K182" s="137"/>
      <c r="L182" s="154"/>
      <c r="M182" s="137"/>
      <c r="N182" s="137"/>
      <c r="O182" s="137"/>
      <c r="P182" s="137"/>
      <c r="Q182" s="137"/>
      <c r="R182" s="137"/>
      <c r="S182" s="137"/>
      <c r="T182" s="137"/>
      <c r="U182" s="137"/>
      <c r="V182" s="1"/>
      <c r="W182" s="1"/>
      <c r="X182" s="1"/>
      <c r="Y182" s="1"/>
      <c r="Z182" s="1"/>
      <c r="AA182" s="1"/>
      <c r="AB182" s="1"/>
      <c r="AC182" s="1"/>
    </row>
    <row r="183" spans="1:29">
      <c r="A183" s="1"/>
      <c r="B183" s="16"/>
      <c r="C183" s="3"/>
      <c r="D183" s="3"/>
      <c r="E183" s="3"/>
      <c r="F183" s="3"/>
      <c r="G183" s="137"/>
      <c r="H183" s="137"/>
      <c r="I183" s="137"/>
      <c r="J183" s="137"/>
      <c r="K183" s="137"/>
      <c r="L183" s="154"/>
      <c r="M183" s="137"/>
      <c r="N183" s="137"/>
      <c r="O183" s="137"/>
      <c r="P183" s="137"/>
      <c r="Q183" s="137"/>
      <c r="R183" s="137"/>
      <c r="S183" s="137"/>
      <c r="T183" s="137"/>
      <c r="U183" s="137"/>
      <c r="V183" s="1"/>
      <c r="W183" s="1"/>
      <c r="X183" s="1"/>
      <c r="Y183" s="1"/>
      <c r="Z183" s="1"/>
      <c r="AA183" s="1"/>
      <c r="AB183" s="1"/>
      <c r="AC183" s="1"/>
    </row>
    <row r="184" spans="1:29">
      <c r="A184" s="1"/>
      <c r="B184" s="16"/>
      <c r="C184" s="3"/>
      <c r="D184" s="3"/>
      <c r="E184" s="3"/>
      <c r="F184" s="3"/>
      <c r="G184" s="137"/>
      <c r="H184" s="137"/>
      <c r="I184" s="137"/>
      <c r="J184" s="137"/>
      <c r="K184" s="137"/>
      <c r="L184" s="154"/>
      <c r="M184" s="137"/>
      <c r="N184" s="137"/>
      <c r="O184" s="137"/>
      <c r="P184" s="137"/>
      <c r="Q184" s="137"/>
      <c r="R184" s="137"/>
      <c r="S184" s="137"/>
      <c r="T184" s="137"/>
      <c r="U184" s="137"/>
      <c r="V184" s="1"/>
      <c r="W184" s="1"/>
      <c r="X184" s="1"/>
      <c r="Y184" s="1"/>
      <c r="Z184" s="1"/>
      <c r="AA184" s="1"/>
      <c r="AB184" s="1"/>
      <c r="AC184" s="1"/>
    </row>
    <row r="185" spans="1:29">
      <c r="A185" s="1"/>
      <c r="B185" s="16"/>
      <c r="C185" s="3"/>
      <c r="D185" s="3"/>
      <c r="E185" s="3"/>
      <c r="F185" s="3"/>
      <c r="G185" s="137"/>
      <c r="H185" s="137"/>
      <c r="I185" s="137"/>
      <c r="J185" s="137"/>
      <c r="K185" s="137"/>
      <c r="L185" s="154"/>
      <c r="M185" s="137"/>
      <c r="N185" s="137"/>
      <c r="O185" s="137"/>
      <c r="P185" s="137"/>
      <c r="Q185" s="137"/>
      <c r="R185" s="137"/>
      <c r="S185" s="137"/>
      <c r="T185" s="137"/>
      <c r="U185" s="137"/>
      <c r="V185" s="1"/>
      <c r="W185" s="1"/>
      <c r="X185" s="1"/>
      <c r="Y185" s="1"/>
      <c r="Z185" s="1"/>
      <c r="AA185" s="1"/>
      <c r="AB185" s="1"/>
      <c r="AC185" s="1"/>
    </row>
    <row r="186" spans="1:29">
      <c r="A186" s="1"/>
      <c r="B186" s="16"/>
      <c r="C186" s="3"/>
      <c r="D186" s="3"/>
      <c r="E186" s="3"/>
      <c r="F186" s="3"/>
      <c r="G186" s="137"/>
      <c r="H186" s="137"/>
      <c r="I186" s="137"/>
      <c r="J186" s="137"/>
      <c r="K186" s="137"/>
      <c r="L186" s="154"/>
      <c r="M186" s="137"/>
      <c r="N186" s="137"/>
      <c r="O186" s="137"/>
      <c r="P186" s="137"/>
      <c r="Q186" s="137"/>
      <c r="R186" s="137"/>
      <c r="S186" s="137"/>
      <c r="T186" s="137"/>
      <c r="U186" s="137"/>
      <c r="V186" s="1"/>
      <c r="W186" s="1"/>
      <c r="X186" s="1"/>
      <c r="Y186" s="1"/>
      <c r="Z186" s="1"/>
      <c r="AA186" s="1"/>
      <c r="AB186" s="1"/>
      <c r="AC186" s="1"/>
    </row>
    <row r="187" spans="1:29">
      <c r="A187" s="1"/>
      <c r="B187" s="16"/>
      <c r="C187" s="3"/>
      <c r="D187" s="3"/>
      <c r="E187" s="3"/>
      <c r="F187" s="3"/>
      <c r="G187" s="137"/>
      <c r="H187" s="137"/>
      <c r="I187" s="137"/>
      <c r="J187" s="137"/>
      <c r="K187" s="137"/>
      <c r="L187" s="154"/>
      <c r="M187" s="137"/>
      <c r="N187" s="137"/>
      <c r="O187" s="137"/>
      <c r="P187" s="137"/>
      <c r="Q187" s="137"/>
      <c r="R187" s="137"/>
      <c r="S187" s="137"/>
      <c r="T187" s="137"/>
      <c r="U187" s="137"/>
      <c r="V187" s="1"/>
      <c r="W187" s="1"/>
      <c r="X187" s="1"/>
      <c r="Y187" s="1"/>
      <c r="Z187" s="1"/>
      <c r="AA187" s="1"/>
      <c r="AB187" s="1"/>
      <c r="AC187" s="1"/>
    </row>
    <row r="188" spans="1:29">
      <c r="A188" s="1"/>
      <c r="B188" s="16"/>
      <c r="C188" s="3"/>
      <c r="D188" s="3"/>
      <c r="E188" s="3"/>
      <c r="F188" s="3"/>
      <c r="G188" s="137"/>
      <c r="H188" s="137"/>
      <c r="I188" s="137"/>
      <c r="J188" s="137"/>
      <c r="K188" s="137"/>
      <c r="L188" s="154"/>
      <c r="M188" s="137"/>
      <c r="N188" s="137"/>
      <c r="O188" s="137"/>
      <c r="P188" s="137"/>
      <c r="Q188" s="137"/>
      <c r="R188" s="137"/>
      <c r="S188" s="137"/>
      <c r="T188" s="137"/>
      <c r="U188" s="137"/>
      <c r="V188" s="1"/>
      <c r="W188" s="1"/>
      <c r="X188" s="1"/>
      <c r="Y188" s="1"/>
      <c r="Z188" s="1"/>
      <c r="AA188" s="1"/>
      <c r="AB188" s="1"/>
      <c r="AC188" s="1"/>
    </row>
    <row r="189" spans="1:29">
      <c r="A189" s="1"/>
      <c r="B189" s="16"/>
      <c r="C189" s="3"/>
      <c r="D189" s="3"/>
      <c r="E189" s="3"/>
      <c r="F189" s="3"/>
      <c r="G189" s="137"/>
      <c r="H189" s="137"/>
      <c r="I189" s="137"/>
      <c r="J189" s="137"/>
      <c r="K189" s="137"/>
      <c r="L189" s="154"/>
      <c r="M189" s="137"/>
      <c r="N189" s="137"/>
      <c r="O189" s="137"/>
      <c r="P189" s="137"/>
      <c r="Q189" s="137"/>
      <c r="R189" s="137"/>
      <c r="S189" s="137"/>
      <c r="T189" s="137"/>
      <c r="U189" s="137"/>
      <c r="V189" s="1"/>
      <c r="W189" s="1"/>
      <c r="X189" s="1"/>
      <c r="Y189" s="1"/>
      <c r="Z189" s="1"/>
      <c r="AA189" s="1"/>
      <c r="AB189" s="1"/>
      <c r="AC189" s="1"/>
    </row>
    <row r="190" spans="1:29">
      <c r="A190" s="1"/>
      <c r="B190" s="16"/>
      <c r="C190" s="3"/>
      <c r="D190" s="3"/>
      <c r="E190" s="3"/>
      <c r="F190" s="3"/>
      <c r="G190" s="137"/>
      <c r="H190" s="137"/>
      <c r="I190" s="137"/>
      <c r="J190" s="137"/>
      <c r="K190" s="137"/>
      <c r="L190" s="154"/>
      <c r="M190" s="137"/>
      <c r="N190" s="137"/>
      <c r="O190" s="137"/>
      <c r="P190" s="137"/>
      <c r="Q190" s="137"/>
      <c r="R190" s="137"/>
      <c r="S190" s="137"/>
      <c r="T190" s="137"/>
      <c r="U190" s="137"/>
      <c r="V190" s="1"/>
      <c r="W190" s="1"/>
      <c r="X190" s="1"/>
      <c r="Y190" s="1"/>
      <c r="Z190" s="1"/>
      <c r="AA190" s="1"/>
      <c r="AB190" s="1"/>
      <c r="AC190" s="1"/>
    </row>
    <row r="191" spans="1:29">
      <c r="A191" s="1"/>
      <c r="B191" s="16"/>
      <c r="C191" s="3"/>
      <c r="D191" s="3"/>
      <c r="E191" s="3"/>
      <c r="F191" s="3"/>
      <c r="G191" s="137"/>
      <c r="H191" s="137"/>
      <c r="I191" s="137"/>
      <c r="J191" s="137"/>
      <c r="K191" s="137"/>
      <c r="L191" s="154"/>
      <c r="M191" s="137"/>
      <c r="N191" s="137"/>
      <c r="O191" s="137"/>
      <c r="P191" s="137"/>
      <c r="Q191" s="137"/>
      <c r="R191" s="137"/>
      <c r="S191" s="137"/>
      <c r="T191" s="137"/>
      <c r="U191" s="137"/>
      <c r="V191" s="1"/>
      <c r="W191" s="1"/>
      <c r="X191" s="1"/>
      <c r="Y191" s="1"/>
      <c r="Z191" s="1"/>
      <c r="AA191" s="1"/>
      <c r="AB191" s="1"/>
      <c r="AC191" s="1"/>
    </row>
    <row r="192" spans="1:29">
      <c r="A192" s="1"/>
      <c r="B192" s="16"/>
      <c r="C192" s="3"/>
      <c r="D192" s="3"/>
      <c r="E192" s="3"/>
      <c r="F192" s="3"/>
      <c r="G192" s="137"/>
      <c r="H192" s="137"/>
      <c r="I192" s="137"/>
      <c r="J192" s="137"/>
      <c r="K192" s="137"/>
      <c r="L192" s="154"/>
      <c r="M192" s="137"/>
      <c r="N192" s="137"/>
      <c r="O192" s="137"/>
      <c r="P192" s="137"/>
      <c r="Q192" s="137"/>
      <c r="R192" s="137"/>
      <c r="S192" s="137"/>
      <c r="T192" s="137"/>
      <c r="U192" s="137"/>
      <c r="V192" s="1"/>
      <c r="W192" s="1"/>
      <c r="X192" s="1"/>
      <c r="Y192" s="1"/>
      <c r="Z192" s="1"/>
      <c r="AA192" s="1"/>
      <c r="AB192" s="1"/>
      <c r="AC192" s="1"/>
    </row>
    <row r="193" spans="1:29">
      <c r="A193" s="1"/>
      <c r="B193" s="16"/>
      <c r="C193" s="3"/>
      <c r="D193" s="3"/>
      <c r="E193" s="3"/>
      <c r="F193" s="3"/>
      <c r="G193" s="137"/>
      <c r="H193" s="137"/>
      <c r="I193" s="137"/>
      <c r="J193" s="137"/>
      <c r="K193" s="137"/>
      <c r="L193" s="154"/>
      <c r="M193" s="137"/>
      <c r="N193" s="137"/>
      <c r="O193" s="137"/>
      <c r="P193" s="137"/>
      <c r="Q193" s="137"/>
      <c r="R193" s="137"/>
      <c r="S193" s="137"/>
      <c r="T193" s="137"/>
      <c r="U193" s="137"/>
      <c r="V193" s="1"/>
      <c r="W193" s="1"/>
      <c r="X193" s="1"/>
      <c r="Y193" s="1"/>
      <c r="Z193" s="1"/>
      <c r="AA193" s="1"/>
      <c r="AB193" s="1"/>
      <c r="AC193" s="1"/>
    </row>
    <row r="194" spans="1:29">
      <c r="A194" s="1"/>
      <c r="B194" s="16"/>
      <c r="C194" s="3"/>
      <c r="D194" s="3"/>
      <c r="E194" s="3"/>
      <c r="F194" s="3"/>
      <c r="G194" s="137"/>
      <c r="H194" s="137"/>
      <c r="I194" s="137"/>
      <c r="J194" s="137"/>
      <c r="K194" s="137"/>
      <c r="L194" s="154"/>
      <c r="M194" s="137"/>
      <c r="N194" s="137"/>
      <c r="O194" s="137"/>
      <c r="P194" s="137"/>
      <c r="Q194" s="137"/>
      <c r="R194" s="137"/>
      <c r="S194" s="137"/>
      <c r="T194" s="137"/>
      <c r="U194" s="137"/>
      <c r="V194" s="1"/>
      <c r="W194" s="1"/>
      <c r="X194" s="1"/>
      <c r="Y194" s="1"/>
      <c r="Z194" s="1"/>
      <c r="AA194" s="1"/>
      <c r="AB194" s="1"/>
      <c r="AC194" s="1"/>
    </row>
    <row r="195" spans="1:29">
      <c r="A195" s="1"/>
      <c r="B195" s="16"/>
      <c r="C195" s="3"/>
      <c r="D195" s="3"/>
      <c r="E195" s="3"/>
      <c r="F195" s="3"/>
      <c r="G195" s="137"/>
      <c r="H195" s="137"/>
      <c r="I195" s="137"/>
      <c r="J195" s="137"/>
      <c r="K195" s="137"/>
      <c r="L195" s="154"/>
      <c r="M195" s="137"/>
      <c r="N195" s="137"/>
      <c r="O195" s="137"/>
      <c r="P195" s="137"/>
      <c r="Q195" s="137"/>
      <c r="R195" s="137"/>
      <c r="S195" s="137"/>
      <c r="T195" s="137"/>
      <c r="U195" s="137"/>
      <c r="V195" s="1"/>
      <c r="W195" s="1"/>
      <c r="X195" s="1"/>
      <c r="Y195" s="1"/>
      <c r="Z195" s="1"/>
      <c r="AA195" s="1"/>
      <c r="AB195" s="1"/>
      <c r="AC195" s="1"/>
    </row>
    <row r="196" spans="1:29">
      <c r="A196" s="1"/>
      <c r="B196" s="16"/>
      <c r="C196" s="3"/>
      <c r="D196" s="3"/>
      <c r="E196" s="3"/>
      <c r="F196" s="3"/>
      <c r="G196" s="137"/>
      <c r="H196" s="137"/>
      <c r="I196" s="137"/>
      <c r="J196" s="137"/>
      <c r="K196" s="137"/>
      <c r="L196" s="154"/>
      <c r="M196" s="137"/>
      <c r="N196" s="137"/>
      <c r="O196" s="137"/>
      <c r="P196" s="137"/>
      <c r="Q196" s="137"/>
      <c r="R196" s="137"/>
      <c r="S196" s="137"/>
      <c r="T196" s="137"/>
      <c r="U196" s="137"/>
      <c r="V196" s="1"/>
      <c r="W196" s="1"/>
      <c r="X196" s="1"/>
      <c r="Y196" s="1"/>
      <c r="Z196" s="1"/>
      <c r="AA196" s="1"/>
      <c r="AB196" s="1"/>
      <c r="AC196" s="1"/>
    </row>
    <row r="197" spans="1:29">
      <c r="A197" s="1"/>
      <c r="B197" s="16"/>
      <c r="C197" s="3"/>
      <c r="D197" s="3"/>
      <c r="E197" s="3"/>
      <c r="F197" s="3"/>
      <c r="G197" s="137"/>
      <c r="H197" s="137"/>
      <c r="I197" s="137"/>
      <c r="J197" s="137"/>
      <c r="K197" s="137"/>
      <c r="L197" s="154"/>
      <c r="M197" s="137"/>
      <c r="N197" s="137"/>
      <c r="O197" s="137"/>
      <c r="P197" s="137"/>
      <c r="Q197" s="137"/>
      <c r="R197" s="137"/>
      <c r="S197" s="137"/>
      <c r="T197" s="137"/>
      <c r="U197" s="137"/>
      <c r="V197" s="1"/>
      <c r="W197" s="1"/>
      <c r="X197" s="1"/>
      <c r="Y197" s="1"/>
      <c r="Z197" s="1"/>
      <c r="AA197" s="1"/>
      <c r="AB197" s="1"/>
      <c r="AC197" s="1"/>
    </row>
    <row r="198" spans="1:29">
      <c r="A198" s="1"/>
      <c r="B198" s="16"/>
      <c r="C198" s="3"/>
      <c r="D198" s="3"/>
      <c r="E198" s="3"/>
      <c r="F198" s="3"/>
      <c r="G198" s="137"/>
      <c r="H198" s="137"/>
      <c r="I198" s="137"/>
      <c r="J198" s="137"/>
      <c r="K198" s="137"/>
      <c r="L198" s="154"/>
      <c r="M198" s="137"/>
      <c r="N198" s="137"/>
      <c r="O198" s="137"/>
      <c r="P198" s="137"/>
      <c r="Q198" s="137"/>
      <c r="R198" s="137"/>
      <c r="S198" s="137"/>
      <c r="T198" s="137"/>
      <c r="U198" s="137"/>
      <c r="V198" s="1"/>
      <c r="W198" s="1"/>
      <c r="X198" s="1"/>
      <c r="Y198" s="1"/>
      <c r="Z198" s="1"/>
      <c r="AA198" s="1"/>
      <c r="AB198" s="1"/>
      <c r="AC198" s="1"/>
    </row>
    <row r="199" spans="1:29">
      <c r="A199" s="1"/>
      <c r="B199" s="16"/>
      <c r="C199" s="3"/>
      <c r="D199" s="3"/>
      <c r="E199" s="3"/>
      <c r="F199" s="3"/>
      <c r="G199" s="137"/>
      <c r="H199" s="137"/>
      <c r="I199" s="137"/>
      <c r="J199" s="137"/>
      <c r="K199" s="137"/>
      <c r="L199" s="154"/>
      <c r="M199" s="137"/>
      <c r="N199" s="137"/>
      <c r="O199" s="137"/>
      <c r="P199" s="137"/>
      <c r="Q199" s="137"/>
      <c r="R199" s="137"/>
      <c r="S199" s="137"/>
      <c r="T199" s="137"/>
      <c r="U199" s="137"/>
      <c r="V199" s="1"/>
      <c r="W199" s="1"/>
      <c r="X199" s="1"/>
      <c r="Y199" s="1"/>
      <c r="Z199" s="1"/>
      <c r="AA199" s="1"/>
      <c r="AB199" s="1"/>
      <c r="AC199" s="1"/>
    </row>
    <row r="200" spans="1:29" ht="12.75" hidden="1" customHeight="1">
      <c r="A200" s="1"/>
      <c r="B200" s="2" t="str">
        <f>Refs!B30</f>
        <v>DCFE!A1</v>
      </c>
      <c r="C200" s="3">
        <v>1</v>
      </c>
      <c r="D200" s="3"/>
      <c r="E200" s="3"/>
      <c r="F200" s="3"/>
      <c r="G200" s="137"/>
      <c r="H200" s="137"/>
      <c r="I200" s="137"/>
      <c r="J200" s="137"/>
      <c r="K200" s="137"/>
      <c r="L200" s="154"/>
      <c r="M200" s="137"/>
      <c r="N200" s="137"/>
      <c r="O200" s="137"/>
      <c r="P200" s="137"/>
      <c r="Q200" s="137"/>
      <c r="R200" s="137"/>
      <c r="S200" s="137"/>
      <c r="T200" s="137"/>
      <c r="U200" s="137"/>
      <c r="V200" s="1"/>
      <c r="W200" s="1"/>
      <c r="X200" s="1"/>
      <c r="Y200" s="1"/>
      <c r="Z200" s="1"/>
      <c r="AA200" s="1"/>
      <c r="AB200" s="1"/>
      <c r="AC200" s="1"/>
    </row>
    <row r="201" spans="1:29" ht="12.75" hidden="1" customHeight="1">
      <c r="A201" s="1"/>
      <c r="B201" s="16"/>
      <c r="C201" s="3">
        <v>2</v>
      </c>
      <c r="D201" s="3"/>
      <c r="E201" s="3"/>
      <c r="F201" s="3"/>
      <c r="G201" s="137"/>
      <c r="H201" s="137"/>
      <c r="I201" s="137"/>
      <c r="J201" s="137"/>
      <c r="K201" s="137"/>
      <c r="L201" s="154"/>
      <c r="M201" s="137"/>
      <c r="N201" s="137"/>
      <c r="O201" s="137"/>
      <c r="P201" s="137"/>
      <c r="Q201" s="137"/>
      <c r="R201" s="137"/>
      <c r="S201" s="137"/>
      <c r="T201" s="137"/>
      <c r="U201" s="137"/>
      <c r="V201" s="1"/>
      <c r="W201" s="1"/>
      <c r="X201" s="1"/>
      <c r="Y201" s="1"/>
      <c r="Z201" s="1"/>
      <c r="AA201" s="1"/>
      <c r="AB201" s="1"/>
      <c r="AC201" s="1"/>
    </row>
    <row r="202" spans="1:29" ht="12.75" hidden="1" customHeight="1">
      <c r="A202" s="1"/>
      <c r="B202" s="16"/>
      <c r="C202" s="3">
        <v>3</v>
      </c>
      <c r="D202" s="3"/>
      <c r="E202" s="3"/>
      <c r="F202" s="3"/>
      <c r="G202" s="137"/>
      <c r="H202" s="137"/>
      <c r="I202" s="137"/>
      <c r="J202" s="137"/>
      <c r="K202" s="137"/>
      <c r="L202" s="154"/>
      <c r="M202" s="137"/>
      <c r="N202" s="137"/>
      <c r="O202" s="137"/>
      <c r="P202" s="137"/>
      <c r="Q202" s="137"/>
      <c r="R202" s="137"/>
      <c r="S202" s="137"/>
      <c r="T202" s="137"/>
      <c r="U202" s="137"/>
      <c r="V202" s="1"/>
      <c r="W202" s="1"/>
      <c r="X202" s="1"/>
      <c r="Y202" s="1"/>
      <c r="Z202" s="1"/>
      <c r="AA202" s="1"/>
      <c r="AB202" s="1"/>
      <c r="AC202" s="1"/>
    </row>
    <row r="203" spans="1:29" ht="12.75" hidden="1" customHeight="1">
      <c r="A203" s="1"/>
      <c r="B203" s="16"/>
      <c r="C203" s="3"/>
      <c r="D203" s="3"/>
      <c r="E203" s="3"/>
      <c r="F203" s="3"/>
      <c r="G203" s="137"/>
      <c r="H203" s="137"/>
      <c r="I203" s="137"/>
      <c r="J203" s="137"/>
      <c r="K203" s="137"/>
      <c r="L203" s="154"/>
      <c r="M203" s="137"/>
      <c r="N203" s="137"/>
      <c r="O203" s="137"/>
      <c r="P203" s="137"/>
      <c r="Q203" s="137"/>
      <c r="R203" s="137"/>
      <c r="S203" s="137"/>
      <c r="T203" s="137"/>
      <c r="U203" s="137"/>
      <c r="V203" s="1"/>
      <c r="W203" s="1"/>
      <c r="X203" s="1"/>
      <c r="Y203" s="1"/>
      <c r="Z203" s="1"/>
      <c r="AA203" s="1"/>
      <c r="AB203" s="1"/>
      <c r="AC203" s="1"/>
    </row>
    <row r="204" spans="1:29" ht="12.75" hidden="1" customHeight="1">
      <c r="A204" s="1"/>
      <c r="B204" s="16"/>
      <c r="C204" s="3"/>
      <c r="D204" s="3"/>
      <c r="E204" s="3"/>
      <c r="F204" s="159" t="str">
        <f>IF(COUNTA(F4:F15)&gt;0,"6, ","")</f>
        <v/>
      </c>
      <c r="G204" s="137"/>
      <c r="H204" s="137"/>
      <c r="I204" s="159" t="str">
        <f>IF(COUNTA(I4:I15)&gt;0,"7, ","")</f>
        <v/>
      </c>
      <c r="J204" s="137"/>
      <c r="K204" s="137"/>
      <c r="L204" s="159" t="str">
        <f>IF(COUNTA(L4:L15)&gt;0,"8, ","")</f>
        <v/>
      </c>
      <c r="M204" s="137"/>
      <c r="N204" s="137"/>
      <c r="O204" s="159" t="str">
        <f>IF(COUNTA(O4:O15)&gt;0,"9, ","")</f>
        <v/>
      </c>
      <c r="P204" s="137"/>
      <c r="Q204" s="137"/>
      <c r="R204" s="159" t="str">
        <f>IF(COUNTA(R4:R15)&gt;0,"10, ","")</f>
        <v/>
      </c>
      <c r="S204" s="137"/>
      <c r="T204" s="137"/>
      <c r="U204" s="159" t="str">
        <f>IF(COUNTA(U4:U15)&gt;0,"11, ","")</f>
        <v/>
      </c>
      <c r="V204" s="1"/>
      <c r="W204" s="1"/>
      <c r="X204" s="1"/>
      <c r="Y204" s="1"/>
      <c r="Z204" s="1"/>
      <c r="AA204" s="1"/>
      <c r="AB204" s="1"/>
      <c r="AC204" s="1"/>
    </row>
    <row r="205" spans="1:29" ht="12.75" hidden="1" customHeight="1">
      <c r="A205" s="1"/>
      <c r="B205" s="16"/>
      <c r="C205" s="3"/>
      <c r="D205" s="3"/>
      <c r="E205" s="3"/>
      <c r="F205" s="159" t="str">
        <f>IF(COUNTA(F16:F27)&gt;0,"6, ","")</f>
        <v/>
      </c>
      <c r="G205" s="137"/>
      <c r="H205" s="137"/>
      <c r="I205" s="159" t="str">
        <f>IF(COUNTA(I16:I27)&gt;0,"7, ","")</f>
        <v/>
      </c>
      <c r="J205" s="137"/>
      <c r="K205" s="137"/>
      <c r="L205" s="159" t="str">
        <f>IF(COUNTA(L16:L27)&gt;0,"8, ","")</f>
        <v/>
      </c>
      <c r="M205" s="137"/>
      <c r="N205" s="137"/>
      <c r="O205" s="159" t="str">
        <f>IF(COUNTA(O16:O27)&gt;0,"9, ","")</f>
        <v/>
      </c>
      <c r="P205" s="137"/>
      <c r="Q205" s="137"/>
      <c r="R205" s="159" t="str">
        <f>IF(COUNTA(R16:R27)&gt;0,"10, ","")</f>
        <v/>
      </c>
      <c r="S205" s="137"/>
      <c r="T205" s="137"/>
      <c r="U205" s="159" t="str">
        <f>IF(COUNTA(U16:U27)&gt;0,"11, ","")</f>
        <v/>
      </c>
      <c r="V205" s="1"/>
      <c r="W205" s="1"/>
      <c r="X205" s="1"/>
      <c r="Y205" s="1"/>
      <c r="Z205" s="1"/>
      <c r="AA205" s="1"/>
      <c r="AB205" s="1"/>
      <c r="AC205" s="1"/>
    </row>
    <row r="206" spans="1:29" ht="12.75" hidden="1" customHeight="1">
      <c r="A206" s="1"/>
      <c r="B206" s="16"/>
      <c r="C206" s="3"/>
      <c r="D206" s="3"/>
      <c r="E206" s="3"/>
      <c r="F206" s="159" t="str">
        <f>IF(COUNTA(F28:F39)&gt;0,"6, ","")</f>
        <v/>
      </c>
      <c r="G206" s="137"/>
      <c r="H206" s="137"/>
      <c r="I206" s="159" t="str">
        <f>IF(COUNTA(I28:I39)&gt;0,"7, ","")</f>
        <v/>
      </c>
      <c r="J206" s="137"/>
      <c r="K206" s="137"/>
      <c r="L206" s="159" t="str">
        <f>IF(COUNTA(L28:L39)&gt;0,"8, ","")</f>
        <v/>
      </c>
      <c r="M206" s="137"/>
      <c r="N206" s="137"/>
      <c r="O206" s="159" t="str">
        <f>IF(COUNTA(O28:O39)&gt;0,"9, ","")</f>
        <v/>
      </c>
      <c r="P206" s="137"/>
      <c r="Q206" s="137"/>
      <c r="R206" s="159" t="str">
        <f>IF(COUNTA(R28:R39)&gt;0,"10, ","")</f>
        <v/>
      </c>
      <c r="S206" s="137"/>
      <c r="T206" s="137"/>
      <c r="U206" s="159" t="str">
        <f>IF(COUNTA(U28:U39)&gt;0,"11, ","")</f>
        <v/>
      </c>
      <c r="V206" s="1"/>
      <c r="W206" s="1"/>
      <c r="X206" s="1"/>
      <c r="Y206" s="1"/>
      <c r="Z206" s="1"/>
      <c r="AA206" s="1"/>
      <c r="AB206" s="1"/>
      <c r="AC206" s="1"/>
    </row>
    <row r="207" spans="1:29" ht="12.75" hidden="1" customHeight="1">
      <c r="A207" s="1"/>
      <c r="B207" s="16"/>
      <c r="C207" s="3"/>
      <c r="D207" s="3"/>
      <c r="E207" s="3"/>
      <c r="F207" s="159" t="str">
        <f>IF(COUNTA(F40:F51)&gt;0,"6, ","")</f>
        <v/>
      </c>
      <c r="G207" s="137"/>
      <c r="H207" s="137"/>
      <c r="I207" s="159" t="str">
        <f>IF(COUNTA(I40:I51)&gt;0,"7, ","")</f>
        <v/>
      </c>
      <c r="J207" s="137"/>
      <c r="K207" s="137"/>
      <c r="L207" s="159" t="str">
        <f>IF(COUNTA(L40:L51)&gt;0,"8, ","")</f>
        <v/>
      </c>
      <c r="M207" s="137"/>
      <c r="N207" s="137"/>
      <c r="O207" s="159" t="str">
        <f>IF(COUNTA(O40:O51)&gt;0,"9, ","")</f>
        <v/>
      </c>
      <c r="P207" s="137"/>
      <c r="Q207" s="137"/>
      <c r="R207" s="159" t="str">
        <f>IF(COUNTA(R40:R51)&gt;0,"10, ","")</f>
        <v/>
      </c>
      <c r="S207" s="137"/>
      <c r="T207" s="137"/>
      <c r="U207" s="159" t="str">
        <f>IF(COUNTA(U40:U51)&gt;0,"11, ","")</f>
        <v/>
      </c>
      <c r="V207" s="1"/>
      <c r="W207" s="1"/>
      <c r="X207" s="1"/>
      <c r="Y207" s="1"/>
      <c r="Z207" s="1"/>
      <c r="AA207" s="1"/>
      <c r="AB207" s="1"/>
      <c r="AC207" s="1"/>
    </row>
    <row r="208" spans="1:29" ht="12.75" hidden="1" customHeight="1">
      <c r="A208" s="1"/>
      <c r="B208" s="16"/>
      <c r="C208" s="3"/>
      <c r="D208" s="3"/>
      <c r="E208" s="3"/>
      <c r="F208" s="159" t="str">
        <f>IF(COUNTA(F52:F63)&gt;0,"6, ","")</f>
        <v/>
      </c>
      <c r="G208" s="137"/>
      <c r="H208" s="137"/>
      <c r="I208" s="159" t="str">
        <f>IF(COUNTA(I52:I63)&gt;0,"7, ","")</f>
        <v/>
      </c>
      <c r="J208" s="137"/>
      <c r="K208" s="137"/>
      <c r="L208" s="159" t="str">
        <f>IF(COUNTA(L52:L63)&gt;0,"8, ","")</f>
        <v/>
      </c>
      <c r="M208" s="137"/>
      <c r="N208" s="137"/>
      <c r="O208" s="159" t="str">
        <f>IF(COUNTA(O52:O63)&gt;0,"9, ","")</f>
        <v/>
      </c>
      <c r="P208" s="137"/>
      <c r="Q208" s="137"/>
      <c r="R208" s="159" t="str">
        <f>IF(COUNTA(R52:R63)&gt;0,"10, ","")</f>
        <v/>
      </c>
      <c r="S208" s="137"/>
      <c r="T208" s="137"/>
      <c r="U208" s="159" t="str">
        <f>IF(COUNTA(U52:U63)&gt;0,"11, ","")</f>
        <v/>
      </c>
      <c r="V208" s="1"/>
      <c r="W208" s="1"/>
      <c r="X208" s="1"/>
      <c r="Y208" s="1"/>
      <c r="Z208" s="1"/>
      <c r="AA208" s="1"/>
      <c r="AB208" s="1"/>
      <c r="AC208" s="1"/>
    </row>
    <row r="209" spans="1:29" ht="12.75" hidden="1" customHeight="1">
      <c r="A209" s="1"/>
      <c r="B209" s="16"/>
      <c r="C209" s="3"/>
      <c r="D209" s="3"/>
      <c r="E209" s="3"/>
      <c r="F209" s="159" t="str">
        <f>IF(COUNTA(F64:F75)&gt;0,"6, ","")</f>
        <v/>
      </c>
      <c r="G209" s="137"/>
      <c r="H209" s="137"/>
      <c r="I209" s="159" t="str">
        <f>IF(COUNTA(I64:I75)&gt;0,"7, ","")</f>
        <v/>
      </c>
      <c r="J209" s="137"/>
      <c r="K209" s="137"/>
      <c r="L209" s="159" t="str">
        <f>IF(COUNTA(L64:L75)&gt;0,"8, ","")</f>
        <v/>
      </c>
      <c r="M209" s="137"/>
      <c r="N209" s="137"/>
      <c r="O209" s="159" t="str">
        <f>IF(COUNTA(O64:O75)&gt;0,"9, ","")</f>
        <v/>
      </c>
      <c r="P209" s="137"/>
      <c r="Q209" s="137"/>
      <c r="R209" s="159" t="str">
        <f>IF(COUNTA(R64:R75)&gt;0,"10, ","")</f>
        <v/>
      </c>
      <c r="S209" s="137"/>
      <c r="T209" s="137"/>
      <c r="U209" s="159" t="str">
        <f>IF(COUNTA(U64:U75)&gt;0,"11, ","")</f>
        <v/>
      </c>
      <c r="V209" s="1"/>
      <c r="W209" s="1"/>
      <c r="X209" s="1"/>
      <c r="Y209" s="1"/>
      <c r="Z209" s="1"/>
      <c r="AA209" s="1"/>
      <c r="AB209" s="1"/>
      <c r="AC209" s="1"/>
    </row>
    <row r="210" spans="1:29" ht="12.75" hidden="1" customHeight="1">
      <c r="A210" s="1"/>
      <c r="B210" s="16"/>
      <c r="C210" s="3"/>
      <c r="D210" s="3"/>
      <c r="E210" s="3"/>
      <c r="F210" s="159" t="str">
        <f>IF(COUNTA(F76:F87)&gt;0,"6, ","")</f>
        <v/>
      </c>
      <c r="G210" s="137"/>
      <c r="H210" s="137"/>
      <c r="I210" s="159" t="str">
        <f>IF(COUNTA(I76:I87)&gt;0,"7, ","")</f>
        <v/>
      </c>
      <c r="J210" s="137"/>
      <c r="K210" s="137"/>
      <c r="L210" s="159" t="str">
        <f>IF(COUNTA(L76:L87)&gt;0,"8, ","")</f>
        <v/>
      </c>
      <c r="M210" s="137"/>
      <c r="N210" s="137"/>
      <c r="O210" s="159" t="str">
        <f>IF(COUNTA(O76:O87)&gt;0,"9, ","")</f>
        <v/>
      </c>
      <c r="P210" s="137"/>
      <c r="Q210" s="137"/>
      <c r="R210" s="159" t="str">
        <f>IF(COUNTA(R76:R87)&gt;0,"10, ","")</f>
        <v/>
      </c>
      <c r="S210" s="137"/>
      <c r="T210" s="137"/>
      <c r="U210" s="159" t="str">
        <f>IF(COUNTA(U76:U87)&gt;0,"11, ","")</f>
        <v/>
      </c>
      <c r="V210" s="1"/>
      <c r="W210" s="1"/>
      <c r="X210" s="1"/>
      <c r="Y210" s="1"/>
      <c r="Z210" s="1"/>
      <c r="AA210" s="1"/>
      <c r="AB210" s="1"/>
      <c r="AC210" s="1"/>
    </row>
    <row r="211" spans="1:29" ht="12.75" hidden="1" customHeight="1">
      <c r="A211" s="1"/>
      <c r="B211" s="16"/>
      <c r="C211" s="3"/>
      <c r="D211" s="3"/>
      <c r="E211" s="3"/>
      <c r="F211" s="159" t="str">
        <f>IF(COUNTA(F88:F99)&gt;0,"6, ","")</f>
        <v/>
      </c>
      <c r="G211" s="137"/>
      <c r="H211" s="137"/>
      <c r="I211" s="159" t="str">
        <f>IF(COUNTA(I88:I99)&gt;0,"7, ","")</f>
        <v/>
      </c>
      <c r="J211" s="137"/>
      <c r="K211" s="137"/>
      <c r="L211" s="159" t="str">
        <f>IF(COUNTA(L88:L99)&gt;0,"8, ","")</f>
        <v/>
      </c>
      <c r="M211" s="137"/>
      <c r="N211" s="137"/>
      <c r="O211" s="159" t="str">
        <f>IF(COUNTA(O88:O99)&gt;0,"9, ","")</f>
        <v/>
      </c>
      <c r="P211" s="137"/>
      <c r="Q211" s="137"/>
      <c r="R211" s="159" t="str">
        <f>IF(COUNTA(R88:R99)&gt;0,"10, ","")</f>
        <v/>
      </c>
      <c r="S211" s="137"/>
      <c r="T211" s="137"/>
      <c r="U211" s="159" t="str">
        <f>IF(COUNTA(U88:U99)&gt;0,"11, ","")</f>
        <v/>
      </c>
      <c r="V211" s="1"/>
      <c r="W211" s="1"/>
      <c r="X211" s="1"/>
      <c r="Y211" s="1"/>
      <c r="Z211" s="1"/>
      <c r="AA211" s="1"/>
      <c r="AB211" s="1"/>
      <c r="AC211" s="1"/>
    </row>
    <row r="212" spans="1:29" ht="12.75" hidden="1" customHeight="1">
      <c r="A212" s="1"/>
      <c r="B212" s="16"/>
      <c r="C212" s="3"/>
      <c r="D212" s="3"/>
      <c r="E212" s="3"/>
      <c r="F212" s="159" t="str">
        <f>IF(COUNTA(F100:F111)&gt;0,"6, ","")</f>
        <v/>
      </c>
      <c r="G212" s="137"/>
      <c r="H212" s="137"/>
      <c r="I212" s="159" t="str">
        <f>IF(COUNTA(I100:I111)&gt;0,"7, ","")</f>
        <v/>
      </c>
      <c r="J212" s="137"/>
      <c r="K212" s="137"/>
      <c r="L212" s="159" t="str">
        <f>IF(COUNTA(L100:L111)&gt;0,"8, ","")</f>
        <v/>
      </c>
      <c r="M212" s="137"/>
      <c r="N212" s="137"/>
      <c r="O212" s="159" t="str">
        <f>IF(COUNTA(O100:O111)&gt;0,"9, ","")</f>
        <v/>
      </c>
      <c r="P212" s="137"/>
      <c r="Q212" s="137"/>
      <c r="R212" s="159" t="str">
        <f>IF(COUNTA(R100:R111)&gt;0,"10, ","")</f>
        <v/>
      </c>
      <c r="S212" s="137"/>
      <c r="T212" s="137"/>
      <c r="U212" s="159" t="str">
        <f>IF(COUNTA(U100:U111)&gt;0,"11, ","")</f>
        <v/>
      </c>
      <c r="V212" s="1"/>
      <c r="W212" s="1"/>
      <c r="X212" s="1"/>
      <c r="Y212" s="1"/>
      <c r="Z212" s="1"/>
      <c r="AA212" s="1"/>
      <c r="AB212" s="1"/>
      <c r="AC212" s="1"/>
    </row>
    <row r="213" spans="1:29" ht="12.75" hidden="1" customHeight="1">
      <c r="A213" s="1"/>
      <c r="B213" s="16"/>
      <c r="C213" s="3"/>
      <c r="D213" s="3"/>
      <c r="E213" s="3"/>
      <c r="F213" s="159" t="str">
        <f>IF(COUNTA(F112:F123)&gt;0,"6, ","")</f>
        <v/>
      </c>
      <c r="G213" s="137"/>
      <c r="H213" s="137"/>
      <c r="I213" s="159" t="str">
        <f>IF(COUNTA(I112:I123)&gt;0,"7, ","")</f>
        <v/>
      </c>
      <c r="J213" s="137"/>
      <c r="K213" s="137"/>
      <c r="L213" s="159" t="str">
        <f>IF(COUNTA(L112:L123)&gt;0,"8, ","")</f>
        <v/>
      </c>
      <c r="M213" s="137"/>
      <c r="N213" s="137"/>
      <c r="O213" s="159" t="str">
        <f>IF(COUNTA(O112:O123)&gt;0,"9, ","")</f>
        <v/>
      </c>
      <c r="P213" s="137"/>
      <c r="Q213" s="137"/>
      <c r="R213" s="159" t="str">
        <f>IF(COUNTA(R112:R123)&gt;0,"10, ","")</f>
        <v/>
      </c>
      <c r="S213" s="137"/>
      <c r="T213" s="137"/>
      <c r="U213" s="159" t="str">
        <f>IF(COUNTA(U112:U123)&gt;0,"11, ","")</f>
        <v/>
      </c>
      <c r="V213" s="1"/>
      <c r="W213" s="1"/>
      <c r="X213" s="1"/>
      <c r="Y213" s="1"/>
      <c r="Z213" s="1"/>
      <c r="AA213" s="1"/>
      <c r="AB213" s="1"/>
      <c r="AC213" s="1"/>
    </row>
    <row r="214" spans="1:29" ht="12.75" hidden="1" customHeight="1">
      <c r="A214" s="1"/>
      <c r="B214" s="16"/>
      <c r="C214" s="3"/>
      <c r="D214" s="3"/>
      <c r="E214" s="3"/>
      <c r="F214" s="159" t="str">
        <f>IF(COUNTA(F124:F135)&gt;0,"6, ","")</f>
        <v/>
      </c>
      <c r="G214" s="137"/>
      <c r="H214" s="137"/>
      <c r="I214" s="159" t="str">
        <f>IF(COUNTA(I124:I135)&gt;0,"7, ","")</f>
        <v/>
      </c>
      <c r="J214" s="137"/>
      <c r="K214" s="137"/>
      <c r="L214" s="159" t="str">
        <f>IF(COUNTA(L124:L135)&gt;0,"8, ","")</f>
        <v/>
      </c>
      <c r="M214" s="137"/>
      <c r="N214" s="137"/>
      <c r="O214" s="159" t="str">
        <f>IF(COUNTA(O124:O135)&gt;0,"9, ","")</f>
        <v/>
      </c>
      <c r="P214" s="137"/>
      <c r="Q214" s="137"/>
      <c r="R214" s="159" t="str">
        <f>IF(COUNTA(R124:R135)&gt;0,"10, ","")</f>
        <v/>
      </c>
      <c r="S214" s="137"/>
      <c r="T214" s="137"/>
      <c r="U214" s="159" t="str">
        <f>IF(COUNTA(U124:U135)&gt;0,"11, ","")</f>
        <v/>
      </c>
      <c r="V214" s="1"/>
      <c r="W214" s="1"/>
      <c r="X214" s="1"/>
      <c r="Y214" s="1"/>
      <c r="Z214" s="1"/>
      <c r="AA214" s="1"/>
      <c r="AB214" s="1"/>
      <c r="AC214" s="1"/>
    </row>
    <row r="215" spans="1:29" ht="12.75" hidden="1" customHeight="1">
      <c r="A215" s="1"/>
      <c r="B215" s="16"/>
      <c r="C215" s="3"/>
      <c r="D215" s="3"/>
      <c r="E215" s="3"/>
      <c r="F215" s="159" t="str">
        <f>IF(COUNTA(F136:F147)&gt;0,"6, ","")</f>
        <v/>
      </c>
      <c r="G215" s="137"/>
      <c r="H215" s="137"/>
      <c r="I215" s="159" t="str">
        <f>IF(COUNTA(I136:I147)&gt;0,"7, ","")</f>
        <v/>
      </c>
      <c r="J215" s="137"/>
      <c r="K215" s="137"/>
      <c r="L215" s="159" t="str">
        <f>IF(COUNTA(L136:L147)&gt;0,"8, ","")</f>
        <v/>
      </c>
      <c r="M215" s="137"/>
      <c r="N215" s="137"/>
      <c r="O215" s="159" t="str">
        <f>IF(COUNTA(O136:O147)&gt;0,"9, ","")</f>
        <v/>
      </c>
      <c r="P215" s="137"/>
      <c r="Q215" s="137"/>
      <c r="R215" s="159" t="str">
        <f>IF(COUNTA(R136:R147)&gt;0,"10, ","")</f>
        <v/>
      </c>
      <c r="S215" s="137"/>
      <c r="T215" s="137"/>
      <c r="U215" s="159" t="str">
        <f>IF(COUNTA(U136:U147)&gt;0,"11, ","")</f>
        <v/>
      </c>
      <c r="V215" s="1"/>
      <c r="W215" s="1"/>
      <c r="X215" s="1"/>
      <c r="Y215" s="1"/>
      <c r="Z215" s="1"/>
      <c r="AA215" s="1"/>
      <c r="AB215" s="1"/>
      <c r="AC215" s="1"/>
    </row>
    <row r="216" spans="1:29" ht="12.75" hidden="1" customHeight="1">
      <c r="A216" s="1"/>
      <c r="B216" s="16"/>
      <c r="C216" s="3"/>
      <c r="D216" s="3"/>
      <c r="E216" s="3"/>
      <c r="F216" s="3"/>
      <c r="G216" s="137"/>
      <c r="H216" s="137"/>
      <c r="I216" s="137"/>
      <c r="J216" s="137"/>
      <c r="K216" s="137"/>
      <c r="L216" s="154"/>
      <c r="M216" s="137"/>
      <c r="N216" s="137"/>
      <c r="O216" s="137"/>
      <c r="P216" s="137"/>
      <c r="Q216" s="137"/>
      <c r="R216" s="137"/>
      <c r="S216" s="137"/>
      <c r="T216" s="137"/>
      <c r="U216" s="137"/>
      <c r="V216" s="1"/>
      <c r="W216" s="1"/>
      <c r="X216" s="1"/>
      <c r="Y216" s="1"/>
      <c r="Z216" s="1"/>
      <c r="AA216" s="1"/>
      <c r="AB216" s="1"/>
      <c r="AC216" s="1"/>
    </row>
    <row r="217" spans="1:29">
      <c r="A217" s="1"/>
      <c r="B217" s="16"/>
      <c r="C217" s="3"/>
      <c r="D217" s="3"/>
      <c r="E217" s="3"/>
      <c r="F217" s="3"/>
      <c r="G217" s="137"/>
      <c r="H217" s="137"/>
      <c r="I217" s="137"/>
      <c r="J217" s="137"/>
      <c r="K217" s="137"/>
      <c r="L217" s="154"/>
      <c r="M217" s="137"/>
      <c r="N217" s="137"/>
      <c r="O217" s="137"/>
      <c r="P217" s="137"/>
      <c r="Q217" s="137"/>
      <c r="R217" s="137"/>
      <c r="S217" s="137"/>
      <c r="T217" s="137"/>
      <c r="U217" s="137"/>
      <c r="V217" s="1"/>
      <c r="W217" s="1"/>
      <c r="X217" s="1"/>
      <c r="Y217" s="1"/>
      <c r="Z217" s="1"/>
      <c r="AA217" s="1"/>
      <c r="AB217" s="1"/>
      <c r="AC217" s="1"/>
    </row>
    <row r="218" spans="1:29">
      <c r="A218" s="1"/>
      <c r="B218" s="16"/>
      <c r="C218" s="3"/>
      <c r="D218" s="3"/>
      <c r="E218" s="3"/>
      <c r="F218" s="3"/>
      <c r="G218" s="137"/>
      <c r="H218" s="137"/>
      <c r="I218" s="137"/>
      <c r="J218" s="137"/>
      <c r="K218" s="137"/>
      <c r="L218" s="154"/>
      <c r="M218" s="137"/>
      <c r="N218" s="137"/>
      <c r="O218" s="137"/>
      <c r="P218" s="137"/>
      <c r="Q218" s="137"/>
      <c r="R218" s="137"/>
      <c r="S218" s="137"/>
      <c r="T218" s="137"/>
      <c r="U218" s="137"/>
      <c r="V218" s="1"/>
      <c r="W218" s="1"/>
      <c r="X218" s="1"/>
      <c r="Y218" s="1"/>
      <c r="Z218" s="1"/>
      <c r="AA218" s="1"/>
      <c r="AB218" s="1"/>
      <c r="AC218" s="1"/>
    </row>
    <row r="219" spans="1:29">
      <c r="A219" s="1"/>
      <c r="B219" s="16"/>
      <c r="C219" s="3"/>
      <c r="D219" s="3"/>
      <c r="E219" s="3"/>
      <c r="F219" s="3"/>
      <c r="G219" s="137"/>
      <c r="H219" s="137"/>
      <c r="I219" s="137"/>
      <c r="J219" s="137"/>
      <c r="K219" s="137"/>
      <c r="L219" s="154"/>
      <c r="M219" s="137"/>
      <c r="N219" s="137"/>
      <c r="O219" s="137"/>
      <c r="P219" s="137"/>
      <c r="Q219" s="137"/>
      <c r="R219" s="137"/>
      <c r="S219" s="137"/>
      <c r="T219" s="137"/>
      <c r="U219" s="137"/>
      <c r="V219" s="1"/>
      <c r="W219" s="1"/>
      <c r="X219" s="1"/>
      <c r="Y219" s="1"/>
      <c r="Z219" s="1"/>
      <c r="AA219" s="1"/>
      <c r="AB219" s="1"/>
      <c r="AC219" s="1"/>
    </row>
    <row r="220" spans="1:29">
      <c r="A220" s="1"/>
      <c r="B220" s="16"/>
      <c r="C220" s="3"/>
      <c r="D220" s="3"/>
      <c r="E220" s="3"/>
      <c r="F220" s="3"/>
      <c r="G220" s="137"/>
      <c r="H220" s="137"/>
      <c r="I220" s="137"/>
      <c r="J220" s="137"/>
      <c r="K220" s="137"/>
      <c r="L220" s="154"/>
      <c r="M220" s="137"/>
      <c r="N220" s="137"/>
      <c r="O220" s="137"/>
      <c r="P220" s="137"/>
      <c r="Q220" s="137"/>
      <c r="R220" s="137"/>
      <c r="S220" s="137"/>
      <c r="T220" s="137"/>
      <c r="U220" s="137"/>
      <c r="V220" s="1"/>
      <c r="W220" s="1"/>
      <c r="X220" s="1"/>
      <c r="Y220" s="1"/>
      <c r="Z220" s="1"/>
      <c r="AA220" s="1"/>
      <c r="AB220" s="1"/>
      <c r="AC220" s="1"/>
    </row>
    <row r="221" spans="1:29">
      <c r="A221" s="1"/>
      <c r="B221" s="16"/>
      <c r="C221" s="3"/>
      <c r="D221" s="3"/>
      <c r="E221" s="3"/>
      <c r="F221" s="3"/>
      <c r="G221" s="137"/>
      <c r="H221" s="137"/>
      <c r="I221" s="137"/>
      <c r="J221" s="137"/>
      <c r="K221" s="137"/>
      <c r="L221" s="154"/>
      <c r="M221" s="137"/>
      <c r="N221" s="137"/>
      <c r="O221" s="137"/>
      <c r="P221" s="137"/>
      <c r="Q221" s="137"/>
      <c r="R221" s="137"/>
      <c r="S221" s="137"/>
      <c r="T221" s="137"/>
      <c r="U221" s="137"/>
      <c r="V221" s="1"/>
      <c r="W221" s="1"/>
      <c r="X221" s="1"/>
      <c r="Y221" s="1"/>
      <c r="Z221" s="1"/>
      <c r="AA221" s="1"/>
      <c r="AB221" s="1"/>
      <c r="AC221" s="1"/>
    </row>
    <row r="222" spans="1:29">
      <c r="A222" s="1"/>
      <c r="B222" s="16"/>
      <c r="C222" s="3"/>
      <c r="D222" s="3"/>
      <c r="E222" s="3"/>
      <c r="F222" s="3"/>
      <c r="G222" s="137"/>
      <c r="H222" s="137"/>
      <c r="I222" s="137"/>
      <c r="J222" s="137"/>
      <c r="K222" s="137"/>
      <c r="L222" s="154"/>
      <c r="M222" s="137"/>
      <c r="N222" s="137"/>
      <c r="O222" s="137"/>
      <c r="P222" s="137"/>
      <c r="Q222" s="137"/>
      <c r="R222" s="137"/>
      <c r="S222" s="137"/>
      <c r="T222" s="137"/>
      <c r="U222" s="137"/>
      <c r="V222" s="1"/>
      <c r="W222" s="1"/>
      <c r="X222" s="1"/>
      <c r="Y222" s="1"/>
      <c r="Z222" s="1"/>
      <c r="AA222" s="1"/>
      <c r="AB222" s="1"/>
      <c r="AC222" s="1"/>
    </row>
    <row r="223" spans="1:29">
      <c r="A223" s="1"/>
      <c r="B223" s="16"/>
      <c r="C223" s="3"/>
      <c r="D223" s="3"/>
      <c r="E223" s="3"/>
      <c r="F223" s="3"/>
      <c r="G223" s="137"/>
      <c r="H223" s="137"/>
      <c r="I223" s="137"/>
      <c r="J223" s="137"/>
      <c r="K223" s="137"/>
      <c r="L223" s="154"/>
      <c r="M223" s="137"/>
      <c r="N223" s="137"/>
      <c r="O223" s="137"/>
      <c r="P223" s="137"/>
      <c r="Q223" s="137"/>
      <c r="R223" s="137"/>
      <c r="S223" s="137"/>
      <c r="T223" s="137"/>
      <c r="U223" s="137"/>
      <c r="V223" s="1"/>
      <c r="W223" s="1"/>
      <c r="X223" s="1"/>
      <c r="Y223" s="1"/>
      <c r="Z223" s="1"/>
      <c r="AA223" s="1"/>
      <c r="AB223" s="1"/>
      <c r="AC223" s="1"/>
    </row>
    <row r="224" spans="1:29">
      <c r="A224" s="1"/>
      <c r="B224" s="16"/>
      <c r="C224" s="3"/>
      <c r="D224" s="3"/>
      <c r="E224" s="3"/>
      <c r="F224" s="3"/>
      <c r="G224" s="137"/>
      <c r="H224" s="137"/>
      <c r="I224" s="137"/>
      <c r="J224" s="137"/>
      <c r="K224" s="137"/>
      <c r="L224" s="154"/>
      <c r="M224" s="137"/>
      <c r="N224" s="137"/>
      <c r="O224" s="137"/>
      <c r="P224" s="137"/>
      <c r="Q224" s="137"/>
      <c r="R224" s="137"/>
      <c r="S224" s="137"/>
      <c r="T224" s="137"/>
      <c r="U224" s="137"/>
      <c r="V224" s="1"/>
      <c r="W224" s="1"/>
      <c r="X224" s="1"/>
      <c r="Y224" s="1"/>
      <c r="Z224" s="1"/>
      <c r="AA224" s="1"/>
      <c r="AB224" s="1"/>
      <c r="AC224" s="1"/>
    </row>
    <row r="225" spans="1:29">
      <c r="A225" s="1"/>
      <c r="B225" s="16"/>
      <c r="C225" s="3"/>
      <c r="D225" s="3"/>
      <c r="E225" s="3"/>
      <c r="F225" s="3"/>
      <c r="G225" s="137"/>
      <c r="H225" s="137"/>
      <c r="I225" s="137"/>
      <c r="J225" s="137"/>
      <c r="K225" s="137"/>
      <c r="L225" s="154"/>
      <c r="M225" s="137"/>
      <c r="N225" s="137"/>
      <c r="O225" s="137"/>
      <c r="P225" s="137"/>
      <c r="Q225" s="137"/>
      <c r="R225" s="137"/>
      <c r="S225" s="137"/>
      <c r="T225" s="137"/>
      <c r="U225" s="137"/>
      <c r="V225" s="1"/>
      <c r="W225" s="1"/>
      <c r="X225" s="1"/>
      <c r="Y225" s="1"/>
      <c r="Z225" s="1"/>
      <c r="AA225" s="1"/>
      <c r="AB225" s="1"/>
      <c r="AC225" s="1"/>
    </row>
    <row r="226" spans="1:29">
      <c r="A226" s="1"/>
      <c r="B226" s="16"/>
      <c r="C226" s="3"/>
      <c r="D226" s="3"/>
      <c r="E226" s="3"/>
      <c r="F226" s="3"/>
      <c r="G226" s="137"/>
      <c r="H226" s="137"/>
      <c r="I226" s="137"/>
      <c r="J226" s="137"/>
      <c r="K226" s="137"/>
      <c r="L226" s="154"/>
      <c r="M226" s="137"/>
      <c r="N226" s="137"/>
      <c r="O226" s="137"/>
      <c r="P226" s="137"/>
      <c r="Q226" s="137"/>
      <c r="R226" s="137"/>
      <c r="S226" s="137"/>
      <c r="T226" s="137"/>
      <c r="U226" s="137"/>
      <c r="V226" s="1"/>
      <c r="W226" s="1"/>
      <c r="X226" s="1"/>
      <c r="Y226" s="1"/>
      <c r="Z226" s="1"/>
      <c r="AA226" s="1"/>
      <c r="AB226" s="1"/>
      <c r="AC226" s="1"/>
    </row>
    <row r="227" spans="1:29">
      <c r="A227" s="1"/>
      <c r="B227" s="16"/>
      <c r="C227" s="3"/>
      <c r="D227" s="3"/>
      <c r="E227" s="3"/>
      <c r="F227" s="3"/>
      <c r="G227" s="137"/>
      <c r="H227" s="137"/>
      <c r="I227" s="137"/>
      <c r="J227" s="137"/>
      <c r="K227" s="137"/>
      <c r="L227" s="154"/>
      <c r="M227" s="137"/>
      <c r="N227" s="137"/>
      <c r="O227" s="137"/>
      <c r="P227" s="137"/>
      <c r="Q227" s="137"/>
      <c r="R227" s="137"/>
      <c r="S227" s="137"/>
      <c r="T227" s="137"/>
      <c r="U227" s="137"/>
      <c r="V227" s="1"/>
      <c r="W227" s="1"/>
      <c r="X227" s="1"/>
      <c r="Y227" s="1"/>
      <c r="Z227" s="1"/>
      <c r="AA227" s="1"/>
      <c r="AB227" s="1"/>
      <c r="AC227" s="1"/>
    </row>
    <row r="228" spans="1:29">
      <c r="A228" s="1"/>
      <c r="B228" s="16"/>
      <c r="C228" s="3"/>
      <c r="D228" s="3"/>
      <c r="E228" s="3"/>
      <c r="F228" s="3"/>
      <c r="G228" s="137"/>
      <c r="H228" s="137"/>
      <c r="I228" s="137"/>
      <c r="J228" s="137"/>
      <c r="K228" s="137"/>
      <c r="L228" s="154"/>
      <c r="M228" s="137"/>
      <c r="N228" s="137"/>
      <c r="O228" s="137"/>
      <c r="P228" s="137"/>
      <c r="Q228" s="137"/>
      <c r="R228" s="137"/>
      <c r="S228" s="137"/>
      <c r="T228" s="137"/>
      <c r="U228" s="137"/>
      <c r="V228" s="1"/>
      <c r="W228" s="1"/>
      <c r="X228" s="1"/>
      <c r="Y228" s="1"/>
      <c r="Z228" s="1"/>
      <c r="AA228" s="1"/>
      <c r="AB228" s="1"/>
      <c r="AC228" s="1"/>
    </row>
    <row r="229" spans="1:29">
      <c r="A229" s="1"/>
      <c r="B229" s="16"/>
      <c r="C229" s="3"/>
      <c r="D229" s="3"/>
      <c r="E229" s="3"/>
      <c r="F229" s="3"/>
      <c r="G229" s="137"/>
      <c r="H229" s="137"/>
      <c r="I229" s="137"/>
      <c r="J229" s="137"/>
      <c r="K229" s="137"/>
      <c r="L229" s="154"/>
      <c r="M229" s="137"/>
      <c r="N229" s="137"/>
      <c r="O229" s="137"/>
      <c r="P229" s="137"/>
      <c r="Q229" s="137"/>
      <c r="R229" s="137"/>
      <c r="S229" s="137"/>
      <c r="T229" s="137"/>
      <c r="U229" s="137"/>
      <c r="V229" s="1"/>
      <c r="W229" s="1"/>
      <c r="X229" s="1"/>
      <c r="Y229" s="1"/>
      <c r="Z229" s="1"/>
      <c r="AA229" s="1"/>
      <c r="AB229" s="1"/>
      <c r="AC229" s="1"/>
    </row>
    <row r="230" spans="1:29">
      <c r="A230" s="1"/>
      <c r="B230" s="16"/>
      <c r="C230" s="3"/>
      <c r="D230" s="137"/>
      <c r="E230" s="137"/>
      <c r="F230" s="137"/>
      <c r="G230" s="137"/>
      <c r="H230" s="137"/>
      <c r="I230" s="154"/>
      <c r="J230" s="137"/>
      <c r="K230" s="137"/>
      <c r="L230" s="137"/>
      <c r="M230" s="137"/>
      <c r="N230" s="137"/>
      <c r="O230" s="137"/>
      <c r="P230" s="137"/>
      <c r="Q230" s="137"/>
      <c r="R230" s="137"/>
      <c r="S230" s="1"/>
      <c r="T230" s="1"/>
      <c r="U230" s="1"/>
      <c r="V230" s="1"/>
      <c r="W230" s="1"/>
      <c r="X230" s="1"/>
      <c r="Y230" s="1"/>
      <c r="Z230" s="1"/>
      <c r="AA230" s="1"/>
      <c r="AB230" s="1"/>
      <c r="AC230" s="1"/>
    </row>
    <row r="231" spans="1:29">
      <c r="A231" s="1"/>
      <c r="B231" s="16"/>
      <c r="C231" s="3"/>
      <c r="D231" s="137"/>
      <c r="E231" s="137"/>
      <c r="F231" s="137"/>
      <c r="G231" s="137"/>
      <c r="H231" s="137"/>
      <c r="I231" s="154"/>
      <c r="J231" s="137"/>
      <c r="K231" s="137"/>
      <c r="L231" s="137"/>
      <c r="M231" s="137"/>
      <c r="N231" s="137"/>
      <c r="O231" s="137"/>
      <c r="P231" s="137"/>
      <c r="Q231" s="137"/>
      <c r="R231" s="137"/>
      <c r="S231" s="1"/>
      <c r="T231" s="1"/>
      <c r="U231" s="1"/>
      <c r="V231" s="1"/>
      <c r="W231" s="1"/>
      <c r="X231" s="1"/>
      <c r="Y231" s="1"/>
      <c r="Z231" s="1"/>
      <c r="AA231" s="1"/>
      <c r="AB231" s="1"/>
      <c r="AC231" s="1"/>
    </row>
    <row r="232" spans="1:29">
      <c r="A232" s="1"/>
      <c r="B232" s="16"/>
      <c r="C232" s="3"/>
      <c r="D232" s="137"/>
      <c r="E232" s="137"/>
      <c r="F232" s="137"/>
      <c r="G232" s="137"/>
      <c r="H232" s="137"/>
      <c r="I232" s="154"/>
      <c r="J232" s="137"/>
      <c r="K232" s="137"/>
      <c r="L232" s="137"/>
      <c r="M232" s="137"/>
      <c r="N232" s="137"/>
      <c r="O232" s="137"/>
      <c r="P232" s="137"/>
      <c r="Q232" s="137"/>
      <c r="R232" s="137"/>
      <c r="S232" s="1"/>
      <c r="T232" s="1"/>
      <c r="U232" s="1"/>
      <c r="V232" s="1"/>
      <c r="W232" s="1"/>
      <c r="X232" s="1"/>
      <c r="Y232" s="1"/>
      <c r="Z232" s="1"/>
      <c r="AA232" s="1"/>
      <c r="AB232" s="1"/>
      <c r="AC232" s="1"/>
    </row>
    <row r="233" spans="1:29">
      <c r="A233" s="1"/>
      <c r="B233" s="16"/>
      <c r="C233" s="3"/>
      <c r="D233" s="137"/>
      <c r="E233" s="137"/>
      <c r="F233" s="137"/>
      <c r="G233" s="137"/>
      <c r="H233" s="137"/>
      <c r="I233" s="154"/>
      <c r="J233" s="137"/>
      <c r="K233" s="137"/>
      <c r="L233" s="137"/>
      <c r="M233" s="137"/>
      <c r="N233" s="137"/>
      <c r="O233" s="137"/>
      <c r="P233" s="137"/>
      <c r="Q233" s="137"/>
      <c r="R233" s="137"/>
      <c r="S233" s="1"/>
      <c r="T233" s="1"/>
      <c r="U233" s="1"/>
      <c r="V233" s="1"/>
      <c r="W233" s="1"/>
      <c r="X233" s="1"/>
      <c r="Y233" s="1"/>
      <c r="Z233" s="1"/>
      <c r="AA233" s="1"/>
      <c r="AB233" s="1"/>
      <c r="AC233" s="1"/>
    </row>
    <row r="234" spans="1:29">
      <c r="A234" s="1"/>
      <c r="B234" s="16"/>
      <c r="C234" s="3"/>
      <c r="D234" s="137"/>
      <c r="E234" s="137"/>
      <c r="F234" s="137"/>
      <c r="G234" s="137"/>
      <c r="H234" s="137"/>
      <c r="I234" s="154"/>
      <c r="J234" s="137"/>
      <c r="K234" s="137"/>
      <c r="L234" s="137"/>
      <c r="M234" s="137"/>
      <c r="N234" s="137"/>
      <c r="O234" s="137"/>
      <c r="P234" s="137"/>
      <c r="Q234" s="137"/>
      <c r="R234" s="137"/>
      <c r="S234" s="1"/>
      <c r="T234" s="1"/>
      <c r="U234" s="1"/>
      <c r="V234" s="1"/>
      <c r="W234" s="1"/>
      <c r="X234" s="1"/>
      <c r="Y234" s="1"/>
      <c r="Z234" s="1"/>
      <c r="AA234" s="1"/>
      <c r="AB234" s="1"/>
      <c r="AC234" s="1"/>
    </row>
    <row r="235" spans="1:29">
      <c r="A235" s="1"/>
      <c r="B235" s="16"/>
      <c r="C235" s="3"/>
      <c r="D235" s="137"/>
      <c r="E235" s="137"/>
      <c r="F235" s="137"/>
      <c r="G235" s="137"/>
      <c r="H235" s="137"/>
      <c r="I235" s="154"/>
      <c r="J235" s="137"/>
      <c r="K235" s="137"/>
      <c r="L235" s="137"/>
      <c r="M235" s="137"/>
      <c r="N235" s="137"/>
      <c r="O235" s="137"/>
      <c r="P235" s="137"/>
      <c r="Q235" s="137"/>
      <c r="R235" s="137"/>
      <c r="S235" s="1"/>
      <c r="T235" s="1"/>
      <c r="U235" s="1"/>
      <c r="V235" s="1"/>
      <c r="W235" s="1"/>
      <c r="X235" s="1"/>
      <c r="Y235" s="1"/>
      <c r="Z235" s="1"/>
      <c r="AA235" s="1"/>
      <c r="AB235" s="1"/>
      <c r="AC235" s="1"/>
    </row>
    <row r="236" spans="1:29">
      <c r="A236" s="1"/>
      <c r="B236" s="16"/>
      <c r="C236" s="3"/>
      <c r="D236" s="137"/>
      <c r="E236" s="137"/>
      <c r="F236" s="137"/>
      <c r="G236" s="137"/>
      <c r="H236" s="137"/>
      <c r="I236" s="154"/>
      <c r="J236" s="137"/>
      <c r="K236" s="137"/>
      <c r="L236" s="137"/>
      <c r="M236" s="137"/>
      <c r="N236" s="137"/>
      <c r="O236" s="137"/>
      <c r="P236" s="137"/>
      <c r="Q236" s="137"/>
      <c r="R236" s="137"/>
      <c r="S236" s="1"/>
      <c r="T236" s="1"/>
      <c r="U236" s="1"/>
      <c r="V236" s="1"/>
      <c r="W236" s="1"/>
      <c r="X236" s="1"/>
      <c r="Y236" s="1"/>
      <c r="Z236" s="1"/>
      <c r="AA236" s="1"/>
      <c r="AB236" s="1"/>
      <c r="AC236" s="1"/>
    </row>
    <row r="237" spans="1:29">
      <c r="A237" s="1"/>
      <c r="B237" s="16"/>
      <c r="C237" s="3"/>
      <c r="D237" s="137"/>
      <c r="E237" s="137"/>
      <c r="F237" s="137"/>
      <c r="G237" s="137"/>
      <c r="H237" s="137"/>
      <c r="I237" s="154"/>
      <c r="J237" s="137"/>
      <c r="K237" s="137"/>
      <c r="L237" s="137"/>
      <c r="M237" s="137"/>
      <c r="N237" s="137"/>
      <c r="O237" s="137"/>
      <c r="P237" s="137"/>
      <c r="Q237" s="137"/>
      <c r="R237" s="137"/>
      <c r="S237" s="1"/>
      <c r="T237" s="1"/>
      <c r="U237" s="1"/>
      <c r="V237" s="1"/>
      <c r="W237" s="1"/>
      <c r="X237" s="1"/>
      <c r="Y237" s="1"/>
      <c r="Z237" s="1"/>
      <c r="AA237" s="1"/>
      <c r="AB237" s="1"/>
      <c r="AC237" s="1"/>
    </row>
    <row r="238" spans="1:29">
      <c r="A238" s="1"/>
      <c r="B238" s="16"/>
      <c r="C238" s="3"/>
      <c r="D238" s="137"/>
      <c r="E238" s="137"/>
      <c r="F238" s="137"/>
      <c r="G238" s="137"/>
      <c r="H238" s="137"/>
      <c r="I238" s="154"/>
      <c r="J238" s="137"/>
      <c r="K238" s="137"/>
      <c r="L238" s="137"/>
      <c r="M238" s="137"/>
      <c r="N238" s="137"/>
      <c r="O238" s="137"/>
      <c r="P238" s="137"/>
      <c r="Q238" s="137"/>
      <c r="R238" s="137"/>
      <c r="S238" s="1"/>
      <c r="T238" s="1"/>
      <c r="U238" s="1"/>
      <c r="V238" s="1"/>
      <c r="W238" s="1"/>
      <c r="X238" s="1"/>
      <c r="Y238" s="1"/>
      <c r="Z238" s="1"/>
      <c r="AA238" s="1"/>
      <c r="AB238" s="1"/>
      <c r="AC238" s="1"/>
    </row>
    <row r="239" spans="1:29">
      <c r="A239" s="1"/>
      <c r="B239" s="16"/>
      <c r="C239" s="3"/>
      <c r="D239" s="137"/>
      <c r="E239" s="137"/>
      <c r="F239" s="137"/>
      <c r="G239" s="137"/>
      <c r="H239" s="137"/>
      <c r="I239" s="154"/>
      <c r="J239" s="137"/>
      <c r="K239" s="137"/>
      <c r="L239" s="137"/>
      <c r="M239" s="137"/>
      <c r="N239" s="137"/>
      <c r="O239" s="137"/>
      <c r="P239" s="137"/>
      <c r="Q239" s="137"/>
      <c r="R239" s="137"/>
      <c r="S239" s="1"/>
      <c r="T239" s="1"/>
      <c r="U239" s="1"/>
      <c r="V239" s="1"/>
      <c r="W239" s="1"/>
      <c r="X239" s="1"/>
      <c r="Y239" s="1"/>
      <c r="Z239" s="1"/>
      <c r="AA239" s="1"/>
      <c r="AB239" s="1"/>
      <c r="AC239" s="1"/>
    </row>
    <row r="240" spans="1:29">
      <c r="A240" s="1"/>
      <c r="B240" s="16"/>
      <c r="C240" s="3"/>
      <c r="D240" s="137"/>
      <c r="E240" s="137"/>
      <c r="F240" s="137"/>
      <c r="G240" s="137"/>
      <c r="H240" s="137"/>
      <c r="I240" s="154"/>
      <c r="J240" s="137"/>
      <c r="K240" s="137"/>
      <c r="L240" s="137"/>
      <c r="M240" s="137"/>
      <c r="N240" s="137"/>
      <c r="O240" s="137"/>
      <c r="P240" s="137"/>
      <c r="Q240" s="137"/>
      <c r="R240" s="137"/>
      <c r="S240" s="1"/>
      <c r="T240" s="1"/>
      <c r="U240" s="1"/>
      <c r="V240" s="1"/>
      <c r="W240" s="1"/>
      <c r="X240" s="1"/>
      <c r="Y240" s="1"/>
      <c r="Z240" s="1"/>
      <c r="AA240" s="1"/>
      <c r="AB240" s="1"/>
      <c r="AC240" s="1"/>
    </row>
    <row r="241" spans="1:29">
      <c r="A241" s="1"/>
      <c r="B241" s="16"/>
      <c r="C241" s="3"/>
      <c r="D241" s="137"/>
      <c r="E241" s="137"/>
      <c r="F241" s="137"/>
      <c r="G241" s="137"/>
      <c r="H241" s="137"/>
      <c r="I241" s="154"/>
      <c r="J241" s="137"/>
      <c r="K241" s="137"/>
      <c r="L241" s="137"/>
      <c r="M241" s="137"/>
      <c r="N241" s="137"/>
      <c r="O241" s="137"/>
      <c r="P241" s="137"/>
      <c r="Q241" s="137"/>
      <c r="R241" s="137"/>
      <c r="S241" s="1"/>
      <c r="T241" s="1"/>
      <c r="U241" s="1"/>
      <c r="V241" s="1"/>
      <c r="W241" s="1"/>
      <c r="X241" s="1"/>
      <c r="Y241" s="1"/>
      <c r="Z241" s="1"/>
      <c r="AA241" s="1"/>
      <c r="AB241" s="1"/>
      <c r="AC241" s="1"/>
    </row>
    <row r="242" spans="1:29">
      <c r="A242" s="1"/>
      <c r="B242" s="16"/>
      <c r="C242" s="3"/>
      <c r="D242" s="137"/>
      <c r="E242" s="137"/>
      <c r="F242" s="137"/>
      <c r="G242" s="137"/>
      <c r="H242" s="137"/>
      <c r="I242" s="154"/>
      <c r="J242" s="137"/>
      <c r="K242" s="137"/>
      <c r="L242" s="137"/>
      <c r="M242" s="137"/>
      <c r="N242" s="137"/>
      <c r="O242" s="137"/>
      <c r="P242" s="137"/>
      <c r="Q242" s="137"/>
      <c r="R242" s="137"/>
      <c r="S242" s="1"/>
      <c r="T242" s="1"/>
      <c r="U242" s="1"/>
      <c r="V242" s="1"/>
      <c r="W242" s="1"/>
      <c r="X242" s="1"/>
      <c r="Y242" s="1"/>
      <c r="Z242" s="1"/>
      <c r="AA242" s="1"/>
      <c r="AB242" s="1"/>
      <c r="AC242" s="1"/>
    </row>
    <row r="243" spans="1:29">
      <c r="A243" s="1"/>
      <c r="B243" s="16"/>
      <c r="C243" s="3"/>
      <c r="D243" s="137"/>
      <c r="E243" s="137"/>
      <c r="F243" s="137"/>
      <c r="G243" s="137"/>
      <c r="H243" s="137"/>
      <c r="I243" s="154"/>
      <c r="J243" s="137"/>
      <c r="K243" s="137"/>
      <c r="L243" s="137"/>
      <c r="M243" s="137"/>
      <c r="N243" s="137"/>
      <c r="O243" s="137"/>
      <c r="P243" s="137"/>
      <c r="Q243" s="137"/>
      <c r="R243" s="137"/>
      <c r="S243" s="1"/>
      <c r="T243" s="1"/>
      <c r="U243" s="1"/>
      <c r="V243" s="1"/>
      <c r="W243" s="1"/>
      <c r="X243" s="1"/>
      <c r="Y243" s="1"/>
      <c r="Z243" s="1"/>
      <c r="AA243" s="1"/>
      <c r="AB243" s="1"/>
      <c r="AC243" s="1"/>
    </row>
    <row r="244" spans="1:29">
      <c r="A244" s="1"/>
      <c r="B244" s="16"/>
      <c r="C244" s="3"/>
      <c r="D244" s="137"/>
      <c r="E244" s="137"/>
      <c r="F244" s="137"/>
      <c r="G244" s="137"/>
      <c r="H244" s="137"/>
      <c r="I244" s="154"/>
      <c r="J244" s="137"/>
      <c r="K244" s="137"/>
      <c r="L244" s="137"/>
      <c r="M244" s="137"/>
      <c r="N244" s="137"/>
      <c r="O244" s="137"/>
      <c r="P244" s="137"/>
      <c r="Q244" s="137"/>
      <c r="R244" s="137"/>
      <c r="S244" s="1"/>
      <c r="T244" s="1"/>
      <c r="U244" s="1"/>
      <c r="V244" s="1"/>
      <c r="W244" s="1"/>
      <c r="X244" s="1"/>
      <c r="Y244" s="1"/>
      <c r="Z244" s="1"/>
      <c r="AA244" s="1"/>
      <c r="AB244" s="1"/>
      <c r="AC244" s="1"/>
    </row>
    <row r="245" spans="1:29">
      <c r="A245" s="1"/>
      <c r="B245" s="16"/>
      <c r="C245" s="3"/>
      <c r="D245" s="137"/>
      <c r="E245" s="137"/>
      <c r="F245" s="137"/>
      <c r="G245" s="137"/>
      <c r="H245" s="137"/>
      <c r="I245" s="154"/>
      <c r="J245" s="137"/>
      <c r="K245" s="137"/>
      <c r="L245" s="137"/>
      <c r="M245" s="137"/>
      <c r="N245" s="137"/>
      <c r="O245" s="137"/>
      <c r="P245" s="137"/>
      <c r="Q245" s="137"/>
      <c r="R245" s="137"/>
      <c r="S245" s="1"/>
      <c r="T245" s="1"/>
      <c r="U245" s="1"/>
      <c r="V245" s="1"/>
      <c r="W245" s="1"/>
      <c r="X245" s="1"/>
      <c r="Y245" s="1"/>
      <c r="Z245" s="1"/>
      <c r="AA245" s="1"/>
      <c r="AB245" s="1"/>
      <c r="AC245" s="1"/>
    </row>
    <row r="246" spans="1:29">
      <c r="A246" s="1"/>
      <c r="B246" s="16"/>
      <c r="C246" s="3"/>
      <c r="D246" s="137"/>
      <c r="E246" s="137"/>
      <c r="F246" s="137"/>
      <c r="G246" s="137"/>
      <c r="H246" s="137"/>
      <c r="I246" s="154"/>
      <c r="J246" s="137"/>
      <c r="K246" s="137"/>
      <c r="L246" s="137"/>
      <c r="M246" s="137"/>
      <c r="N246" s="137"/>
      <c r="O246" s="137"/>
      <c r="P246" s="137"/>
      <c r="Q246" s="137"/>
      <c r="R246" s="137"/>
      <c r="S246" s="1"/>
      <c r="T246" s="1"/>
      <c r="U246" s="1"/>
      <c r="V246" s="1"/>
      <c r="W246" s="1"/>
      <c r="X246" s="1"/>
      <c r="Y246" s="1"/>
      <c r="Z246" s="1"/>
      <c r="AA246" s="1"/>
      <c r="AB246" s="1"/>
      <c r="AC246" s="1"/>
    </row>
    <row r="247" spans="1:29">
      <c r="A247" s="1"/>
      <c r="B247" s="16"/>
      <c r="C247" s="3"/>
      <c r="D247" s="137"/>
      <c r="E247" s="137"/>
      <c r="F247" s="137"/>
      <c r="G247" s="137"/>
      <c r="H247" s="137"/>
      <c r="I247" s="154"/>
      <c r="J247" s="137"/>
      <c r="K247" s="137"/>
      <c r="L247" s="137"/>
      <c r="M247" s="137"/>
      <c r="N247" s="137"/>
      <c r="O247" s="137"/>
      <c r="P247" s="137"/>
      <c r="Q247" s="137"/>
      <c r="R247" s="137"/>
      <c r="S247" s="1"/>
      <c r="T247" s="1"/>
      <c r="U247" s="1"/>
      <c r="V247" s="1"/>
      <c r="W247" s="1"/>
      <c r="X247" s="1"/>
      <c r="Y247" s="1"/>
      <c r="Z247" s="1"/>
      <c r="AA247" s="1"/>
      <c r="AB247" s="1"/>
      <c r="AC247" s="1"/>
    </row>
    <row r="248" spans="1:29">
      <c r="A248" s="1"/>
      <c r="B248" s="16"/>
      <c r="C248" s="3"/>
      <c r="D248" s="137"/>
      <c r="E248" s="137"/>
      <c r="F248" s="137"/>
      <c r="G248" s="137"/>
      <c r="H248" s="137"/>
      <c r="I248" s="137"/>
      <c r="J248" s="137"/>
      <c r="K248" s="137"/>
      <c r="L248" s="137"/>
      <c r="M248" s="137"/>
      <c r="N248" s="137"/>
      <c r="O248" s="137"/>
      <c r="P248" s="137"/>
      <c r="Q248" s="137"/>
      <c r="R248" s="137"/>
      <c r="S248" s="1"/>
      <c r="T248" s="1"/>
      <c r="U248" s="1"/>
      <c r="V248" s="1"/>
      <c r="W248" s="1"/>
      <c r="X248" s="1"/>
      <c r="Y248" s="1"/>
      <c r="Z248" s="1"/>
      <c r="AA248" s="1"/>
      <c r="AB248" s="1"/>
      <c r="AC248" s="1"/>
    </row>
    <row r="249" spans="1:29">
      <c r="A249" s="1"/>
      <c r="B249" s="16"/>
      <c r="C249" s="3"/>
      <c r="D249" s="137"/>
      <c r="E249" s="137"/>
      <c r="F249" s="137"/>
      <c r="G249" s="137"/>
      <c r="H249" s="137"/>
      <c r="I249" s="137"/>
      <c r="J249" s="137"/>
      <c r="K249" s="137"/>
      <c r="L249" s="137"/>
      <c r="M249" s="137"/>
      <c r="N249" s="137"/>
      <c r="O249" s="137"/>
      <c r="P249" s="137"/>
      <c r="Q249" s="137"/>
      <c r="R249" s="137"/>
      <c r="S249" s="1"/>
      <c r="T249" s="1"/>
      <c r="U249" s="1"/>
      <c r="V249" s="1"/>
      <c r="W249" s="1"/>
      <c r="X249" s="1"/>
      <c r="Y249" s="1"/>
      <c r="Z249" s="1"/>
      <c r="AA249" s="1"/>
      <c r="AB249" s="1"/>
      <c r="AC249" s="1"/>
    </row>
    <row r="250" spans="1:29">
      <c r="A250" s="1"/>
      <c r="B250" s="16"/>
      <c r="C250" s="3"/>
      <c r="D250" s="137"/>
      <c r="E250" s="137"/>
      <c r="F250" s="137"/>
      <c r="G250" s="137"/>
      <c r="H250" s="137"/>
      <c r="I250" s="137"/>
      <c r="J250" s="137"/>
      <c r="K250" s="137"/>
      <c r="L250" s="137"/>
      <c r="M250" s="137"/>
      <c r="N250" s="137"/>
      <c r="O250" s="137"/>
      <c r="P250" s="137"/>
      <c r="Q250" s="137"/>
      <c r="R250" s="137"/>
      <c r="S250" s="1"/>
      <c r="T250" s="1"/>
      <c r="U250" s="1"/>
      <c r="V250" s="1"/>
      <c r="W250" s="1"/>
      <c r="X250" s="1"/>
      <c r="Y250" s="1"/>
      <c r="Z250" s="1"/>
      <c r="AA250" s="1"/>
      <c r="AB250" s="1"/>
      <c r="AC250" s="1"/>
    </row>
    <row r="251" spans="1:29">
      <c r="A251" s="1"/>
      <c r="B251" s="16"/>
      <c r="C251" s="3"/>
      <c r="D251" s="137"/>
      <c r="E251" s="137"/>
      <c r="F251" s="137"/>
      <c r="G251" s="137"/>
      <c r="H251" s="137"/>
      <c r="I251" s="137"/>
      <c r="J251" s="137"/>
      <c r="K251" s="137"/>
      <c r="L251" s="137"/>
      <c r="M251" s="137"/>
      <c r="N251" s="137"/>
      <c r="O251" s="137"/>
      <c r="P251" s="137"/>
      <c r="Q251" s="137"/>
      <c r="R251" s="137"/>
      <c r="S251" s="1"/>
      <c r="T251" s="1"/>
      <c r="U251" s="1"/>
      <c r="V251" s="1"/>
      <c r="W251" s="1"/>
      <c r="X251" s="1"/>
      <c r="Y251" s="1"/>
      <c r="Z251" s="1"/>
      <c r="AA251" s="1"/>
      <c r="AB251" s="1"/>
      <c r="AC251" s="1"/>
    </row>
    <row r="252" spans="1:29">
      <c r="A252" s="1"/>
      <c r="B252" s="16"/>
      <c r="C252" s="3"/>
      <c r="D252" s="137"/>
      <c r="E252" s="137"/>
      <c r="F252" s="137"/>
      <c r="G252" s="137"/>
      <c r="H252" s="137"/>
      <c r="I252" s="137"/>
      <c r="J252" s="137"/>
      <c r="K252" s="137"/>
      <c r="L252" s="137"/>
      <c r="M252" s="137"/>
      <c r="N252" s="137"/>
      <c r="O252" s="137"/>
      <c r="P252" s="137"/>
      <c r="Q252" s="137"/>
      <c r="R252" s="137"/>
      <c r="S252" s="1"/>
      <c r="T252" s="1"/>
      <c r="U252" s="1"/>
      <c r="V252" s="1"/>
      <c r="W252" s="1"/>
      <c r="X252" s="1"/>
      <c r="Y252" s="1"/>
      <c r="Z252" s="1"/>
      <c r="AA252" s="1"/>
      <c r="AB252" s="1"/>
      <c r="AC252" s="1"/>
    </row>
    <row r="253" spans="1:29">
      <c r="A253" s="1"/>
      <c r="B253" s="16"/>
      <c r="C253" s="3"/>
      <c r="D253" s="137"/>
      <c r="E253" s="137"/>
      <c r="F253" s="137"/>
      <c r="G253" s="137"/>
      <c r="H253" s="137"/>
      <c r="I253" s="137"/>
      <c r="J253" s="137"/>
      <c r="K253" s="137"/>
      <c r="L253" s="137"/>
      <c r="M253" s="137"/>
      <c r="N253" s="137"/>
      <c r="O253" s="137"/>
      <c r="P253" s="137"/>
      <c r="Q253" s="137"/>
      <c r="R253" s="137"/>
      <c r="S253" s="1"/>
      <c r="T253" s="1"/>
      <c r="U253" s="1"/>
      <c r="V253" s="1"/>
      <c r="W253" s="1"/>
      <c r="X253" s="1"/>
      <c r="Y253" s="1"/>
      <c r="Z253" s="1"/>
      <c r="AA253" s="1"/>
      <c r="AB253" s="1"/>
      <c r="AC253" s="1"/>
    </row>
    <row r="254" spans="1:29">
      <c r="A254" s="1"/>
      <c r="B254" s="16"/>
      <c r="C254" s="3"/>
      <c r="D254" s="137"/>
      <c r="E254" s="137"/>
      <c r="F254" s="137"/>
      <c r="G254" s="137"/>
      <c r="H254" s="137"/>
      <c r="I254" s="137"/>
      <c r="J254" s="137"/>
      <c r="K254" s="137"/>
      <c r="L254" s="137"/>
      <c r="M254" s="137"/>
      <c r="N254" s="137"/>
      <c r="O254" s="137"/>
      <c r="P254" s="137"/>
      <c r="Q254" s="137"/>
      <c r="R254" s="137"/>
      <c r="S254" s="1"/>
      <c r="T254" s="1"/>
      <c r="U254" s="1"/>
      <c r="V254" s="1"/>
      <c r="W254" s="1"/>
      <c r="X254" s="1"/>
      <c r="Y254" s="1"/>
      <c r="Z254" s="1"/>
      <c r="AA254" s="1"/>
      <c r="AB254" s="1"/>
      <c r="AC254" s="1"/>
    </row>
    <row r="255" spans="1:29">
      <c r="A255" s="1"/>
      <c r="B255" s="16"/>
      <c r="C255" s="3"/>
      <c r="D255" s="137"/>
      <c r="E255" s="137"/>
      <c r="F255" s="137"/>
      <c r="G255" s="137"/>
      <c r="H255" s="137"/>
      <c r="I255" s="137"/>
      <c r="J255" s="137"/>
      <c r="K255" s="137"/>
      <c r="L255" s="137"/>
      <c r="M255" s="137"/>
      <c r="N255" s="137"/>
      <c r="O255" s="137"/>
      <c r="P255" s="137"/>
      <c r="Q255" s="137"/>
      <c r="R255" s="137"/>
      <c r="S255" s="1"/>
      <c r="T255" s="1"/>
      <c r="U255" s="1"/>
      <c r="V255" s="1"/>
      <c r="W255" s="1"/>
      <c r="X255" s="1"/>
      <c r="Y255" s="1"/>
      <c r="Z255" s="1"/>
      <c r="AA255" s="1"/>
      <c r="AB255" s="1"/>
      <c r="AC255" s="1"/>
    </row>
    <row r="256" spans="1:29">
      <c r="A256" s="1"/>
      <c r="B256" s="16"/>
      <c r="C256" s="3"/>
      <c r="D256" s="137"/>
      <c r="E256" s="137"/>
      <c r="F256" s="137"/>
      <c r="G256" s="137"/>
      <c r="H256" s="137"/>
      <c r="I256" s="137"/>
      <c r="J256" s="137"/>
      <c r="K256" s="137"/>
      <c r="L256" s="137"/>
      <c r="M256" s="137"/>
      <c r="N256" s="137"/>
      <c r="O256" s="137"/>
      <c r="P256" s="137"/>
      <c r="Q256" s="137"/>
      <c r="R256" s="137"/>
      <c r="S256" s="1"/>
      <c r="T256" s="1"/>
      <c r="U256" s="1"/>
      <c r="V256" s="1"/>
      <c r="W256" s="1"/>
      <c r="X256" s="1"/>
      <c r="Y256" s="1"/>
      <c r="Z256" s="1"/>
      <c r="AA256" s="1"/>
      <c r="AB256" s="1"/>
      <c r="AC256" s="1"/>
    </row>
    <row r="257" spans="1:29">
      <c r="A257" s="1"/>
      <c r="B257" s="16"/>
      <c r="C257" s="3"/>
      <c r="D257" s="137"/>
      <c r="E257" s="137"/>
      <c r="F257" s="137"/>
      <c r="G257" s="137"/>
      <c r="H257" s="137"/>
      <c r="I257" s="137"/>
      <c r="J257" s="137"/>
      <c r="K257" s="137"/>
      <c r="L257" s="137"/>
      <c r="M257" s="137"/>
      <c r="N257" s="137"/>
      <c r="O257" s="137"/>
      <c r="P257" s="137"/>
      <c r="Q257" s="137"/>
      <c r="R257" s="137"/>
      <c r="S257" s="1"/>
      <c r="T257" s="1"/>
      <c r="U257" s="1"/>
      <c r="V257" s="1"/>
      <c r="W257" s="1"/>
      <c r="X257" s="1"/>
      <c r="Y257" s="1"/>
      <c r="Z257" s="1"/>
      <c r="AA257" s="1"/>
      <c r="AB257" s="1"/>
      <c r="AC257" s="1"/>
    </row>
    <row r="258" spans="1:29">
      <c r="A258" s="1"/>
      <c r="B258" s="16"/>
      <c r="C258" s="3"/>
      <c r="D258" s="137"/>
      <c r="E258" s="137"/>
      <c r="F258" s="137"/>
      <c r="G258" s="137"/>
      <c r="H258" s="137"/>
      <c r="I258" s="137"/>
      <c r="J258" s="137"/>
      <c r="K258" s="137"/>
      <c r="L258" s="137"/>
      <c r="M258" s="137"/>
      <c r="N258" s="137"/>
      <c r="O258" s="137"/>
      <c r="P258" s="137"/>
      <c r="Q258" s="137"/>
      <c r="R258" s="137"/>
      <c r="S258" s="1"/>
      <c r="T258" s="1"/>
      <c r="U258" s="1"/>
      <c r="V258" s="1"/>
      <c r="W258" s="1"/>
      <c r="X258" s="1"/>
      <c r="Y258" s="1"/>
      <c r="Z258" s="1"/>
      <c r="AA258" s="1"/>
      <c r="AB258" s="1"/>
      <c r="AC258" s="1"/>
    </row>
    <row r="259" spans="1:29">
      <c r="A259" s="1"/>
      <c r="B259" s="16"/>
      <c r="C259" s="3"/>
      <c r="D259" s="137"/>
      <c r="E259" s="137"/>
      <c r="F259" s="137"/>
      <c r="G259" s="137"/>
      <c r="H259" s="137"/>
      <c r="I259" s="137"/>
      <c r="J259" s="137"/>
      <c r="K259" s="137"/>
      <c r="L259" s="137"/>
      <c r="M259" s="137"/>
      <c r="N259" s="137"/>
      <c r="O259" s="137"/>
      <c r="P259" s="137"/>
      <c r="Q259" s="137"/>
      <c r="R259" s="137"/>
      <c r="S259" s="1"/>
      <c r="T259" s="1"/>
      <c r="U259" s="1"/>
      <c r="V259" s="1"/>
      <c r="W259" s="1"/>
      <c r="X259" s="1"/>
      <c r="Y259" s="1"/>
      <c r="Z259" s="1"/>
      <c r="AA259" s="1"/>
      <c r="AB259" s="1"/>
      <c r="AC259" s="1"/>
    </row>
    <row r="260" spans="1:29">
      <c r="A260" s="1"/>
      <c r="B260" s="16"/>
      <c r="C260" s="3"/>
      <c r="D260" s="137"/>
      <c r="E260" s="137"/>
      <c r="F260" s="137"/>
      <c r="G260" s="137"/>
      <c r="H260" s="137"/>
      <c r="I260" s="137"/>
      <c r="J260" s="137"/>
      <c r="K260" s="137"/>
      <c r="L260" s="137"/>
      <c r="M260" s="137"/>
      <c r="N260" s="137"/>
      <c r="O260" s="137"/>
      <c r="P260" s="137"/>
      <c r="Q260" s="137"/>
      <c r="R260" s="137"/>
      <c r="S260" s="1"/>
      <c r="T260" s="1"/>
      <c r="U260" s="1"/>
      <c r="V260" s="1"/>
      <c r="W260" s="1"/>
      <c r="X260" s="1"/>
      <c r="Y260" s="1"/>
      <c r="Z260" s="1"/>
      <c r="AA260" s="1"/>
      <c r="AB260" s="1"/>
      <c r="AC260" s="1"/>
    </row>
    <row r="261" spans="1:29">
      <c r="A261" s="1"/>
      <c r="B261" s="16"/>
      <c r="C261" s="3"/>
      <c r="D261" s="137"/>
      <c r="E261" s="137"/>
      <c r="F261" s="137"/>
      <c r="G261" s="137"/>
      <c r="H261" s="137"/>
      <c r="I261" s="137"/>
      <c r="J261" s="137"/>
      <c r="K261" s="137"/>
      <c r="L261" s="137"/>
      <c r="M261" s="137"/>
      <c r="N261" s="137"/>
      <c r="O261" s="137"/>
      <c r="P261" s="137"/>
      <c r="Q261" s="137"/>
      <c r="R261" s="137"/>
      <c r="S261" s="1"/>
      <c r="T261" s="1"/>
      <c r="U261" s="1"/>
      <c r="V261" s="1"/>
      <c r="W261" s="1"/>
      <c r="X261" s="1"/>
      <c r="Y261" s="1"/>
      <c r="Z261" s="1"/>
      <c r="AA261" s="1"/>
      <c r="AB261" s="1"/>
      <c r="AC261" s="1"/>
    </row>
    <row r="262" spans="1:29">
      <c r="A262" s="1"/>
      <c r="B262" s="16"/>
      <c r="C262" s="3"/>
      <c r="D262" s="137"/>
      <c r="E262" s="137"/>
      <c r="F262" s="137"/>
      <c r="G262" s="137"/>
      <c r="H262" s="137"/>
      <c r="I262" s="137"/>
      <c r="J262" s="137"/>
      <c r="K262" s="137"/>
      <c r="L262" s="137"/>
      <c r="M262" s="137"/>
      <c r="N262" s="137"/>
      <c r="O262" s="137"/>
      <c r="P262" s="137"/>
      <c r="Q262" s="137"/>
      <c r="R262" s="137"/>
      <c r="S262" s="1"/>
      <c r="T262" s="1"/>
      <c r="U262" s="1"/>
      <c r="V262" s="1"/>
      <c r="W262" s="1"/>
      <c r="X262" s="1"/>
      <c r="Y262" s="1"/>
      <c r="Z262" s="1"/>
      <c r="AA262" s="1"/>
      <c r="AB262" s="1"/>
      <c r="AC262" s="1"/>
    </row>
    <row r="263" spans="1:29">
      <c r="A263" s="1"/>
      <c r="B263" s="16"/>
      <c r="C263" s="3"/>
      <c r="D263" s="137"/>
      <c r="E263" s="137"/>
      <c r="F263" s="137"/>
      <c r="G263" s="137"/>
      <c r="H263" s="137"/>
      <c r="I263" s="137"/>
      <c r="J263" s="137"/>
      <c r="K263" s="137"/>
      <c r="L263" s="137"/>
      <c r="M263" s="137"/>
      <c r="N263" s="137"/>
      <c r="O263" s="137"/>
      <c r="P263" s="137"/>
      <c r="Q263" s="137"/>
      <c r="R263" s="137"/>
      <c r="S263" s="1"/>
      <c r="T263" s="1"/>
      <c r="U263" s="1"/>
      <c r="V263" s="1"/>
      <c r="W263" s="1"/>
      <c r="X263" s="1"/>
      <c r="Y263" s="1"/>
      <c r="Z263" s="1"/>
      <c r="AA263" s="1"/>
      <c r="AB263" s="1"/>
      <c r="AC263" s="1"/>
    </row>
    <row r="264" spans="1:29">
      <c r="A264" s="1"/>
      <c r="B264" s="16"/>
      <c r="C264" s="3"/>
      <c r="D264" s="137"/>
      <c r="E264" s="137"/>
      <c r="F264" s="137"/>
      <c r="G264" s="137"/>
      <c r="H264" s="137"/>
      <c r="I264" s="137"/>
      <c r="J264" s="137"/>
      <c r="K264" s="137"/>
      <c r="L264" s="137"/>
      <c r="M264" s="137"/>
      <c r="N264" s="137"/>
      <c r="O264" s="137"/>
      <c r="P264" s="137"/>
      <c r="Q264" s="137"/>
      <c r="R264" s="137"/>
      <c r="S264" s="1"/>
      <c r="T264" s="1"/>
      <c r="U264" s="1"/>
      <c r="V264" s="1"/>
      <c r="W264" s="1"/>
      <c r="X264" s="1"/>
      <c r="Y264" s="1"/>
      <c r="Z264" s="1"/>
      <c r="AA264" s="1"/>
      <c r="AB264" s="1"/>
      <c r="AC264" s="1"/>
    </row>
    <row r="265" spans="1:29">
      <c r="A265" s="1"/>
      <c r="B265" s="16"/>
      <c r="C265" s="3"/>
      <c r="D265" s="137"/>
      <c r="E265" s="137"/>
      <c r="F265" s="137"/>
      <c r="G265" s="137"/>
      <c r="H265" s="137"/>
      <c r="I265" s="137"/>
      <c r="J265" s="137"/>
      <c r="K265" s="137"/>
      <c r="L265" s="137"/>
      <c r="M265" s="137"/>
      <c r="N265" s="137"/>
      <c r="O265" s="137"/>
      <c r="P265" s="137"/>
      <c r="Q265" s="137"/>
      <c r="R265" s="137"/>
      <c r="S265" s="1"/>
      <c r="T265" s="1"/>
      <c r="U265" s="1"/>
      <c r="V265" s="1"/>
      <c r="W265" s="1"/>
      <c r="X265" s="1"/>
      <c r="Y265" s="1"/>
      <c r="Z265" s="1"/>
      <c r="AA265" s="1"/>
      <c r="AB265" s="1"/>
      <c r="AC265" s="1"/>
    </row>
    <row r="266" spans="1:29">
      <c r="A266" s="1"/>
      <c r="B266" s="16"/>
      <c r="C266" s="3"/>
      <c r="D266" s="137"/>
      <c r="E266" s="137"/>
      <c r="F266" s="137"/>
      <c r="G266" s="137"/>
      <c r="H266" s="137"/>
      <c r="I266" s="137"/>
      <c r="J266" s="137"/>
      <c r="K266" s="137"/>
      <c r="L266" s="137"/>
      <c r="M266" s="137"/>
      <c r="N266" s="137"/>
      <c r="O266" s="137"/>
      <c r="P266" s="137"/>
      <c r="Q266" s="137"/>
      <c r="R266" s="137"/>
      <c r="S266" s="1"/>
      <c r="T266" s="1"/>
      <c r="U266" s="1"/>
      <c r="V266" s="1"/>
      <c r="W266" s="1"/>
      <c r="X266" s="1"/>
      <c r="Y266" s="1"/>
      <c r="Z266" s="1"/>
      <c r="AA266" s="1"/>
      <c r="AB266" s="1"/>
      <c r="AC266" s="1"/>
    </row>
    <row r="267" spans="1:29">
      <c r="A267" s="1"/>
      <c r="B267" s="16"/>
      <c r="C267" s="3"/>
      <c r="D267" s="137"/>
      <c r="E267" s="137"/>
      <c r="F267" s="137"/>
      <c r="G267" s="137"/>
      <c r="H267" s="137"/>
      <c r="I267" s="137"/>
      <c r="J267" s="137"/>
      <c r="K267" s="137"/>
      <c r="L267" s="137"/>
      <c r="M267" s="137"/>
      <c r="N267" s="137"/>
      <c r="O267" s="137"/>
      <c r="P267" s="137"/>
      <c r="Q267" s="137"/>
      <c r="R267" s="137"/>
      <c r="S267" s="1"/>
      <c r="T267" s="1"/>
      <c r="U267" s="1"/>
      <c r="V267" s="1"/>
      <c r="W267" s="1"/>
      <c r="X267" s="1"/>
      <c r="Y267" s="1"/>
      <c r="Z267" s="1"/>
      <c r="AA267" s="1"/>
      <c r="AB267" s="1"/>
      <c r="AC267" s="1"/>
    </row>
    <row r="268" spans="1:29">
      <c r="A268" s="1"/>
      <c r="B268" s="16"/>
      <c r="C268" s="3"/>
      <c r="D268" s="137"/>
      <c r="E268" s="137"/>
      <c r="F268" s="137"/>
      <c r="G268" s="137"/>
      <c r="H268" s="137"/>
      <c r="I268" s="137"/>
      <c r="J268" s="137"/>
      <c r="K268" s="137"/>
      <c r="L268" s="137"/>
      <c r="M268" s="137"/>
      <c r="N268" s="137"/>
      <c r="O268" s="137"/>
      <c r="P268" s="137"/>
      <c r="Q268" s="137"/>
      <c r="R268" s="137"/>
      <c r="S268" s="1"/>
      <c r="T268" s="1"/>
      <c r="U268" s="1"/>
      <c r="V268" s="1"/>
      <c r="W268" s="1"/>
      <c r="X268" s="1"/>
      <c r="Y268" s="1"/>
      <c r="Z268" s="1"/>
      <c r="AA268" s="1"/>
      <c r="AB268" s="1"/>
      <c r="AC268" s="1"/>
    </row>
    <row r="269" spans="1:29">
      <c r="A269" s="1"/>
      <c r="B269" s="16"/>
      <c r="C269" s="3"/>
      <c r="D269" s="137"/>
      <c r="E269" s="137"/>
      <c r="F269" s="137"/>
      <c r="G269" s="137"/>
      <c r="H269" s="137"/>
      <c r="I269" s="137"/>
      <c r="J269" s="137"/>
      <c r="K269" s="137"/>
      <c r="L269" s="137"/>
      <c r="M269" s="137"/>
      <c r="N269" s="137"/>
      <c r="O269" s="137"/>
      <c r="P269" s="137"/>
      <c r="Q269" s="137"/>
      <c r="R269" s="137"/>
      <c r="S269" s="1"/>
      <c r="T269" s="1"/>
      <c r="U269" s="1"/>
      <c r="V269" s="1"/>
      <c r="W269" s="1"/>
      <c r="X269" s="1"/>
      <c r="Y269" s="1"/>
      <c r="Z269" s="1"/>
      <c r="AA269" s="1"/>
      <c r="AB269" s="1"/>
      <c r="AC269" s="1"/>
    </row>
    <row r="270" spans="1:29">
      <c r="A270" s="1"/>
      <c r="B270" s="16"/>
      <c r="C270" s="3"/>
      <c r="D270" s="137"/>
      <c r="E270" s="137"/>
      <c r="F270" s="137"/>
      <c r="G270" s="137"/>
      <c r="H270" s="137"/>
      <c r="I270" s="137"/>
      <c r="J270" s="137"/>
      <c r="K270" s="137"/>
      <c r="L270" s="137"/>
      <c r="M270" s="137"/>
      <c r="N270" s="137"/>
      <c r="O270" s="137"/>
      <c r="P270" s="137"/>
      <c r="Q270" s="137"/>
      <c r="R270" s="137"/>
      <c r="S270" s="1"/>
      <c r="T270" s="1"/>
      <c r="U270" s="1"/>
      <c r="V270" s="1"/>
      <c r="W270" s="1"/>
      <c r="X270" s="1"/>
      <c r="Y270" s="1"/>
      <c r="Z270" s="1"/>
      <c r="AA270" s="1"/>
      <c r="AB270" s="1"/>
      <c r="AC270" s="1"/>
    </row>
    <row r="271" spans="1:29">
      <c r="A271" s="1"/>
      <c r="B271" s="16"/>
      <c r="C271" s="3"/>
      <c r="D271" s="137"/>
      <c r="E271" s="137"/>
      <c r="F271" s="137"/>
      <c r="G271" s="137"/>
      <c r="H271" s="137"/>
      <c r="I271" s="137"/>
      <c r="J271" s="137"/>
      <c r="K271" s="137"/>
      <c r="L271" s="137"/>
      <c r="M271" s="137"/>
      <c r="N271" s="137"/>
      <c r="O271" s="137"/>
      <c r="P271" s="137"/>
      <c r="Q271" s="137"/>
      <c r="R271" s="137"/>
      <c r="S271" s="1"/>
      <c r="T271" s="1"/>
      <c r="U271" s="1"/>
      <c r="V271" s="1"/>
      <c r="W271" s="1"/>
      <c r="X271" s="1"/>
      <c r="Y271" s="1"/>
      <c r="Z271" s="1"/>
      <c r="AA271" s="1"/>
      <c r="AB271" s="1"/>
      <c r="AC271" s="1"/>
    </row>
    <row r="272" spans="1:29">
      <c r="A272" s="1"/>
      <c r="B272" s="16"/>
      <c r="C272" s="3"/>
      <c r="D272" s="137"/>
      <c r="E272" s="137"/>
      <c r="F272" s="137"/>
      <c r="G272" s="137"/>
      <c r="H272" s="137"/>
      <c r="I272" s="137"/>
      <c r="J272" s="137"/>
      <c r="K272" s="137"/>
      <c r="L272" s="137"/>
      <c r="M272" s="137"/>
      <c r="N272" s="137"/>
      <c r="O272" s="137"/>
      <c r="P272" s="137"/>
      <c r="Q272" s="137"/>
      <c r="R272" s="137"/>
      <c r="S272" s="1"/>
      <c r="T272" s="1"/>
      <c r="U272" s="1"/>
      <c r="V272" s="1"/>
      <c r="W272" s="1"/>
      <c r="X272" s="1"/>
      <c r="Y272" s="1"/>
      <c r="Z272" s="1"/>
      <c r="AA272" s="1"/>
      <c r="AB272" s="1"/>
      <c r="AC272" s="1"/>
    </row>
    <row r="273" spans="1:29">
      <c r="A273" s="1"/>
      <c r="B273" s="16"/>
      <c r="C273" s="3"/>
      <c r="D273" s="137"/>
      <c r="E273" s="137"/>
      <c r="F273" s="137"/>
      <c r="G273" s="137"/>
      <c r="H273" s="137"/>
      <c r="I273" s="137"/>
      <c r="J273" s="137"/>
      <c r="K273" s="137"/>
      <c r="L273" s="137"/>
      <c r="M273" s="137"/>
      <c r="N273" s="137"/>
      <c r="O273" s="137"/>
      <c r="P273" s="137"/>
      <c r="Q273" s="137"/>
      <c r="R273" s="137"/>
      <c r="S273" s="1"/>
      <c r="T273" s="1"/>
      <c r="U273" s="1"/>
      <c r="V273" s="1"/>
      <c r="W273" s="1"/>
      <c r="X273" s="1"/>
      <c r="Y273" s="1"/>
      <c r="Z273" s="1"/>
      <c r="AA273" s="1"/>
      <c r="AB273" s="1"/>
      <c r="AC273" s="1"/>
    </row>
    <row r="274" spans="1:29">
      <c r="A274" s="1"/>
      <c r="B274" s="16"/>
      <c r="C274" s="3"/>
      <c r="D274" s="137"/>
      <c r="E274" s="137"/>
      <c r="F274" s="137"/>
      <c r="G274" s="137"/>
      <c r="H274" s="137"/>
      <c r="I274" s="137"/>
      <c r="J274" s="137"/>
      <c r="K274" s="137"/>
      <c r="L274" s="137"/>
      <c r="M274" s="137"/>
      <c r="N274" s="137"/>
      <c r="O274" s="137"/>
      <c r="P274" s="137"/>
      <c r="Q274" s="137"/>
      <c r="R274" s="137"/>
      <c r="S274" s="1"/>
      <c r="T274" s="1"/>
      <c r="U274" s="1"/>
      <c r="V274" s="1"/>
      <c r="W274" s="1"/>
      <c r="X274" s="1"/>
      <c r="Y274" s="1"/>
      <c r="Z274" s="1"/>
      <c r="AA274" s="1"/>
      <c r="AB274" s="1"/>
      <c r="AC274" s="1"/>
    </row>
    <row r="275" spans="1:29">
      <c r="A275" s="1"/>
      <c r="B275" s="16"/>
      <c r="C275" s="3"/>
      <c r="D275" s="137"/>
      <c r="E275" s="137"/>
      <c r="F275" s="137"/>
      <c r="G275" s="137"/>
      <c r="H275" s="137"/>
      <c r="I275" s="137"/>
      <c r="J275" s="137"/>
      <c r="K275" s="137"/>
      <c r="L275" s="137"/>
      <c r="M275" s="137"/>
      <c r="N275" s="137"/>
      <c r="O275" s="137"/>
      <c r="P275" s="137"/>
      <c r="Q275" s="137"/>
      <c r="R275" s="137"/>
      <c r="S275" s="1"/>
      <c r="T275" s="1"/>
      <c r="U275" s="1"/>
      <c r="V275" s="1"/>
      <c r="W275" s="1"/>
      <c r="X275" s="1"/>
      <c r="Y275" s="1"/>
      <c r="Z275" s="1"/>
      <c r="AA275" s="1"/>
      <c r="AB275" s="1"/>
      <c r="AC275" s="1"/>
    </row>
    <row r="276" spans="1:29">
      <c r="A276" s="1"/>
      <c r="B276" s="16"/>
      <c r="C276" s="3"/>
      <c r="D276" s="137"/>
      <c r="E276" s="137"/>
      <c r="F276" s="137"/>
      <c r="G276" s="137"/>
      <c r="H276" s="137"/>
      <c r="I276" s="137"/>
      <c r="J276" s="137"/>
      <c r="K276" s="137"/>
      <c r="L276" s="137"/>
      <c r="M276" s="137"/>
      <c r="N276" s="137"/>
      <c r="O276" s="137"/>
      <c r="P276" s="137"/>
      <c r="Q276" s="137"/>
      <c r="R276" s="137"/>
      <c r="S276" s="1"/>
      <c r="T276" s="1"/>
      <c r="U276" s="1"/>
      <c r="V276" s="1"/>
      <c r="W276" s="1"/>
      <c r="X276" s="1"/>
      <c r="Y276" s="1"/>
      <c r="Z276" s="1"/>
      <c r="AA276" s="1"/>
      <c r="AB276" s="1"/>
      <c r="AC276" s="1"/>
    </row>
    <row r="277" spans="1:29">
      <c r="A277" s="1"/>
      <c r="B277" s="16"/>
      <c r="C277" s="3"/>
      <c r="D277" s="137"/>
      <c r="E277" s="137"/>
      <c r="F277" s="137"/>
      <c r="G277" s="137"/>
      <c r="H277" s="137"/>
      <c r="I277" s="137"/>
      <c r="J277" s="137"/>
      <c r="K277" s="137"/>
      <c r="L277" s="137"/>
      <c r="M277" s="137"/>
      <c r="N277" s="137"/>
      <c r="O277" s="137"/>
      <c r="P277" s="137"/>
      <c r="Q277" s="137"/>
      <c r="R277" s="137"/>
      <c r="S277" s="1"/>
      <c r="T277" s="1"/>
      <c r="U277" s="1"/>
      <c r="V277" s="1"/>
      <c r="W277" s="1"/>
      <c r="X277" s="1"/>
      <c r="Y277" s="1"/>
      <c r="Z277" s="1"/>
      <c r="AA277" s="1"/>
      <c r="AB277" s="1"/>
      <c r="AC277" s="1"/>
    </row>
    <row r="278" spans="1:29">
      <c r="A278" s="1"/>
      <c r="B278" s="16"/>
      <c r="C278" s="3"/>
      <c r="D278" s="137"/>
      <c r="E278" s="137"/>
      <c r="F278" s="137"/>
      <c r="G278" s="137"/>
      <c r="H278" s="137"/>
      <c r="I278" s="137"/>
      <c r="J278" s="137"/>
      <c r="K278" s="137"/>
      <c r="L278" s="137"/>
      <c r="M278" s="137"/>
      <c r="N278" s="137"/>
      <c r="O278" s="137"/>
      <c r="P278" s="137"/>
      <c r="Q278" s="137"/>
      <c r="R278" s="137"/>
      <c r="S278" s="1"/>
      <c r="T278" s="1"/>
      <c r="U278" s="1"/>
      <c r="V278" s="1"/>
      <c r="W278" s="1"/>
      <c r="X278" s="1"/>
      <c r="Y278" s="1"/>
      <c r="Z278" s="1"/>
      <c r="AA278" s="1"/>
      <c r="AB278" s="1"/>
      <c r="AC278" s="1"/>
    </row>
    <row r="279" spans="1:29">
      <c r="A279" s="1"/>
      <c r="B279" s="16"/>
      <c r="C279" s="3"/>
      <c r="D279" s="137"/>
      <c r="E279" s="137"/>
      <c r="F279" s="137"/>
      <c r="G279" s="137"/>
      <c r="H279" s="137"/>
      <c r="I279" s="137"/>
      <c r="J279" s="137"/>
      <c r="K279" s="137"/>
      <c r="L279" s="137"/>
      <c r="M279" s="137"/>
      <c r="N279" s="137"/>
      <c r="O279" s="137"/>
      <c r="P279" s="137"/>
      <c r="Q279" s="137"/>
      <c r="R279" s="137"/>
      <c r="S279" s="1"/>
      <c r="T279" s="1"/>
      <c r="U279" s="1"/>
      <c r="V279" s="1"/>
      <c r="W279" s="1"/>
      <c r="X279" s="1"/>
      <c r="Y279" s="1"/>
      <c r="Z279" s="1"/>
      <c r="AA279" s="1"/>
      <c r="AB279" s="1"/>
      <c r="AC279" s="1"/>
    </row>
    <row r="280" spans="1:29">
      <c r="A280" s="1"/>
      <c r="B280" s="16"/>
      <c r="C280" s="3"/>
      <c r="D280" s="137"/>
      <c r="E280" s="137"/>
      <c r="F280" s="137"/>
      <c r="G280" s="137"/>
      <c r="H280" s="137"/>
      <c r="I280" s="137"/>
      <c r="J280" s="137"/>
      <c r="K280" s="137"/>
      <c r="L280" s="137"/>
      <c r="M280" s="137"/>
      <c r="N280" s="137"/>
      <c r="O280" s="137"/>
      <c r="P280" s="137"/>
      <c r="Q280" s="137"/>
      <c r="R280" s="137"/>
      <c r="S280" s="1"/>
      <c r="T280" s="1"/>
      <c r="U280" s="1"/>
      <c r="V280" s="1"/>
      <c r="W280" s="1"/>
      <c r="X280" s="1"/>
      <c r="Y280" s="1"/>
      <c r="Z280" s="1"/>
      <c r="AA280" s="1"/>
      <c r="AB280" s="1"/>
      <c r="AC280" s="1"/>
    </row>
    <row r="281" spans="1:29">
      <c r="A281" s="1"/>
      <c r="B281" s="16"/>
      <c r="C281" s="3"/>
      <c r="D281" s="137"/>
      <c r="E281" s="137"/>
      <c r="F281" s="137"/>
      <c r="G281" s="137"/>
      <c r="H281" s="137"/>
      <c r="I281" s="137"/>
      <c r="J281" s="137"/>
      <c r="K281" s="137"/>
      <c r="L281" s="137"/>
      <c r="M281" s="137"/>
      <c r="N281" s="137"/>
      <c r="O281" s="137"/>
      <c r="P281" s="137"/>
      <c r="Q281" s="137"/>
      <c r="R281" s="137"/>
      <c r="S281" s="1"/>
      <c r="T281" s="1"/>
      <c r="U281" s="1"/>
      <c r="V281" s="1"/>
      <c r="W281" s="1"/>
      <c r="X281" s="1"/>
      <c r="Y281" s="1"/>
      <c r="Z281" s="1"/>
      <c r="AA281" s="1"/>
      <c r="AB281" s="1"/>
      <c r="AC281" s="1"/>
    </row>
    <row r="282" spans="1:29">
      <c r="A282" s="1"/>
      <c r="B282" s="16"/>
      <c r="C282" s="3"/>
      <c r="D282" s="137"/>
      <c r="E282" s="137"/>
      <c r="F282" s="137"/>
      <c r="G282" s="137"/>
      <c r="H282" s="137"/>
      <c r="I282" s="137"/>
      <c r="J282" s="137"/>
      <c r="K282" s="137"/>
      <c r="L282" s="137"/>
      <c r="M282" s="137"/>
      <c r="N282" s="137"/>
      <c r="O282" s="137"/>
      <c r="P282" s="137"/>
      <c r="Q282" s="137"/>
      <c r="R282" s="137"/>
      <c r="S282" s="1"/>
      <c r="T282" s="1"/>
      <c r="U282" s="1"/>
      <c r="V282" s="1"/>
      <c r="W282" s="1"/>
      <c r="X282" s="1"/>
      <c r="Y282" s="1"/>
      <c r="Z282" s="1"/>
      <c r="AA282" s="1"/>
      <c r="AB282" s="1"/>
      <c r="AC282" s="1"/>
    </row>
    <row r="283" spans="1:29">
      <c r="A283" s="1"/>
      <c r="B283" s="16"/>
      <c r="C283" s="3"/>
      <c r="D283" s="137"/>
      <c r="E283" s="137"/>
      <c r="F283" s="137"/>
      <c r="G283" s="137"/>
      <c r="H283" s="137"/>
      <c r="I283" s="137"/>
      <c r="J283" s="137"/>
      <c r="K283" s="137"/>
      <c r="L283" s="137"/>
      <c r="M283" s="137"/>
      <c r="N283" s="137"/>
      <c r="O283" s="137"/>
      <c r="P283" s="137"/>
      <c r="Q283" s="137"/>
      <c r="R283" s="137"/>
      <c r="S283" s="1"/>
      <c r="T283" s="1"/>
      <c r="U283" s="1"/>
      <c r="V283" s="1"/>
      <c r="W283" s="1"/>
      <c r="X283" s="1"/>
      <c r="Y283" s="1"/>
      <c r="Z283" s="1"/>
      <c r="AA283" s="1"/>
      <c r="AB283" s="1"/>
      <c r="AC283" s="1"/>
    </row>
    <row r="284" spans="1:29">
      <c r="A284" s="1"/>
      <c r="B284" s="16"/>
      <c r="C284" s="3"/>
      <c r="D284" s="137"/>
      <c r="E284" s="137"/>
      <c r="F284" s="137"/>
      <c r="G284" s="137"/>
      <c r="H284" s="137"/>
      <c r="I284" s="137"/>
      <c r="J284" s="137"/>
      <c r="K284" s="137"/>
      <c r="L284" s="137"/>
      <c r="M284" s="137"/>
      <c r="N284" s="137"/>
      <c r="O284" s="137"/>
      <c r="P284" s="137"/>
      <c r="Q284" s="137"/>
      <c r="R284" s="137"/>
      <c r="S284" s="1"/>
      <c r="T284" s="1"/>
      <c r="U284" s="1"/>
      <c r="V284" s="1"/>
      <c r="W284" s="1"/>
      <c r="X284" s="1"/>
      <c r="Y284" s="1"/>
      <c r="Z284" s="1"/>
      <c r="AA284" s="1"/>
      <c r="AB284" s="1"/>
      <c r="AC284" s="1"/>
    </row>
    <row r="285" spans="1:29">
      <c r="A285" s="1"/>
      <c r="B285" s="16"/>
      <c r="C285" s="3"/>
      <c r="D285" s="137"/>
      <c r="E285" s="137"/>
      <c r="F285" s="137"/>
      <c r="G285" s="137"/>
      <c r="H285" s="137"/>
      <c r="I285" s="137"/>
      <c r="J285" s="137"/>
      <c r="K285" s="137"/>
      <c r="L285" s="137"/>
      <c r="M285" s="137"/>
      <c r="N285" s="137"/>
      <c r="O285" s="137"/>
      <c r="P285" s="137"/>
      <c r="Q285" s="137"/>
      <c r="R285" s="137"/>
      <c r="S285" s="1"/>
      <c r="T285" s="1"/>
      <c r="U285" s="1"/>
      <c r="V285" s="1"/>
      <c r="W285" s="1"/>
      <c r="X285" s="1"/>
      <c r="Y285" s="1"/>
      <c r="Z285" s="1"/>
      <c r="AA285" s="1"/>
      <c r="AB285" s="1"/>
      <c r="AC285" s="1"/>
    </row>
    <row r="286" spans="1:29">
      <c r="A286" s="1"/>
      <c r="B286" s="16"/>
      <c r="C286" s="3"/>
      <c r="D286" s="137"/>
      <c r="E286" s="137"/>
      <c r="F286" s="137"/>
      <c r="G286" s="137"/>
      <c r="H286" s="137"/>
      <c r="I286" s="137"/>
      <c r="J286" s="137"/>
      <c r="K286" s="137"/>
      <c r="L286" s="137"/>
      <c r="M286" s="137"/>
      <c r="N286" s="137"/>
      <c r="O286" s="137"/>
      <c r="P286" s="137"/>
      <c r="Q286" s="137"/>
      <c r="R286" s="137"/>
      <c r="S286" s="1"/>
      <c r="T286" s="1"/>
      <c r="U286" s="1"/>
      <c r="V286" s="1"/>
      <c r="W286" s="1"/>
      <c r="X286" s="1"/>
      <c r="Y286" s="1"/>
      <c r="Z286" s="1"/>
      <c r="AA286" s="1"/>
      <c r="AB286" s="1"/>
      <c r="AC286" s="1"/>
    </row>
    <row r="287" spans="1:29">
      <c r="A287" s="1"/>
      <c r="B287" s="16"/>
      <c r="C287" s="3"/>
      <c r="D287" s="137"/>
      <c r="E287" s="137"/>
      <c r="F287" s="137"/>
      <c r="G287" s="137"/>
      <c r="H287" s="137"/>
      <c r="I287" s="137"/>
      <c r="J287" s="137"/>
      <c r="K287" s="137"/>
      <c r="L287" s="137"/>
      <c r="M287" s="137"/>
      <c r="N287" s="137"/>
      <c r="O287" s="137"/>
      <c r="P287" s="137"/>
      <c r="Q287" s="137"/>
      <c r="R287" s="137"/>
      <c r="S287" s="1"/>
      <c r="T287" s="1"/>
      <c r="U287" s="1"/>
      <c r="V287" s="1"/>
      <c r="W287" s="1"/>
      <c r="X287" s="1"/>
      <c r="Y287" s="1"/>
      <c r="Z287" s="1"/>
      <c r="AA287" s="1"/>
      <c r="AB287" s="1"/>
      <c r="AC287" s="1"/>
    </row>
    <row r="288" spans="1:29">
      <c r="A288" s="1"/>
      <c r="B288" s="16"/>
      <c r="C288" s="3"/>
      <c r="D288" s="137"/>
      <c r="E288" s="137"/>
      <c r="F288" s="137"/>
      <c r="G288" s="137"/>
      <c r="H288" s="137"/>
      <c r="I288" s="137"/>
      <c r="J288" s="137"/>
      <c r="K288" s="137"/>
      <c r="L288" s="137"/>
      <c r="M288" s="137"/>
      <c r="N288" s="137"/>
      <c r="O288" s="137"/>
      <c r="P288" s="137"/>
      <c r="Q288" s="137"/>
      <c r="R288" s="137"/>
      <c r="S288" s="1"/>
      <c r="T288" s="1"/>
      <c r="U288" s="1"/>
      <c r="V288" s="1"/>
      <c r="W288" s="1"/>
      <c r="X288" s="1"/>
      <c r="Y288" s="1"/>
      <c r="Z288" s="1"/>
      <c r="AA288" s="1"/>
      <c r="AB288" s="1"/>
      <c r="AC288" s="1"/>
    </row>
    <row r="289" spans="1:29">
      <c r="A289" s="1"/>
      <c r="B289" s="16"/>
      <c r="C289" s="3"/>
      <c r="D289" s="137"/>
      <c r="E289" s="137"/>
      <c r="F289" s="137"/>
      <c r="G289" s="137"/>
      <c r="H289" s="137"/>
      <c r="I289" s="137"/>
      <c r="J289" s="137"/>
      <c r="K289" s="137"/>
      <c r="L289" s="137"/>
      <c r="M289" s="137"/>
      <c r="N289" s="137"/>
      <c r="O289" s="137"/>
      <c r="P289" s="137"/>
      <c r="Q289" s="137"/>
      <c r="R289" s="137"/>
      <c r="S289" s="1"/>
      <c r="T289" s="1"/>
      <c r="U289" s="1"/>
      <c r="V289" s="1"/>
      <c r="W289" s="1"/>
      <c r="X289" s="1"/>
      <c r="Y289" s="1"/>
      <c r="Z289" s="1"/>
      <c r="AA289" s="1"/>
      <c r="AB289" s="1"/>
      <c r="AC289" s="1"/>
    </row>
    <row r="290" spans="1:29">
      <c r="A290" s="1"/>
      <c r="B290" s="16"/>
      <c r="C290" s="3"/>
      <c r="D290" s="137"/>
      <c r="E290" s="137"/>
      <c r="F290" s="137"/>
      <c r="G290" s="137"/>
      <c r="H290" s="137"/>
      <c r="I290" s="137"/>
      <c r="J290" s="137"/>
      <c r="K290" s="137"/>
      <c r="L290" s="137"/>
      <c r="M290" s="137"/>
      <c r="N290" s="137"/>
      <c r="O290" s="137"/>
      <c r="P290" s="137"/>
      <c r="Q290" s="137"/>
      <c r="R290" s="137"/>
      <c r="S290" s="1"/>
      <c r="T290" s="1"/>
      <c r="U290" s="1"/>
      <c r="V290" s="1"/>
      <c r="W290" s="1"/>
      <c r="X290" s="1"/>
      <c r="Y290" s="1"/>
      <c r="Z290" s="1"/>
      <c r="AA290" s="1"/>
      <c r="AB290" s="1"/>
      <c r="AC290" s="1"/>
    </row>
    <row r="291" spans="1:29">
      <c r="A291" s="1"/>
      <c r="B291" s="16"/>
      <c r="C291" s="3"/>
      <c r="D291" s="137"/>
      <c r="E291" s="137"/>
      <c r="F291" s="137"/>
      <c r="G291" s="137"/>
      <c r="H291" s="137"/>
      <c r="I291" s="137"/>
      <c r="J291" s="137"/>
      <c r="K291" s="137"/>
      <c r="L291" s="137"/>
      <c r="M291" s="137"/>
      <c r="N291" s="137"/>
      <c r="O291" s="137"/>
      <c r="P291" s="137"/>
      <c r="Q291" s="137"/>
      <c r="R291" s="137"/>
      <c r="S291" s="1"/>
      <c r="T291" s="1"/>
      <c r="U291" s="1"/>
      <c r="V291" s="1"/>
      <c r="W291" s="1"/>
      <c r="X291" s="1"/>
      <c r="Y291" s="1"/>
      <c r="Z291" s="1"/>
      <c r="AA291" s="1"/>
      <c r="AB291" s="1"/>
      <c r="AC291" s="1"/>
    </row>
    <row r="292" spans="1:29">
      <c r="A292" s="1"/>
      <c r="B292" s="16"/>
      <c r="C292" s="3"/>
      <c r="D292" s="137"/>
      <c r="E292" s="137"/>
      <c r="F292" s="137"/>
      <c r="G292" s="137"/>
      <c r="H292" s="137"/>
      <c r="I292" s="137"/>
      <c r="J292" s="137"/>
      <c r="K292" s="137"/>
      <c r="L292" s="137"/>
      <c r="M292" s="137"/>
      <c r="N292" s="137"/>
      <c r="O292" s="137"/>
      <c r="P292" s="137"/>
      <c r="Q292" s="137"/>
      <c r="R292" s="137"/>
      <c r="S292" s="1"/>
      <c r="T292" s="1"/>
      <c r="U292" s="1"/>
      <c r="V292" s="1"/>
      <c r="W292" s="1"/>
      <c r="X292" s="1"/>
      <c r="Y292" s="1"/>
      <c r="Z292" s="1"/>
      <c r="AA292" s="1"/>
      <c r="AB292" s="1"/>
      <c r="AC292" s="1"/>
    </row>
    <row r="293" spans="1:29">
      <c r="A293" s="1"/>
      <c r="B293" s="16"/>
      <c r="C293" s="3"/>
      <c r="D293" s="137"/>
      <c r="E293" s="137"/>
      <c r="F293" s="137"/>
      <c r="G293" s="137"/>
      <c r="H293" s="137"/>
      <c r="I293" s="137"/>
      <c r="J293" s="137"/>
      <c r="K293" s="137"/>
      <c r="L293" s="137"/>
      <c r="M293" s="137"/>
      <c r="N293" s="137"/>
      <c r="O293" s="137"/>
      <c r="P293" s="137"/>
      <c r="Q293" s="137"/>
      <c r="R293" s="137"/>
      <c r="S293" s="1"/>
      <c r="T293" s="1"/>
      <c r="U293" s="1"/>
      <c r="V293" s="1"/>
      <c r="W293" s="1"/>
      <c r="X293" s="1"/>
      <c r="Y293" s="1"/>
      <c r="Z293" s="1"/>
      <c r="AA293" s="1"/>
      <c r="AB293" s="1"/>
      <c r="AC293" s="1"/>
    </row>
    <row r="294" spans="1:29">
      <c r="A294" s="1"/>
      <c r="B294" s="16"/>
      <c r="C294" s="3"/>
      <c r="D294" s="137"/>
      <c r="E294" s="137"/>
      <c r="F294" s="137"/>
      <c r="G294" s="137"/>
      <c r="H294" s="137"/>
      <c r="I294" s="137"/>
      <c r="J294" s="137"/>
      <c r="K294" s="137"/>
      <c r="L294" s="137"/>
      <c r="M294" s="137"/>
      <c r="N294" s="137"/>
      <c r="O294" s="137"/>
      <c r="P294" s="137"/>
      <c r="Q294" s="137"/>
      <c r="R294" s="137"/>
      <c r="S294" s="1"/>
      <c r="T294" s="1"/>
      <c r="U294" s="1"/>
      <c r="V294" s="1"/>
      <c r="W294" s="1"/>
      <c r="X294" s="1"/>
      <c r="Y294" s="1"/>
      <c r="Z294" s="1"/>
      <c r="AA294" s="1"/>
      <c r="AB294" s="1"/>
      <c r="AC294" s="1"/>
    </row>
    <row r="295" spans="1:29">
      <c r="A295" s="1"/>
      <c r="B295" s="16"/>
      <c r="C295" s="3"/>
      <c r="D295" s="137"/>
      <c r="E295" s="137"/>
      <c r="F295" s="137"/>
      <c r="G295" s="137"/>
      <c r="H295" s="137"/>
      <c r="I295" s="137"/>
      <c r="J295" s="137"/>
      <c r="K295" s="137"/>
      <c r="L295" s="137"/>
      <c r="M295" s="137"/>
      <c r="N295" s="137"/>
      <c r="O295" s="137"/>
      <c r="P295" s="137"/>
      <c r="Q295" s="137"/>
      <c r="R295" s="137"/>
      <c r="S295" s="1"/>
      <c r="T295" s="1"/>
      <c r="U295" s="1"/>
      <c r="V295" s="1"/>
      <c r="W295" s="1"/>
      <c r="X295" s="1"/>
      <c r="Y295" s="1"/>
      <c r="Z295" s="1"/>
      <c r="AA295" s="1"/>
      <c r="AB295" s="1"/>
      <c r="AC295" s="1"/>
    </row>
    <row r="296" spans="1:29">
      <c r="A296" s="1"/>
      <c r="B296" s="16"/>
      <c r="C296" s="3"/>
      <c r="D296" s="137"/>
      <c r="E296" s="137"/>
      <c r="F296" s="137"/>
      <c r="G296" s="137"/>
      <c r="H296" s="137"/>
      <c r="I296" s="137"/>
      <c r="J296" s="137"/>
      <c r="K296" s="137"/>
      <c r="L296" s="137"/>
      <c r="M296" s="137"/>
      <c r="N296" s="137"/>
      <c r="O296" s="137"/>
      <c r="P296" s="137"/>
      <c r="Q296" s="137"/>
      <c r="R296" s="137"/>
      <c r="S296" s="1"/>
      <c r="T296" s="1"/>
      <c r="U296" s="1"/>
      <c r="V296" s="1"/>
      <c r="W296" s="1"/>
      <c r="X296" s="1"/>
      <c r="Y296" s="1"/>
      <c r="Z296" s="1"/>
      <c r="AA296" s="1"/>
      <c r="AB296" s="1"/>
      <c r="AC296" s="1"/>
    </row>
    <row r="297" spans="1:29">
      <c r="A297" s="1"/>
      <c r="B297" s="16"/>
      <c r="C297" s="3"/>
      <c r="D297" s="137"/>
      <c r="E297" s="137"/>
      <c r="F297" s="137"/>
      <c r="G297" s="137"/>
      <c r="H297" s="137"/>
      <c r="I297" s="137"/>
      <c r="J297" s="137"/>
      <c r="K297" s="137"/>
      <c r="L297" s="137"/>
      <c r="M297" s="137"/>
      <c r="N297" s="137"/>
      <c r="O297" s="137"/>
      <c r="P297" s="137"/>
      <c r="Q297" s="137"/>
      <c r="R297" s="137"/>
      <c r="S297" s="1"/>
      <c r="T297" s="1"/>
      <c r="U297" s="1"/>
      <c r="V297" s="1"/>
      <c r="W297" s="1"/>
      <c r="X297" s="1"/>
      <c r="Y297" s="1"/>
      <c r="Z297" s="1"/>
      <c r="AA297" s="1"/>
      <c r="AB297" s="1"/>
      <c r="AC297" s="1"/>
    </row>
    <row r="298" spans="1:29">
      <c r="A298" s="1"/>
      <c r="B298" s="16"/>
      <c r="C298" s="3"/>
      <c r="D298" s="137"/>
      <c r="E298" s="137"/>
      <c r="F298" s="137"/>
      <c r="G298" s="137"/>
      <c r="H298" s="137"/>
      <c r="I298" s="137"/>
      <c r="J298" s="137"/>
      <c r="K298" s="137"/>
      <c r="L298" s="137"/>
      <c r="M298" s="137"/>
      <c r="N298" s="137"/>
      <c r="O298" s="137"/>
      <c r="P298" s="137"/>
      <c r="Q298" s="137"/>
      <c r="R298" s="137"/>
      <c r="S298" s="1"/>
      <c r="T298" s="1"/>
      <c r="U298" s="1"/>
      <c r="V298" s="1"/>
      <c r="W298" s="1"/>
      <c r="X298" s="1"/>
      <c r="Y298" s="1"/>
      <c r="Z298" s="1"/>
      <c r="AA298" s="1"/>
      <c r="AB298" s="1"/>
      <c r="AC298" s="1"/>
    </row>
    <row r="299" spans="1:29">
      <c r="A299" s="1"/>
      <c r="B299" s="16"/>
      <c r="C299" s="3"/>
      <c r="D299" s="137"/>
      <c r="E299" s="137"/>
      <c r="F299" s="137"/>
      <c r="G299" s="137"/>
      <c r="H299" s="137"/>
      <c r="I299" s="137"/>
      <c r="J299" s="137"/>
      <c r="K299" s="137"/>
      <c r="L299" s="137"/>
      <c r="M299" s="137"/>
      <c r="N299" s="137"/>
      <c r="O299" s="137"/>
      <c r="P299" s="137"/>
      <c r="Q299" s="137"/>
      <c r="R299" s="137"/>
      <c r="S299" s="1"/>
      <c r="T299" s="1"/>
      <c r="U299" s="1"/>
      <c r="V299" s="1"/>
      <c r="W299" s="1"/>
      <c r="X299" s="1"/>
      <c r="Y299" s="1"/>
      <c r="Z299" s="1"/>
      <c r="AA299" s="1"/>
      <c r="AB299" s="1"/>
      <c r="AC299" s="1"/>
    </row>
    <row r="300" spans="1:29">
      <c r="A300" s="1"/>
      <c r="B300" s="16"/>
      <c r="C300" s="3"/>
      <c r="D300" s="137"/>
      <c r="E300" s="137"/>
      <c r="F300" s="137"/>
      <c r="G300" s="137"/>
      <c r="H300" s="137"/>
      <c r="I300" s="137"/>
      <c r="J300" s="137"/>
      <c r="K300" s="137"/>
      <c r="L300" s="137"/>
      <c r="M300" s="137"/>
      <c r="N300" s="137"/>
      <c r="O300" s="137"/>
      <c r="P300" s="137"/>
      <c r="Q300" s="137"/>
      <c r="R300" s="137"/>
      <c r="S300" s="1"/>
      <c r="T300" s="1"/>
      <c r="U300" s="1"/>
      <c r="V300" s="1"/>
      <c r="W300" s="1"/>
      <c r="X300" s="1"/>
      <c r="Y300" s="1"/>
      <c r="Z300" s="1"/>
      <c r="AA300" s="1"/>
      <c r="AB300" s="1"/>
      <c r="AC300" s="1"/>
    </row>
    <row r="301" spans="1:29">
      <c r="A301" s="1"/>
      <c r="B301" s="16"/>
      <c r="C301" s="3"/>
      <c r="D301" s="137"/>
      <c r="E301" s="137"/>
      <c r="F301" s="137"/>
      <c r="G301" s="137"/>
      <c r="H301" s="137"/>
      <c r="I301" s="137"/>
      <c r="J301" s="137"/>
      <c r="K301" s="137"/>
      <c r="L301" s="137"/>
      <c r="M301" s="137"/>
      <c r="N301" s="137"/>
      <c r="O301" s="137"/>
      <c r="P301" s="137"/>
      <c r="Q301" s="137"/>
      <c r="R301" s="137"/>
      <c r="S301" s="1"/>
      <c r="T301" s="1"/>
      <c r="U301" s="1"/>
      <c r="V301" s="1"/>
      <c r="W301" s="1"/>
      <c r="X301" s="1"/>
      <c r="Y301" s="1"/>
      <c r="Z301" s="1"/>
      <c r="AA301" s="1"/>
      <c r="AB301" s="1"/>
      <c r="AC301" s="1"/>
    </row>
    <row r="302" spans="1:29">
      <c r="A302" s="1"/>
      <c r="B302" s="16"/>
      <c r="C302" s="3"/>
      <c r="D302" s="137"/>
      <c r="E302" s="137"/>
      <c r="F302" s="137"/>
      <c r="G302" s="137"/>
      <c r="H302" s="137"/>
      <c r="I302" s="137"/>
      <c r="J302" s="137"/>
      <c r="K302" s="137"/>
      <c r="L302" s="137"/>
      <c r="M302" s="137"/>
      <c r="N302" s="137"/>
      <c r="O302" s="137"/>
      <c r="P302" s="137"/>
      <c r="Q302" s="137"/>
      <c r="R302" s="137"/>
      <c r="S302" s="1"/>
      <c r="T302" s="1"/>
      <c r="U302" s="1"/>
      <c r="V302" s="1"/>
      <c r="W302" s="1"/>
      <c r="X302" s="1"/>
      <c r="Y302" s="1"/>
      <c r="Z302" s="1"/>
      <c r="AA302" s="1"/>
      <c r="AB302" s="1"/>
      <c r="AC302" s="1"/>
    </row>
    <row r="303" spans="1:29">
      <c r="A303" s="1"/>
      <c r="B303" s="16"/>
      <c r="C303" s="3"/>
      <c r="D303" s="137"/>
      <c r="E303" s="137"/>
      <c r="F303" s="137"/>
      <c r="G303" s="137"/>
      <c r="H303" s="137"/>
      <c r="I303" s="137"/>
      <c r="J303" s="137"/>
      <c r="K303" s="137"/>
      <c r="L303" s="137"/>
      <c r="M303" s="137"/>
      <c r="N303" s="137"/>
      <c r="O303" s="137"/>
      <c r="P303" s="137"/>
      <c r="Q303" s="137"/>
      <c r="R303" s="137"/>
      <c r="S303" s="1"/>
      <c r="T303" s="1"/>
      <c r="U303" s="1"/>
      <c r="V303" s="1"/>
      <c r="W303" s="1"/>
      <c r="X303" s="1"/>
      <c r="Y303" s="1"/>
      <c r="Z303" s="1"/>
      <c r="AA303" s="1"/>
      <c r="AB303" s="1"/>
      <c r="AC303" s="1"/>
    </row>
    <row r="304" spans="1:29">
      <c r="A304" s="1"/>
      <c r="B304" s="16"/>
      <c r="C304" s="3"/>
      <c r="D304" s="137"/>
      <c r="E304" s="137"/>
      <c r="F304" s="137"/>
      <c r="G304" s="137"/>
      <c r="H304" s="137"/>
      <c r="I304" s="137"/>
      <c r="J304" s="137"/>
      <c r="K304" s="137"/>
      <c r="L304" s="137"/>
      <c r="M304" s="137"/>
      <c r="N304" s="137"/>
      <c r="O304" s="137"/>
      <c r="P304" s="137"/>
      <c r="Q304" s="137"/>
      <c r="R304" s="137"/>
      <c r="S304" s="1"/>
      <c r="T304" s="1"/>
      <c r="U304" s="1"/>
      <c r="V304" s="1"/>
      <c r="W304" s="1"/>
      <c r="X304" s="1"/>
      <c r="Y304" s="1"/>
      <c r="Z304" s="1"/>
      <c r="AA304" s="1"/>
      <c r="AB304" s="1"/>
      <c r="AC304" s="1"/>
    </row>
    <row r="305" spans="1:29">
      <c r="A305" s="1"/>
      <c r="B305" s="16"/>
      <c r="C305" s="3"/>
      <c r="D305" s="137"/>
      <c r="E305" s="137"/>
      <c r="F305" s="137"/>
      <c r="G305" s="137"/>
      <c r="H305" s="137"/>
      <c r="I305" s="137"/>
      <c r="J305" s="137"/>
      <c r="K305" s="137"/>
      <c r="L305" s="137"/>
      <c r="M305" s="137"/>
      <c r="N305" s="137"/>
      <c r="O305" s="137"/>
      <c r="P305" s="137"/>
      <c r="Q305" s="137"/>
      <c r="R305" s="137"/>
      <c r="S305" s="1"/>
      <c r="T305" s="1"/>
      <c r="U305" s="1"/>
      <c r="V305" s="1"/>
      <c r="W305" s="1"/>
      <c r="X305" s="1"/>
      <c r="Y305" s="1"/>
      <c r="Z305" s="1"/>
      <c r="AA305" s="1"/>
      <c r="AB305" s="1"/>
      <c r="AC305" s="1"/>
    </row>
    <row r="306" spans="1:29">
      <c r="A306" s="1"/>
      <c r="B306" s="16"/>
      <c r="C306" s="3"/>
      <c r="D306" s="137"/>
      <c r="E306" s="137"/>
      <c r="F306" s="137"/>
      <c r="G306" s="137"/>
      <c r="H306" s="137"/>
      <c r="I306" s="137"/>
      <c r="J306" s="137"/>
      <c r="K306" s="137"/>
      <c r="L306" s="137"/>
      <c r="M306" s="137"/>
      <c r="N306" s="137"/>
      <c r="O306" s="137"/>
      <c r="P306" s="137"/>
      <c r="Q306" s="137"/>
      <c r="R306" s="137"/>
      <c r="S306" s="1"/>
      <c r="T306" s="1"/>
      <c r="U306" s="1"/>
      <c r="V306" s="1"/>
      <c r="W306" s="1"/>
      <c r="X306" s="1"/>
      <c r="Y306" s="1"/>
      <c r="Z306" s="1"/>
      <c r="AA306" s="1"/>
      <c r="AB306" s="1"/>
      <c r="AC306" s="1"/>
    </row>
    <row r="307" spans="1:29">
      <c r="A307" s="1"/>
      <c r="B307" s="16"/>
      <c r="C307" s="3"/>
      <c r="D307" s="137"/>
      <c r="E307" s="137"/>
      <c r="F307" s="137"/>
      <c r="G307" s="137"/>
      <c r="H307" s="137"/>
      <c r="I307" s="137"/>
      <c r="J307" s="137"/>
      <c r="K307" s="137"/>
      <c r="L307" s="137"/>
      <c r="M307" s="137"/>
      <c r="N307" s="137"/>
      <c r="O307" s="137"/>
      <c r="P307" s="137"/>
      <c r="Q307" s="137"/>
      <c r="R307" s="137"/>
      <c r="S307" s="1"/>
      <c r="T307" s="1"/>
      <c r="U307" s="1"/>
      <c r="V307" s="1"/>
      <c r="W307" s="1"/>
      <c r="X307" s="1"/>
      <c r="Y307" s="1"/>
      <c r="Z307" s="1"/>
      <c r="AA307" s="1"/>
      <c r="AB307" s="1"/>
      <c r="AC307" s="1"/>
    </row>
    <row r="308" spans="1:29">
      <c r="A308" s="1"/>
      <c r="B308" s="16"/>
      <c r="C308" s="3"/>
      <c r="D308" s="137"/>
      <c r="E308" s="137"/>
      <c r="F308" s="137"/>
      <c r="G308" s="137"/>
      <c r="H308" s="137"/>
      <c r="I308" s="137"/>
      <c r="J308" s="137"/>
      <c r="K308" s="137"/>
      <c r="L308" s="137"/>
      <c r="M308" s="137"/>
      <c r="N308" s="137"/>
      <c r="O308" s="137"/>
      <c r="P308" s="137"/>
      <c r="Q308" s="137"/>
      <c r="R308" s="137"/>
      <c r="S308" s="1"/>
      <c r="T308" s="1"/>
      <c r="U308" s="1"/>
      <c r="V308" s="1"/>
      <c r="W308" s="1"/>
      <c r="X308" s="1"/>
      <c r="Y308" s="1"/>
      <c r="Z308" s="1"/>
      <c r="AA308" s="1"/>
      <c r="AB308" s="1"/>
      <c r="AC308" s="1"/>
    </row>
    <row r="309" spans="1:29">
      <c r="A309" s="1"/>
      <c r="B309" s="16"/>
      <c r="C309" s="3"/>
      <c r="D309" s="137"/>
      <c r="E309" s="137"/>
      <c r="F309" s="137"/>
      <c r="G309" s="137"/>
      <c r="H309" s="137"/>
      <c r="I309" s="137"/>
      <c r="J309" s="137"/>
      <c r="K309" s="137"/>
      <c r="L309" s="137"/>
      <c r="M309" s="137"/>
      <c r="N309" s="137"/>
      <c r="O309" s="137"/>
      <c r="P309" s="137"/>
      <c r="Q309" s="137"/>
      <c r="R309" s="137"/>
      <c r="S309" s="1"/>
      <c r="T309" s="1"/>
      <c r="U309" s="1"/>
      <c r="V309" s="1"/>
      <c r="W309" s="1"/>
      <c r="X309" s="1"/>
      <c r="Y309" s="1"/>
      <c r="Z309" s="1"/>
      <c r="AA309" s="1"/>
      <c r="AB309" s="1"/>
      <c r="AC309" s="1"/>
    </row>
    <row r="310" spans="1:29">
      <c r="A310" s="1"/>
      <c r="B310" s="16"/>
      <c r="C310" s="3"/>
      <c r="D310" s="137"/>
      <c r="E310" s="137"/>
      <c r="F310" s="137"/>
      <c r="G310" s="137"/>
      <c r="H310" s="137"/>
      <c r="I310" s="137"/>
      <c r="J310" s="137"/>
      <c r="K310" s="137"/>
      <c r="L310" s="137"/>
      <c r="M310" s="137"/>
      <c r="N310" s="137"/>
      <c r="O310" s="137"/>
      <c r="P310" s="137"/>
      <c r="Q310" s="137"/>
      <c r="R310" s="137"/>
      <c r="S310" s="1"/>
      <c r="T310" s="1"/>
      <c r="U310" s="1"/>
      <c r="V310" s="1"/>
      <c r="W310" s="1"/>
      <c r="X310" s="1"/>
      <c r="Y310" s="1"/>
      <c r="Z310" s="1"/>
      <c r="AA310" s="1"/>
      <c r="AB310" s="1"/>
      <c r="AC310" s="1"/>
    </row>
    <row r="311" spans="1:29">
      <c r="A311" s="1"/>
      <c r="B311" s="16"/>
      <c r="C311" s="3"/>
      <c r="D311" s="137"/>
      <c r="E311" s="137"/>
      <c r="F311" s="137"/>
      <c r="G311" s="137"/>
      <c r="H311" s="137"/>
      <c r="I311" s="137"/>
      <c r="J311" s="137"/>
      <c r="K311" s="137"/>
      <c r="L311" s="137"/>
      <c r="M311" s="137"/>
      <c r="N311" s="137"/>
      <c r="O311" s="137"/>
      <c r="P311" s="137"/>
      <c r="Q311" s="137"/>
      <c r="R311" s="137"/>
      <c r="S311" s="1"/>
      <c r="T311" s="1"/>
      <c r="U311" s="1"/>
      <c r="V311" s="1"/>
      <c r="W311" s="1"/>
      <c r="X311" s="1"/>
      <c r="Y311" s="1"/>
      <c r="Z311" s="1"/>
      <c r="AA311" s="1"/>
      <c r="AB311" s="1"/>
      <c r="AC311" s="1"/>
    </row>
    <row r="312" spans="1:29">
      <c r="A312" s="1"/>
      <c r="B312" s="16"/>
      <c r="C312" s="3"/>
      <c r="D312" s="137"/>
      <c r="E312" s="137"/>
      <c r="F312" s="137"/>
      <c r="G312" s="137"/>
      <c r="H312" s="137"/>
      <c r="I312" s="137"/>
      <c r="J312" s="137"/>
      <c r="K312" s="137"/>
      <c r="L312" s="137"/>
      <c r="M312" s="137"/>
      <c r="N312" s="137"/>
      <c r="O312" s="137"/>
      <c r="P312" s="137"/>
      <c r="Q312" s="137"/>
      <c r="R312" s="137"/>
      <c r="S312" s="1"/>
      <c r="T312" s="1"/>
      <c r="U312" s="1"/>
      <c r="V312" s="1"/>
      <c r="W312" s="1"/>
      <c r="X312" s="1"/>
      <c r="Y312" s="1"/>
      <c r="Z312" s="1"/>
      <c r="AA312" s="1"/>
      <c r="AB312" s="1"/>
      <c r="AC312" s="1"/>
    </row>
    <row r="313" spans="1:29">
      <c r="A313" s="1"/>
      <c r="B313" s="16"/>
      <c r="C313" s="3"/>
      <c r="D313" s="137"/>
      <c r="E313" s="137"/>
      <c r="F313" s="137"/>
      <c r="G313" s="137"/>
      <c r="H313" s="137"/>
      <c r="I313" s="137"/>
      <c r="J313" s="137"/>
      <c r="K313" s="137"/>
      <c r="L313" s="137"/>
      <c r="M313" s="137"/>
      <c r="N313" s="137"/>
      <c r="O313" s="137"/>
      <c r="P313" s="137"/>
      <c r="Q313" s="137"/>
      <c r="R313" s="137"/>
      <c r="S313" s="1"/>
      <c r="T313" s="1"/>
      <c r="U313" s="1"/>
      <c r="V313" s="1"/>
      <c r="W313" s="1"/>
      <c r="X313" s="1"/>
      <c r="Y313" s="1"/>
      <c r="Z313" s="1"/>
      <c r="AA313" s="1"/>
      <c r="AB313" s="1"/>
      <c r="AC313" s="1"/>
    </row>
    <row r="314" spans="1:29">
      <c r="A314" s="1"/>
      <c r="B314" s="16"/>
      <c r="C314" s="3"/>
      <c r="D314" s="137"/>
      <c r="E314" s="137"/>
      <c r="F314" s="137"/>
      <c r="G314" s="137"/>
      <c r="H314" s="137"/>
      <c r="I314" s="137"/>
      <c r="J314" s="137"/>
      <c r="K314" s="137"/>
      <c r="L314" s="137"/>
      <c r="M314" s="137"/>
      <c r="N314" s="137"/>
      <c r="O314" s="137"/>
      <c r="P314" s="137"/>
      <c r="Q314" s="137"/>
      <c r="R314" s="137"/>
      <c r="S314" s="1"/>
      <c r="T314" s="1"/>
      <c r="U314" s="1"/>
      <c r="V314" s="1"/>
      <c r="W314" s="1"/>
      <c r="X314" s="1"/>
      <c r="Y314" s="1"/>
      <c r="Z314" s="1"/>
      <c r="AA314" s="1"/>
      <c r="AB314" s="1"/>
      <c r="AC314" s="1"/>
    </row>
    <row r="315" spans="1:29">
      <c r="A315" s="1"/>
      <c r="B315" s="16"/>
      <c r="C315" s="3"/>
      <c r="D315" s="137"/>
      <c r="E315" s="137"/>
      <c r="F315" s="137"/>
      <c r="G315" s="137"/>
      <c r="H315" s="137"/>
      <c r="I315" s="137"/>
      <c r="J315" s="137"/>
      <c r="K315" s="137"/>
      <c r="L315" s="137"/>
      <c r="M315" s="137"/>
      <c r="N315" s="137"/>
      <c r="O315" s="137"/>
      <c r="P315" s="137"/>
      <c r="Q315" s="137"/>
      <c r="R315" s="137"/>
      <c r="S315" s="1"/>
      <c r="T315" s="1"/>
      <c r="U315" s="1"/>
      <c r="V315" s="1"/>
      <c r="W315" s="1"/>
      <c r="X315" s="1"/>
      <c r="Y315" s="1"/>
      <c r="Z315" s="1"/>
      <c r="AA315" s="1"/>
      <c r="AB315" s="1"/>
      <c r="AC315" s="1"/>
    </row>
    <row r="316" spans="1:29">
      <c r="A316" s="1"/>
      <c r="B316" s="16"/>
      <c r="C316" s="3"/>
      <c r="D316" s="137"/>
      <c r="E316" s="137"/>
      <c r="F316" s="137"/>
      <c r="G316" s="137"/>
      <c r="H316" s="137"/>
      <c r="I316" s="137"/>
      <c r="J316" s="137"/>
      <c r="K316" s="137"/>
      <c r="L316" s="137"/>
      <c r="M316" s="137"/>
      <c r="N316" s="137"/>
      <c r="O316" s="137"/>
      <c r="P316" s="137"/>
      <c r="Q316" s="137"/>
      <c r="R316" s="137"/>
      <c r="S316" s="1"/>
      <c r="T316" s="1"/>
      <c r="U316" s="1"/>
      <c r="V316" s="1"/>
      <c r="W316" s="1"/>
      <c r="X316" s="1"/>
      <c r="Y316" s="1"/>
      <c r="Z316" s="1"/>
      <c r="AA316" s="1"/>
      <c r="AB316" s="1"/>
      <c r="AC316" s="1"/>
    </row>
    <row r="317" spans="1:29">
      <c r="A317" s="1"/>
      <c r="B317" s="16"/>
      <c r="C317" s="3"/>
      <c r="D317" s="137"/>
      <c r="E317" s="137"/>
      <c r="F317" s="137"/>
      <c r="G317" s="137"/>
      <c r="H317" s="137"/>
      <c r="I317" s="137"/>
      <c r="J317" s="137"/>
      <c r="K317" s="137"/>
      <c r="L317" s="137"/>
      <c r="M317" s="137"/>
      <c r="N317" s="137"/>
      <c r="O317" s="137"/>
      <c r="P317" s="137"/>
      <c r="Q317" s="137"/>
      <c r="R317" s="137"/>
      <c r="S317" s="1"/>
      <c r="T317" s="1"/>
      <c r="U317" s="1"/>
      <c r="V317" s="1"/>
      <c r="W317" s="1"/>
      <c r="X317" s="1"/>
      <c r="Y317" s="1"/>
      <c r="Z317" s="1"/>
      <c r="AA317" s="1"/>
      <c r="AB317" s="1"/>
      <c r="AC317" s="1"/>
    </row>
    <row r="318" spans="1:29">
      <c r="A318" s="1"/>
      <c r="B318" s="16"/>
      <c r="C318" s="3"/>
      <c r="D318" s="137"/>
      <c r="E318" s="137"/>
      <c r="F318" s="137"/>
      <c r="G318" s="137"/>
      <c r="H318" s="137"/>
      <c r="I318" s="137"/>
      <c r="J318" s="137"/>
      <c r="K318" s="137"/>
      <c r="L318" s="137"/>
      <c r="M318" s="137"/>
      <c r="N318" s="137"/>
      <c r="O318" s="137"/>
      <c r="P318" s="137"/>
      <c r="Q318" s="137"/>
      <c r="R318" s="137"/>
      <c r="S318" s="1"/>
      <c r="T318" s="1"/>
      <c r="U318" s="1"/>
      <c r="V318" s="1"/>
      <c r="W318" s="1"/>
      <c r="X318" s="1"/>
      <c r="Y318" s="1"/>
      <c r="Z318" s="1"/>
      <c r="AA318" s="1"/>
      <c r="AB318" s="1"/>
      <c r="AC318" s="1"/>
    </row>
    <row r="319" spans="1:29">
      <c r="A319" s="1"/>
      <c r="B319" s="16"/>
      <c r="C319" s="3"/>
      <c r="D319" s="137"/>
      <c r="E319" s="137"/>
      <c r="F319" s="137"/>
      <c r="G319" s="137"/>
      <c r="H319" s="137"/>
      <c r="I319" s="137"/>
      <c r="J319" s="137"/>
      <c r="K319" s="137"/>
      <c r="L319" s="137"/>
      <c r="M319" s="137"/>
      <c r="N319" s="137"/>
      <c r="O319" s="137"/>
      <c r="P319" s="137"/>
      <c r="Q319" s="137"/>
      <c r="R319" s="137"/>
      <c r="S319" s="1"/>
      <c r="T319" s="1"/>
      <c r="U319" s="1"/>
      <c r="V319" s="1"/>
      <c r="W319" s="1"/>
      <c r="X319" s="1"/>
      <c r="Y319" s="1"/>
      <c r="Z319" s="1"/>
      <c r="AA319" s="1"/>
      <c r="AB319" s="1"/>
      <c r="AC319" s="1"/>
    </row>
    <row r="320" spans="1:29">
      <c r="A320" s="1"/>
      <c r="B320" s="16"/>
      <c r="C320" s="3"/>
      <c r="D320" s="137"/>
      <c r="E320" s="137"/>
      <c r="F320" s="137"/>
      <c r="G320" s="137"/>
      <c r="H320" s="137"/>
      <c r="I320" s="137"/>
      <c r="J320" s="137"/>
      <c r="K320" s="137"/>
      <c r="L320" s="137"/>
      <c r="M320" s="137"/>
      <c r="N320" s="137"/>
      <c r="O320" s="137"/>
      <c r="P320" s="137"/>
      <c r="Q320" s="137"/>
      <c r="R320" s="137"/>
      <c r="S320" s="1"/>
      <c r="T320" s="1"/>
      <c r="U320" s="1"/>
      <c r="V320" s="1"/>
      <c r="W320" s="1"/>
      <c r="X320" s="1"/>
      <c r="Y320" s="1"/>
      <c r="Z320" s="1"/>
      <c r="AA320" s="1"/>
      <c r="AB320" s="1"/>
      <c r="AC320" s="1"/>
    </row>
    <row r="321" spans="1:29">
      <c r="A321" s="1"/>
      <c r="B321" s="16"/>
      <c r="C321" s="3"/>
      <c r="D321" s="137"/>
      <c r="E321" s="137"/>
      <c r="F321" s="137"/>
      <c r="G321" s="137"/>
      <c r="H321" s="137"/>
      <c r="I321" s="137"/>
      <c r="J321" s="137"/>
      <c r="K321" s="137"/>
      <c r="L321" s="137"/>
      <c r="M321" s="137"/>
      <c r="N321" s="137"/>
      <c r="O321" s="137"/>
      <c r="P321" s="137"/>
      <c r="Q321" s="137"/>
      <c r="R321" s="137"/>
      <c r="S321" s="1"/>
      <c r="T321" s="1"/>
      <c r="U321" s="1"/>
      <c r="V321" s="1"/>
      <c r="W321" s="1"/>
      <c r="X321" s="1"/>
      <c r="Y321" s="1"/>
      <c r="Z321" s="1"/>
      <c r="AA321" s="1"/>
      <c r="AB321" s="1"/>
      <c r="AC321" s="1"/>
    </row>
    <row r="322" spans="1:29">
      <c r="A322" s="1"/>
      <c r="B322" s="16"/>
      <c r="C322" s="3"/>
      <c r="D322" s="137"/>
      <c r="E322" s="137"/>
      <c r="F322" s="137"/>
      <c r="G322" s="137"/>
      <c r="H322" s="137"/>
      <c r="I322" s="137"/>
      <c r="J322" s="137"/>
      <c r="K322" s="137"/>
      <c r="L322" s="137"/>
      <c r="M322" s="137"/>
      <c r="N322" s="137"/>
      <c r="O322" s="137"/>
      <c r="P322" s="137"/>
      <c r="Q322" s="137"/>
      <c r="R322" s="137"/>
      <c r="S322" s="1"/>
      <c r="T322" s="1"/>
      <c r="U322" s="1"/>
      <c r="V322" s="1"/>
      <c r="W322" s="1"/>
      <c r="X322" s="1"/>
      <c r="Y322" s="1"/>
      <c r="Z322" s="1"/>
      <c r="AA322" s="1"/>
      <c r="AB322" s="1"/>
      <c r="AC322" s="1"/>
    </row>
    <row r="323" spans="1:29">
      <c r="A323" s="1"/>
      <c r="B323" s="16"/>
      <c r="C323" s="3"/>
      <c r="D323" s="137"/>
      <c r="E323" s="137"/>
      <c r="F323" s="137"/>
      <c r="G323" s="137"/>
      <c r="H323" s="137"/>
      <c r="I323" s="137"/>
      <c r="J323" s="137"/>
      <c r="K323" s="137"/>
      <c r="L323" s="137"/>
      <c r="M323" s="137"/>
      <c r="N323" s="137"/>
      <c r="O323" s="137"/>
      <c r="P323" s="137"/>
      <c r="Q323" s="137"/>
      <c r="R323" s="137"/>
      <c r="S323" s="1"/>
      <c r="T323" s="1"/>
      <c r="U323" s="1"/>
      <c r="V323" s="1"/>
      <c r="W323" s="1"/>
      <c r="X323" s="1"/>
      <c r="Y323" s="1"/>
      <c r="Z323" s="1"/>
      <c r="AA323" s="1"/>
      <c r="AB323" s="1"/>
      <c r="AC323" s="1"/>
    </row>
    <row r="324" spans="1:29">
      <c r="A324" s="1"/>
      <c r="B324" s="16"/>
      <c r="C324" s="3"/>
      <c r="D324" s="137"/>
      <c r="E324" s="137"/>
      <c r="F324" s="137"/>
      <c r="G324" s="137"/>
      <c r="H324" s="137"/>
      <c r="I324" s="137"/>
      <c r="J324" s="137"/>
      <c r="K324" s="137"/>
      <c r="L324" s="137"/>
      <c r="M324" s="137"/>
      <c r="N324" s="137"/>
      <c r="O324" s="137"/>
      <c r="P324" s="137"/>
      <c r="Q324" s="137"/>
      <c r="R324" s="137"/>
      <c r="S324" s="1"/>
      <c r="T324" s="1"/>
      <c r="U324" s="1"/>
      <c r="V324" s="1"/>
      <c r="W324" s="1"/>
      <c r="X324" s="1"/>
      <c r="Y324" s="1"/>
      <c r="Z324" s="1"/>
      <c r="AA324" s="1"/>
      <c r="AB324" s="1"/>
      <c r="AC324" s="1"/>
    </row>
    <row r="325" spans="1:29">
      <c r="A325" s="1"/>
      <c r="B325" s="16"/>
      <c r="C325" s="3"/>
      <c r="D325" s="137"/>
      <c r="E325" s="137"/>
      <c r="F325" s="137"/>
      <c r="G325" s="137"/>
      <c r="H325" s="137"/>
      <c r="I325" s="137"/>
      <c r="J325" s="137"/>
      <c r="K325" s="137"/>
      <c r="L325" s="137"/>
      <c r="M325" s="137"/>
      <c r="N325" s="137"/>
      <c r="O325" s="137"/>
      <c r="P325" s="137"/>
      <c r="Q325" s="137"/>
      <c r="R325" s="137"/>
      <c r="S325" s="1"/>
      <c r="T325" s="1"/>
      <c r="U325" s="1"/>
      <c r="V325" s="1"/>
      <c r="W325" s="1"/>
      <c r="X325" s="1"/>
      <c r="Y325" s="1"/>
      <c r="Z325" s="1"/>
      <c r="AA325" s="1"/>
      <c r="AB325" s="1"/>
      <c r="AC325" s="1"/>
    </row>
    <row r="326" spans="1:29">
      <c r="A326" s="1"/>
      <c r="B326" s="16"/>
      <c r="C326" s="3"/>
      <c r="D326" s="137"/>
      <c r="E326" s="137"/>
      <c r="F326" s="137"/>
      <c r="G326" s="137"/>
      <c r="H326" s="137"/>
      <c r="I326" s="137"/>
      <c r="J326" s="137"/>
      <c r="K326" s="137"/>
      <c r="L326" s="137"/>
      <c r="M326" s="137"/>
      <c r="N326" s="137"/>
      <c r="O326" s="137"/>
      <c r="P326" s="137"/>
      <c r="Q326" s="137"/>
      <c r="R326" s="137"/>
      <c r="S326" s="1"/>
      <c r="T326" s="1"/>
      <c r="U326" s="1"/>
      <c r="V326" s="1"/>
      <c r="W326" s="1"/>
      <c r="X326" s="1"/>
      <c r="Y326" s="1"/>
      <c r="Z326" s="1"/>
      <c r="AA326" s="1"/>
      <c r="AB326" s="1"/>
      <c r="AC326" s="1"/>
    </row>
    <row r="327" spans="1:29">
      <c r="A327" s="1"/>
      <c r="B327" s="16"/>
      <c r="C327" s="3"/>
      <c r="D327" s="137"/>
      <c r="E327" s="137"/>
      <c r="F327" s="137"/>
      <c r="G327" s="137"/>
      <c r="H327" s="137"/>
      <c r="I327" s="137"/>
      <c r="J327" s="137"/>
      <c r="K327" s="137"/>
      <c r="L327" s="137"/>
      <c r="M327" s="137"/>
      <c r="N327" s="137"/>
      <c r="O327" s="137"/>
      <c r="P327" s="137"/>
      <c r="Q327" s="137"/>
      <c r="R327" s="137"/>
      <c r="S327" s="1"/>
      <c r="T327" s="1"/>
      <c r="U327" s="1"/>
      <c r="V327" s="1"/>
      <c r="W327" s="1"/>
      <c r="X327" s="1"/>
      <c r="Y327" s="1"/>
      <c r="Z327" s="1"/>
      <c r="AA327" s="1"/>
      <c r="AB327" s="1"/>
      <c r="AC327" s="1"/>
    </row>
    <row r="328" spans="1:29">
      <c r="A328" s="1"/>
      <c r="B328" s="16"/>
      <c r="C328" s="3"/>
      <c r="D328" s="137"/>
      <c r="E328" s="137"/>
      <c r="F328" s="137"/>
      <c r="G328" s="137"/>
      <c r="H328" s="137"/>
      <c r="I328" s="137"/>
      <c r="J328" s="137"/>
      <c r="K328" s="137"/>
      <c r="L328" s="137"/>
      <c r="M328" s="137"/>
      <c r="N328" s="137"/>
      <c r="O328" s="137"/>
      <c r="P328" s="137"/>
      <c r="Q328" s="137"/>
      <c r="R328" s="137"/>
      <c r="S328" s="1"/>
      <c r="T328" s="1"/>
      <c r="U328" s="1"/>
      <c r="V328" s="1"/>
      <c r="W328" s="1"/>
      <c r="X328" s="1"/>
      <c r="Y328" s="1"/>
      <c r="Z328" s="1"/>
      <c r="AA328" s="1"/>
      <c r="AB328" s="1"/>
      <c r="AC328" s="1"/>
    </row>
    <row r="329" spans="1:29">
      <c r="A329" s="1"/>
      <c r="B329" s="16"/>
      <c r="C329" s="3"/>
      <c r="D329" s="137"/>
      <c r="E329" s="137"/>
      <c r="F329" s="137"/>
      <c r="G329" s="137"/>
      <c r="H329" s="137"/>
      <c r="I329" s="137"/>
      <c r="J329" s="137"/>
      <c r="K329" s="137"/>
      <c r="L329" s="137"/>
      <c r="M329" s="137"/>
      <c r="N329" s="137"/>
      <c r="O329" s="137"/>
      <c r="P329" s="137"/>
      <c r="Q329" s="137"/>
      <c r="R329" s="137"/>
      <c r="S329" s="1"/>
      <c r="T329" s="1"/>
      <c r="U329" s="1"/>
      <c r="V329" s="1"/>
      <c r="W329" s="1"/>
      <c r="X329" s="1"/>
      <c r="Y329" s="1"/>
      <c r="Z329" s="1"/>
      <c r="AA329" s="1"/>
      <c r="AB329" s="1"/>
      <c r="AC329" s="1"/>
    </row>
    <row r="330" spans="1:29">
      <c r="A330" s="1"/>
      <c r="B330" s="16"/>
      <c r="C330" s="3"/>
      <c r="D330" s="137"/>
      <c r="E330" s="137"/>
      <c r="F330" s="137"/>
      <c r="G330" s="137"/>
      <c r="H330" s="137"/>
      <c r="I330" s="137"/>
      <c r="J330" s="137"/>
      <c r="K330" s="137"/>
      <c r="L330" s="137"/>
      <c r="M330" s="137"/>
      <c r="N330" s="137"/>
      <c r="O330" s="137"/>
      <c r="P330" s="137"/>
      <c r="Q330" s="137"/>
      <c r="R330" s="137"/>
      <c r="S330" s="1"/>
      <c r="T330" s="1"/>
      <c r="U330" s="1"/>
      <c r="V330" s="1"/>
      <c r="W330" s="1"/>
      <c r="X330" s="1"/>
      <c r="Y330" s="1"/>
      <c r="Z330" s="1"/>
      <c r="AA330" s="1"/>
      <c r="AB330" s="1"/>
      <c r="AC330" s="1"/>
    </row>
    <row r="331" spans="1:29">
      <c r="A331" s="1"/>
      <c r="B331" s="16"/>
      <c r="C331" s="3"/>
      <c r="D331" s="137"/>
      <c r="E331" s="137"/>
      <c r="F331" s="137"/>
      <c r="G331" s="137"/>
      <c r="H331" s="137"/>
      <c r="I331" s="137"/>
      <c r="J331" s="137"/>
      <c r="K331" s="137"/>
      <c r="L331" s="137"/>
      <c r="M331" s="137"/>
      <c r="N331" s="137"/>
      <c r="O331" s="137"/>
      <c r="P331" s="137"/>
      <c r="Q331" s="137"/>
      <c r="R331" s="137"/>
      <c r="S331" s="1"/>
      <c r="T331" s="1"/>
      <c r="U331" s="1"/>
      <c r="V331" s="1"/>
      <c r="W331" s="1"/>
      <c r="X331" s="1"/>
      <c r="Y331" s="1"/>
      <c r="Z331" s="1"/>
      <c r="AA331" s="1"/>
      <c r="AB331" s="1"/>
      <c r="AC331" s="1"/>
    </row>
    <row r="332" spans="1:29">
      <c r="A332" s="1"/>
      <c r="B332" s="16"/>
      <c r="C332" s="3"/>
      <c r="D332" s="137"/>
      <c r="E332" s="137"/>
      <c r="F332" s="137"/>
      <c r="G332" s="137"/>
      <c r="H332" s="137"/>
      <c r="I332" s="137"/>
      <c r="J332" s="137"/>
      <c r="K332" s="137"/>
      <c r="L332" s="137"/>
      <c r="M332" s="137"/>
      <c r="N332" s="137"/>
      <c r="O332" s="137"/>
      <c r="P332" s="137"/>
      <c r="Q332" s="137"/>
      <c r="R332" s="137"/>
      <c r="S332" s="1"/>
      <c r="T332" s="1"/>
      <c r="U332" s="1"/>
      <c r="V332" s="1"/>
      <c r="W332" s="1"/>
      <c r="X332" s="1"/>
      <c r="Y332" s="1"/>
      <c r="Z332" s="1"/>
      <c r="AA332" s="1"/>
      <c r="AB332" s="1"/>
      <c r="AC332" s="1"/>
    </row>
    <row r="333" spans="1:29">
      <c r="A333" s="1"/>
      <c r="B333" s="16"/>
      <c r="C333" s="3"/>
      <c r="D333" s="137"/>
      <c r="E333" s="137"/>
      <c r="F333" s="137"/>
      <c r="G333" s="137"/>
      <c r="H333" s="137"/>
      <c r="I333" s="137"/>
      <c r="J333" s="137"/>
      <c r="K333" s="137"/>
      <c r="L333" s="137"/>
      <c r="M333" s="137"/>
      <c r="N333" s="137"/>
      <c r="O333" s="137"/>
      <c r="P333" s="137"/>
      <c r="Q333" s="137"/>
      <c r="R333" s="137"/>
      <c r="S333" s="1"/>
      <c r="T333" s="1"/>
      <c r="U333" s="1"/>
      <c r="V333" s="1"/>
      <c r="W333" s="1"/>
      <c r="X333" s="1"/>
      <c r="Y333" s="1"/>
      <c r="Z333" s="1"/>
      <c r="AA333" s="1"/>
      <c r="AB333" s="1"/>
      <c r="AC333" s="1"/>
    </row>
    <row r="334" spans="1:29">
      <c r="A334" s="1"/>
      <c r="B334" s="16"/>
      <c r="C334" s="3"/>
      <c r="D334" s="137"/>
      <c r="E334" s="137"/>
      <c r="F334" s="137"/>
      <c r="G334" s="137"/>
      <c r="H334" s="137"/>
      <c r="I334" s="137"/>
      <c r="J334" s="137"/>
      <c r="K334" s="137"/>
      <c r="L334" s="137"/>
      <c r="M334" s="137"/>
      <c r="N334" s="137"/>
      <c r="O334" s="137"/>
      <c r="P334" s="137"/>
      <c r="Q334" s="137"/>
      <c r="R334" s="137"/>
      <c r="S334" s="1"/>
      <c r="T334" s="1"/>
      <c r="U334" s="1"/>
      <c r="V334" s="1"/>
      <c r="W334" s="1"/>
      <c r="X334" s="1"/>
      <c r="Y334" s="1"/>
      <c r="Z334" s="1"/>
      <c r="AA334" s="1"/>
      <c r="AB334" s="1"/>
      <c r="AC334" s="1"/>
    </row>
    <row r="335" spans="1:29">
      <c r="A335" s="1"/>
      <c r="B335" s="16"/>
      <c r="C335" s="3"/>
      <c r="D335" s="137"/>
      <c r="E335" s="137"/>
      <c r="F335" s="137"/>
      <c r="G335" s="137"/>
      <c r="H335" s="137"/>
      <c r="I335" s="137"/>
      <c r="J335" s="137"/>
      <c r="K335" s="137"/>
      <c r="L335" s="137"/>
      <c r="M335" s="137"/>
      <c r="N335" s="137"/>
      <c r="O335" s="137"/>
      <c r="P335" s="137"/>
      <c r="Q335" s="137"/>
      <c r="R335" s="137"/>
      <c r="S335" s="1"/>
      <c r="T335" s="1"/>
      <c r="U335" s="1"/>
      <c r="V335" s="1"/>
      <c r="W335" s="1"/>
      <c r="X335" s="1"/>
      <c r="Y335" s="1"/>
      <c r="Z335" s="1"/>
      <c r="AA335" s="1"/>
      <c r="AB335" s="1"/>
      <c r="AC335" s="1"/>
    </row>
    <row r="336" spans="1:29">
      <c r="A336" s="1"/>
      <c r="B336" s="16"/>
      <c r="C336" s="3"/>
      <c r="D336" s="137"/>
      <c r="E336" s="137"/>
      <c r="F336" s="137"/>
      <c r="G336" s="137"/>
      <c r="H336" s="137"/>
      <c r="I336" s="137"/>
      <c r="J336" s="137"/>
      <c r="K336" s="137"/>
      <c r="L336" s="137"/>
      <c r="M336" s="137"/>
      <c r="N336" s="137"/>
      <c r="O336" s="137"/>
      <c r="P336" s="137"/>
      <c r="Q336" s="137"/>
      <c r="R336" s="137"/>
      <c r="S336" s="1"/>
      <c r="T336" s="1"/>
      <c r="U336" s="1"/>
      <c r="V336" s="1"/>
      <c r="W336" s="1"/>
      <c r="X336" s="1"/>
      <c r="Y336" s="1"/>
      <c r="Z336" s="1"/>
      <c r="AA336" s="1"/>
      <c r="AB336" s="1"/>
      <c r="AC336" s="1"/>
    </row>
    <row r="337" spans="1:29">
      <c r="A337" s="1"/>
      <c r="B337" s="16"/>
      <c r="C337" s="3"/>
      <c r="D337" s="137"/>
      <c r="E337" s="137"/>
      <c r="F337" s="137"/>
      <c r="G337" s="137"/>
      <c r="H337" s="137"/>
      <c r="I337" s="137"/>
      <c r="J337" s="137"/>
      <c r="K337" s="137"/>
      <c r="L337" s="137"/>
      <c r="M337" s="137"/>
      <c r="N337" s="137"/>
      <c r="O337" s="137"/>
      <c r="P337" s="137"/>
      <c r="Q337" s="137"/>
      <c r="R337" s="137"/>
      <c r="S337" s="1"/>
      <c r="T337" s="1"/>
      <c r="U337" s="1"/>
      <c r="V337" s="1"/>
      <c r="W337" s="1"/>
      <c r="X337" s="1"/>
      <c r="Y337" s="1"/>
      <c r="Z337" s="1"/>
      <c r="AA337" s="1"/>
      <c r="AB337" s="1"/>
      <c r="AC337" s="1"/>
    </row>
    <row r="338" spans="1:29">
      <c r="A338" s="1"/>
      <c r="B338" s="16"/>
      <c r="C338" s="3"/>
      <c r="D338" s="137"/>
      <c r="E338" s="137"/>
      <c r="F338" s="137"/>
      <c r="G338" s="137"/>
      <c r="H338" s="137"/>
      <c r="I338" s="137"/>
      <c r="J338" s="137"/>
      <c r="K338" s="137"/>
      <c r="L338" s="137"/>
      <c r="M338" s="137"/>
      <c r="N338" s="137"/>
      <c r="O338" s="137"/>
      <c r="P338" s="137"/>
      <c r="Q338" s="137"/>
      <c r="R338" s="137"/>
      <c r="S338" s="1"/>
      <c r="T338" s="1"/>
      <c r="U338" s="1"/>
      <c r="V338" s="1"/>
      <c r="W338" s="1"/>
      <c r="X338" s="1"/>
      <c r="Y338" s="1"/>
      <c r="Z338" s="1"/>
      <c r="AA338" s="1"/>
      <c r="AB338" s="1"/>
      <c r="AC338" s="1"/>
    </row>
    <row r="339" spans="1:29">
      <c r="A339" s="1"/>
      <c r="B339" s="16"/>
      <c r="C339" s="3"/>
      <c r="D339" s="137"/>
      <c r="E339" s="137"/>
      <c r="F339" s="137"/>
      <c r="G339" s="137"/>
      <c r="H339" s="137"/>
      <c r="I339" s="137"/>
      <c r="J339" s="137"/>
      <c r="K339" s="137"/>
      <c r="L339" s="137"/>
      <c r="M339" s="137"/>
      <c r="N339" s="137"/>
      <c r="O339" s="137"/>
      <c r="P339" s="137"/>
      <c r="Q339" s="137"/>
      <c r="R339" s="137"/>
      <c r="S339" s="1"/>
      <c r="T339" s="1"/>
      <c r="U339" s="1"/>
      <c r="V339" s="1"/>
      <c r="W339" s="1"/>
      <c r="X339" s="1"/>
      <c r="Y339" s="1"/>
      <c r="Z339" s="1"/>
      <c r="AA339" s="1"/>
      <c r="AB339" s="1"/>
      <c r="AC339" s="1"/>
    </row>
    <row r="340" spans="1:29">
      <c r="A340" s="1"/>
      <c r="B340" s="16"/>
      <c r="C340" s="3"/>
      <c r="D340" s="137"/>
      <c r="E340" s="137"/>
      <c r="F340" s="137"/>
      <c r="G340" s="137"/>
      <c r="H340" s="137"/>
      <c r="I340" s="137"/>
      <c r="J340" s="137"/>
      <c r="K340" s="137"/>
      <c r="L340" s="137"/>
      <c r="M340" s="137"/>
      <c r="N340" s="137"/>
      <c r="O340" s="137"/>
      <c r="P340" s="137"/>
      <c r="Q340" s="137"/>
      <c r="R340" s="137"/>
      <c r="S340" s="1"/>
      <c r="T340" s="1"/>
      <c r="U340" s="1"/>
      <c r="V340" s="1"/>
      <c r="W340" s="1"/>
      <c r="X340" s="1"/>
      <c r="Y340" s="1"/>
      <c r="Z340" s="1"/>
      <c r="AA340" s="1"/>
      <c r="AB340" s="1"/>
      <c r="AC340" s="1"/>
    </row>
    <row r="341" spans="1:29">
      <c r="A341" s="1"/>
      <c r="B341" s="16"/>
      <c r="C341" s="3"/>
      <c r="D341" s="137"/>
      <c r="E341" s="137"/>
      <c r="F341" s="137"/>
      <c r="G341" s="137"/>
      <c r="H341" s="137"/>
      <c r="I341" s="137"/>
      <c r="J341" s="137"/>
      <c r="K341" s="137"/>
      <c r="L341" s="137"/>
      <c r="M341" s="137"/>
      <c r="N341" s="137"/>
      <c r="O341" s="137"/>
      <c r="P341" s="137"/>
      <c r="Q341" s="137"/>
      <c r="R341" s="137"/>
      <c r="S341" s="1"/>
      <c r="T341" s="1"/>
      <c r="U341" s="1"/>
      <c r="V341" s="1"/>
      <c r="W341" s="1"/>
      <c r="X341" s="1"/>
      <c r="Y341" s="1"/>
      <c r="Z341" s="1"/>
      <c r="AA341" s="1"/>
      <c r="AB341" s="1"/>
      <c r="AC341" s="1"/>
    </row>
    <row r="342" spans="1:29">
      <c r="A342" s="1"/>
      <c r="B342" s="16"/>
      <c r="C342" s="3"/>
      <c r="D342" s="137"/>
      <c r="E342" s="137"/>
      <c r="F342" s="137"/>
      <c r="G342" s="137"/>
      <c r="H342" s="137"/>
      <c r="I342" s="137"/>
      <c r="J342" s="137"/>
      <c r="K342" s="137"/>
      <c r="L342" s="137"/>
      <c r="M342" s="137"/>
      <c r="N342" s="137"/>
      <c r="O342" s="137"/>
      <c r="P342" s="137"/>
      <c r="Q342" s="137"/>
      <c r="R342" s="137"/>
      <c r="S342" s="1"/>
      <c r="T342" s="1"/>
      <c r="U342" s="1"/>
      <c r="V342" s="1"/>
      <c r="W342" s="1"/>
      <c r="X342" s="1"/>
      <c r="Y342" s="1"/>
      <c r="Z342" s="1"/>
      <c r="AA342" s="1"/>
      <c r="AB342" s="1"/>
      <c r="AC342" s="1"/>
    </row>
  </sheetData>
  <mergeCells count="557">
    <mergeCell ref="S136:S147"/>
    <mergeCell ref="T136:T139"/>
    <mergeCell ref="U136:U139"/>
    <mergeCell ref="V136:V139"/>
    <mergeCell ref="T140:T143"/>
    <mergeCell ref="U140:U143"/>
    <mergeCell ref="V140:V143"/>
    <mergeCell ref="T144:T147"/>
    <mergeCell ref="U144:U147"/>
    <mergeCell ref="V144:V147"/>
    <mergeCell ref="T124:T127"/>
    <mergeCell ref="U124:U127"/>
    <mergeCell ref="V124:V127"/>
    <mergeCell ref="T128:T131"/>
    <mergeCell ref="U128:U131"/>
    <mergeCell ref="V128:V131"/>
    <mergeCell ref="T132:T135"/>
    <mergeCell ref="U132:U135"/>
    <mergeCell ref="V132:V135"/>
    <mergeCell ref="S112:S123"/>
    <mergeCell ref="T112:T115"/>
    <mergeCell ref="U112:U115"/>
    <mergeCell ref="V112:V115"/>
    <mergeCell ref="T116:T119"/>
    <mergeCell ref="U116:U119"/>
    <mergeCell ref="V116:V119"/>
    <mergeCell ref="T120:T123"/>
    <mergeCell ref="U120:U123"/>
    <mergeCell ref="V120:V123"/>
    <mergeCell ref="S100:S111"/>
    <mergeCell ref="T100:T103"/>
    <mergeCell ref="U100:U103"/>
    <mergeCell ref="V100:V103"/>
    <mergeCell ref="T104:T107"/>
    <mergeCell ref="U104:U107"/>
    <mergeCell ref="V104:V107"/>
    <mergeCell ref="T108:T111"/>
    <mergeCell ref="U108:U111"/>
    <mergeCell ref="V108:V111"/>
    <mergeCell ref="T88:T91"/>
    <mergeCell ref="U88:U91"/>
    <mergeCell ref="V88:V91"/>
    <mergeCell ref="T92:T95"/>
    <mergeCell ref="U92:U95"/>
    <mergeCell ref="V92:V95"/>
    <mergeCell ref="T96:T99"/>
    <mergeCell ref="U96:U99"/>
    <mergeCell ref="V96:V99"/>
    <mergeCell ref="T76:T79"/>
    <mergeCell ref="U76:U79"/>
    <mergeCell ref="V76:V79"/>
    <mergeCell ref="T80:T83"/>
    <mergeCell ref="U80:U83"/>
    <mergeCell ref="V80:V83"/>
    <mergeCell ref="T84:T87"/>
    <mergeCell ref="U84:U87"/>
    <mergeCell ref="V84:V87"/>
    <mergeCell ref="T64:T67"/>
    <mergeCell ref="U64:U67"/>
    <mergeCell ref="V64:V67"/>
    <mergeCell ref="T68:T71"/>
    <mergeCell ref="U68:U71"/>
    <mergeCell ref="V68:V71"/>
    <mergeCell ref="T72:T75"/>
    <mergeCell ref="U72:U75"/>
    <mergeCell ref="V72:V75"/>
    <mergeCell ref="S52:S63"/>
    <mergeCell ref="T52:T55"/>
    <mergeCell ref="U52:U55"/>
    <mergeCell ref="V52:V55"/>
    <mergeCell ref="T56:T59"/>
    <mergeCell ref="U56:U59"/>
    <mergeCell ref="V56:V59"/>
    <mergeCell ref="T60:T63"/>
    <mergeCell ref="U60:U63"/>
    <mergeCell ref="V60:V63"/>
    <mergeCell ref="S40:S51"/>
    <mergeCell ref="T40:T43"/>
    <mergeCell ref="U40:U43"/>
    <mergeCell ref="V40:V43"/>
    <mergeCell ref="T44:T47"/>
    <mergeCell ref="U44:U47"/>
    <mergeCell ref="V44:V47"/>
    <mergeCell ref="T48:T51"/>
    <mergeCell ref="U48:U51"/>
    <mergeCell ref="V48:V51"/>
    <mergeCell ref="S28:S39"/>
    <mergeCell ref="T28:T31"/>
    <mergeCell ref="U28:U31"/>
    <mergeCell ref="V28:V31"/>
    <mergeCell ref="T32:T35"/>
    <mergeCell ref="U32:U35"/>
    <mergeCell ref="V32:V35"/>
    <mergeCell ref="T36:T39"/>
    <mergeCell ref="U36:U39"/>
    <mergeCell ref="V36:V39"/>
    <mergeCell ref="S16:S27"/>
    <mergeCell ref="T16:T19"/>
    <mergeCell ref="U16:U19"/>
    <mergeCell ref="V16:V19"/>
    <mergeCell ref="T20:T23"/>
    <mergeCell ref="U20:U23"/>
    <mergeCell ref="V20:V23"/>
    <mergeCell ref="T24:T27"/>
    <mergeCell ref="U24:U27"/>
    <mergeCell ref="V24:V27"/>
    <mergeCell ref="T4:T7"/>
    <mergeCell ref="U4:U7"/>
    <mergeCell ref="V4:V7"/>
    <mergeCell ref="T8:T11"/>
    <mergeCell ref="U8:U11"/>
    <mergeCell ref="V8:V11"/>
    <mergeCell ref="T12:T15"/>
    <mergeCell ref="U12:U15"/>
    <mergeCell ref="V12:V15"/>
    <mergeCell ref="R4:R7"/>
    <mergeCell ref="R8:R11"/>
    <mergeCell ref="K8:K11"/>
    <mergeCell ref="L8:L11"/>
    <mergeCell ref="L12:L15"/>
    <mergeCell ref="N12:N15"/>
    <mergeCell ref="O12:O15"/>
    <mergeCell ref="Q12:Q15"/>
    <mergeCell ref="R12:R15"/>
    <mergeCell ref="N8:N11"/>
    <mergeCell ref="O8:O11"/>
    <mergeCell ref="Q8:Q11"/>
    <mergeCell ref="M4:M15"/>
    <mergeCell ref="N4:N7"/>
    <mergeCell ref="O4:O7"/>
    <mergeCell ref="P4:P15"/>
    <mergeCell ref="Q4:Q7"/>
    <mergeCell ref="L4:L7"/>
    <mergeCell ref="S4:S15"/>
    <mergeCell ref="E16:E19"/>
    <mergeCell ref="F16:F19"/>
    <mergeCell ref="G16:G27"/>
    <mergeCell ref="H16:H19"/>
    <mergeCell ref="I16:I19"/>
    <mergeCell ref="J16:J27"/>
    <mergeCell ref="K16:K19"/>
    <mergeCell ref="K24:K27"/>
    <mergeCell ref="G4:G15"/>
    <mergeCell ref="H4:H7"/>
    <mergeCell ref="I4:I7"/>
    <mergeCell ref="J4:J15"/>
    <mergeCell ref="K4:K7"/>
    <mergeCell ref="E4:E7"/>
    <mergeCell ref="F4:F7"/>
    <mergeCell ref="E12:E15"/>
    <mergeCell ref="F12:F15"/>
    <mergeCell ref="H12:H15"/>
    <mergeCell ref="I12:I15"/>
    <mergeCell ref="K12:K15"/>
    <mergeCell ref="E8:E11"/>
    <mergeCell ref="F8:F11"/>
    <mergeCell ref="H8:H11"/>
    <mergeCell ref="I8:I11"/>
    <mergeCell ref="R16:R19"/>
    <mergeCell ref="E20:E23"/>
    <mergeCell ref="F20:F23"/>
    <mergeCell ref="H20:H23"/>
    <mergeCell ref="I20:I23"/>
    <mergeCell ref="K20:K23"/>
    <mergeCell ref="L20:L23"/>
    <mergeCell ref="N20:N23"/>
    <mergeCell ref="O20:O23"/>
    <mergeCell ref="L16:L19"/>
    <mergeCell ref="M16:M27"/>
    <mergeCell ref="N16:N19"/>
    <mergeCell ref="O16:O19"/>
    <mergeCell ref="P16:P27"/>
    <mergeCell ref="Q16:Q19"/>
    <mergeCell ref="Q20:Q23"/>
    <mergeCell ref="Q24:Q27"/>
    <mergeCell ref="R20:R23"/>
    <mergeCell ref="E24:E27"/>
    <mergeCell ref="F24:F27"/>
    <mergeCell ref="H24:H27"/>
    <mergeCell ref="I24:I27"/>
    <mergeCell ref="L24:L27"/>
    <mergeCell ref="N24:N27"/>
    <mergeCell ref="O24:O27"/>
    <mergeCell ref="R24:R27"/>
    <mergeCell ref="C28:C39"/>
    <mergeCell ref="D28:D39"/>
    <mergeCell ref="E28:E31"/>
    <mergeCell ref="F28:F31"/>
    <mergeCell ref="G28:G39"/>
    <mergeCell ref="H28:H31"/>
    <mergeCell ref="I28:I31"/>
    <mergeCell ref="J28:J39"/>
    <mergeCell ref="Q28:Q31"/>
    <mergeCell ref="R28:R31"/>
    <mergeCell ref="E32:E35"/>
    <mergeCell ref="F32:F35"/>
    <mergeCell ref="H32:H35"/>
    <mergeCell ref="I32:I35"/>
    <mergeCell ref="K32:K35"/>
    <mergeCell ref="L32:L35"/>
    <mergeCell ref="N32:N35"/>
    <mergeCell ref="K28:K31"/>
    <mergeCell ref="L28:L31"/>
    <mergeCell ref="M28:M39"/>
    <mergeCell ref="N28:N31"/>
    <mergeCell ref="O28:O31"/>
    <mergeCell ref="P28:P39"/>
    <mergeCell ref="O32:O35"/>
    <mergeCell ref="O36:O39"/>
    <mergeCell ref="Q32:Q35"/>
    <mergeCell ref="R32:R35"/>
    <mergeCell ref="E36:E39"/>
    <mergeCell ref="F36:F39"/>
    <mergeCell ref="H36:H39"/>
    <mergeCell ref="I36:I39"/>
    <mergeCell ref="K36:K39"/>
    <mergeCell ref="L36:L39"/>
    <mergeCell ref="N36:N39"/>
    <mergeCell ref="Q36:Q39"/>
    <mergeCell ref="R36:R39"/>
    <mergeCell ref="Q40:Q43"/>
    <mergeCell ref="R40:R43"/>
    <mergeCell ref="M40:M51"/>
    <mergeCell ref="Q48:Q51"/>
    <mergeCell ref="R48:R51"/>
    <mergeCell ref="N44:N47"/>
    <mergeCell ref="O44:O47"/>
    <mergeCell ref="O48:O51"/>
    <mergeCell ref="Q44:Q47"/>
    <mergeCell ref="R44:R47"/>
    <mergeCell ref="E48:E51"/>
    <mergeCell ref="F48:F51"/>
    <mergeCell ref="H48:H51"/>
    <mergeCell ref="I48:I51"/>
    <mergeCell ref="K48:K51"/>
    <mergeCell ref="L48:L51"/>
    <mergeCell ref="N48:N51"/>
    <mergeCell ref="P40:P51"/>
    <mergeCell ref="E44:E47"/>
    <mergeCell ref="F44:F47"/>
    <mergeCell ref="H44:H47"/>
    <mergeCell ref="I44:I47"/>
    <mergeCell ref="K44:K47"/>
    <mergeCell ref="L44:L47"/>
    <mergeCell ref="J40:J51"/>
    <mergeCell ref="K40:K43"/>
    <mergeCell ref="L40:L43"/>
    <mergeCell ref="I40:I43"/>
    <mergeCell ref="N40:N43"/>
    <mergeCell ref="O40:O43"/>
    <mergeCell ref="B52:B87"/>
    <mergeCell ref="C52:C63"/>
    <mergeCell ref="D52:D63"/>
    <mergeCell ref="E52:E55"/>
    <mergeCell ref="F52:F55"/>
    <mergeCell ref="G52:G63"/>
    <mergeCell ref="H52:H55"/>
    <mergeCell ref="C40:C51"/>
    <mergeCell ref="D40:D51"/>
    <mergeCell ref="E40:E43"/>
    <mergeCell ref="F40:F43"/>
    <mergeCell ref="G40:G51"/>
    <mergeCell ref="H40:H43"/>
    <mergeCell ref="C76:C87"/>
    <mergeCell ref="D76:D87"/>
    <mergeCell ref="E76:E79"/>
    <mergeCell ref="F76:F79"/>
    <mergeCell ref="G76:G87"/>
    <mergeCell ref="H76:H79"/>
    <mergeCell ref="B4:B51"/>
    <mergeCell ref="C4:C15"/>
    <mergeCell ref="D4:D15"/>
    <mergeCell ref="C16:C27"/>
    <mergeCell ref="D16:D27"/>
    <mergeCell ref="O76:O79"/>
    <mergeCell ref="P76:P87"/>
    <mergeCell ref="Q76:Q79"/>
    <mergeCell ref="O52:O55"/>
    <mergeCell ref="P52:P63"/>
    <mergeCell ref="I60:I63"/>
    <mergeCell ref="K60:K63"/>
    <mergeCell ref="L60:L63"/>
    <mergeCell ref="O60:O63"/>
    <mergeCell ref="N64:N67"/>
    <mergeCell ref="L68:L71"/>
    <mergeCell ref="N68:N71"/>
    <mergeCell ref="R52:R55"/>
    <mergeCell ref="E56:E59"/>
    <mergeCell ref="F56:F59"/>
    <mergeCell ref="H56:H59"/>
    <mergeCell ref="I56:I59"/>
    <mergeCell ref="K56:K59"/>
    <mergeCell ref="I52:I55"/>
    <mergeCell ref="J52:J63"/>
    <mergeCell ref="K52:K55"/>
    <mergeCell ref="L52:L55"/>
    <mergeCell ref="M52:M63"/>
    <mergeCell ref="N52:N55"/>
    <mergeCell ref="L56:L59"/>
    <mergeCell ref="N56:N59"/>
    <mergeCell ref="N60:N63"/>
    <mergeCell ref="O56:O59"/>
    <mergeCell ref="Q56:Q59"/>
    <mergeCell ref="R56:R59"/>
    <mergeCell ref="E60:E63"/>
    <mergeCell ref="F60:F63"/>
    <mergeCell ref="H60:H63"/>
    <mergeCell ref="Q60:Q63"/>
    <mergeCell ref="R60:R63"/>
    <mergeCell ref="Q52:Q55"/>
    <mergeCell ref="C64:C75"/>
    <mergeCell ref="D64:D75"/>
    <mergeCell ref="E64:E67"/>
    <mergeCell ref="F64:F67"/>
    <mergeCell ref="G64:G75"/>
    <mergeCell ref="H64:H67"/>
    <mergeCell ref="O64:O67"/>
    <mergeCell ref="P64:P75"/>
    <mergeCell ref="Q64:Q67"/>
    <mergeCell ref="J64:J75"/>
    <mergeCell ref="K64:K67"/>
    <mergeCell ref="L64:L67"/>
    <mergeCell ref="M64:M75"/>
    <mergeCell ref="Q68:Q71"/>
    <mergeCell ref="R68:R71"/>
    <mergeCell ref="E72:E75"/>
    <mergeCell ref="F72:F75"/>
    <mergeCell ref="H72:H75"/>
    <mergeCell ref="I72:I75"/>
    <mergeCell ref="K72:K75"/>
    <mergeCell ref="L72:L75"/>
    <mergeCell ref="O72:O75"/>
    <mergeCell ref="Q72:Q75"/>
    <mergeCell ref="R72:R75"/>
    <mergeCell ref="N72:N75"/>
    <mergeCell ref="O68:O71"/>
    <mergeCell ref="S64:S75"/>
    <mergeCell ref="R76:R79"/>
    <mergeCell ref="E80:E83"/>
    <mergeCell ref="F80:F83"/>
    <mergeCell ref="H80:H83"/>
    <mergeCell ref="I80:I83"/>
    <mergeCell ref="K80:K83"/>
    <mergeCell ref="I76:I79"/>
    <mergeCell ref="J76:J87"/>
    <mergeCell ref="K76:K79"/>
    <mergeCell ref="L76:L79"/>
    <mergeCell ref="M76:M87"/>
    <mergeCell ref="N76:N79"/>
    <mergeCell ref="L80:L83"/>
    <mergeCell ref="N80:N83"/>
    <mergeCell ref="N84:N87"/>
    <mergeCell ref="S76:S87"/>
    <mergeCell ref="R64:R67"/>
    <mergeCell ref="E68:E71"/>
    <mergeCell ref="F68:F71"/>
    <mergeCell ref="H68:H71"/>
    <mergeCell ref="I68:I71"/>
    <mergeCell ref="K68:K71"/>
    <mergeCell ref="I64:I67"/>
    <mergeCell ref="O80:O83"/>
    <mergeCell ref="Q80:Q83"/>
    <mergeCell ref="R80:R83"/>
    <mergeCell ref="E84:E87"/>
    <mergeCell ref="F84:F87"/>
    <mergeCell ref="H84:H87"/>
    <mergeCell ref="I84:I87"/>
    <mergeCell ref="K84:K87"/>
    <mergeCell ref="L84:L87"/>
    <mergeCell ref="O84:O87"/>
    <mergeCell ref="Q84:Q87"/>
    <mergeCell ref="R84:R87"/>
    <mergeCell ref="E92:E95"/>
    <mergeCell ref="F92:F95"/>
    <mergeCell ref="H92:H95"/>
    <mergeCell ref="I92:I95"/>
    <mergeCell ref="B88:B123"/>
    <mergeCell ref="C88:C99"/>
    <mergeCell ref="D88:D99"/>
    <mergeCell ref="E88:E91"/>
    <mergeCell ref="F88:F91"/>
    <mergeCell ref="G88:G99"/>
    <mergeCell ref="H88:H91"/>
    <mergeCell ref="I88:I91"/>
    <mergeCell ref="N88:N91"/>
    <mergeCell ref="O88:O91"/>
    <mergeCell ref="P88:P99"/>
    <mergeCell ref="Q88:Q91"/>
    <mergeCell ref="R88:R91"/>
    <mergeCell ref="N92:N95"/>
    <mergeCell ref="O92:O95"/>
    <mergeCell ref="Q92:Q95"/>
    <mergeCell ref="R92:R95"/>
    <mergeCell ref="R96:R99"/>
    <mergeCell ref="S88:S99"/>
    <mergeCell ref="C100:C111"/>
    <mergeCell ref="D100:D111"/>
    <mergeCell ref="E100:E103"/>
    <mergeCell ref="F100:F103"/>
    <mergeCell ref="G100:G111"/>
    <mergeCell ref="H100:H103"/>
    <mergeCell ref="I100:I103"/>
    <mergeCell ref="J100:J111"/>
    <mergeCell ref="Q100:Q103"/>
    <mergeCell ref="F108:F111"/>
    <mergeCell ref="H108:H111"/>
    <mergeCell ref="I108:I111"/>
    <mergeCell ref="K108:K111"/>
    <mergeCell ref="L108:L111"/>
    <mergeCell ref="N108:N111"/>
    <mergeCell ref="Q108:Q111"/>
    <mergeCell ref="R100:R103"/>
    <mergeCell ref="E104:E107"/>
    <mergeCell ref="F104:F107"/>
    <mergeCell ref="O100:O103"/>
    <mergeCell ref="P100:P111"/>
    <mergeCell ref="O104:O107"/>
    <mergeCell ref="O108:O111"/>
    <mergeCell ref="K92:K95"/>
    <mergeCell ref="L92:L95"/>
    <mergeCell ref="N96:N99"/>
    <mergeCell ref="O96:O99"/>
    <mergeCell ref="Q104:Q107"/>
    <mergeCell ref="L104:L107"/>
    <mergeCell ref="N104:N107"/>
    <mergeCell ref="Q96:Q99"/>
    <mergeCell ref="R108:R111"/>
    <mergeCell ref="K104:K107"/>
    <mergeCell ref="K100:K103"/>
    <mergeCell ref="L100:L103"/>
    <mergeCell ref="M100:M111"/>
    <mergeCell ref="N100:N103"/>
    <mergeCell ref="R104:R107"/>
    <mergeCell ref="M88:M99"/>
    <mergeCell ref="F96:F99"/>
    <mergeCell ref="H96:H99"/>
    <mergeCell ref="I96:I99"/>
    <mergeCell ref="K96:K99"/>
    <mergeCell ref="L96:L99"/>
    <mergeCell ref="C112:C123"/>
    <mergeCell ref="D112:D123"/>
    <mergeCell ref="E112:E115"/>
    <mergeCell ref="F112:F115"/>
    <mergeCell ref="G112:G123"/>
    <mergeCell ref="H112:H115"/>
    <mergeCell ref="I112:I115"/>
    <mergeCell ref="H104:H107"/>
    <mergeCell ref="I104:I107"/>
    <mergeCell ref="E96:E99"/>
    <mergeCell ref="E108:E111"/>
    <mergeCell ref="J88:J99"/>
    <mergeCell ref="K88:K91"/>
    <mergeCell ref="L88:L91"/>
    <mergeCell ref="Q116:Q119"/>
    <mergeCell ref="R116:R119"/>
    <mergeCell ref="E120:E123"/>
    <mergeCell ref="F120:F123"/>
    <mergeCell ref="H120:H123"/>
    <mergeCell ref="I120:I123"/>
    <mergeCell ref="K120:K123"/>
    <mergeCell ref="L120:L123"/>
    <mergeCell ref="N120:N123"/>
    <mergeCell ref="P112:P123"/>
    <mergeCell ref="Q112:Q115"/>
    <mergeCell ref="R112:R115"/>
    <mergeCell ref="E116:E119"/>
    <mergeCell ref="F116:F119"/>
    <mergeCell ref="H116:H119"/>
    <mergeCell ref="I116:I119"/>
    <mergeCell ref="K116:K119"/>
    <mergeCell ref="L116:L119"/>
    <mergeCell ref="J112:J123"/>
    <mergeCell ref="K112:K115"/>
    <mergeCell ref="L112:L115"/>
    <mergeCell ref="M112:M123"/>
    <mergeCell ref="Q120:Q123"/>
    <mergeCell ref="R120:R123"/>
    <mergeCell ref="N112:N115"/>
    <mergeCell ref="O112:O115"/>
    <mergeCell ref="N116:N119"/>
    <mergeCell ref="O116:O119"/>
    <mergeCell ref="O120:O123"/>
    <mergeCell ref="R128:R131"/>
    <mergeCell ref="E132:E135"/>
    <mergeCell ref="B124:B147"/>
    <mergeCell ref="C124:C135"/>
    <mergeCell ref="D124:D135"/>
    <mergeCell ref="E124:E127"/>
    <mergeCell ref="F124:F127"/>
    <mergeCell ref="G124:G135"/>
    <mergeCell ref="H124:H127"/>
    <mergeCell ref="O124:O127"/>
    <mergeCell ref="P124:P135"/>
    <mergeCell ref="I132:I135"/>
    <mergeCell ref="K132:K135"/>
    <mergeCell ref="L132:L135"/>
    <mergeCell ref="O132:O135"/>
    <mergeCell ref="N136:N139"/>
    <mergeCell ref="L140:L143"/>
    <mergeCell ref="N140:N143"/>
    <mergeCell ref="K124:K127"/>
    <mergeCell ref="L124:L127"/>
    <mergeCell ref="M124:M135"/>
    <mergeCell ref="N124:N127"/>
    <mergeCell ref="L128:L131"/>
    <mergeCell ref="N128:N131"/>
    <mergeCell ref="N132:N135"/>
    <mergeCell ref="O128:O131"/>
    <mergeCell ref="Q128:Q131"/>
    <mergeCell ref="S124:S135"/>
    <mergeCell ref="Q124:Q127"/>
    <mergeCell ref="R124:R127"/>
    <mergeCell ref="Q136:Q139"/>
    <mergeCell ref="E140:E143"/>
    <mergeCell ref="F140:F143"/>
    <mergeCell ref="H140:H143"/>
    <mergeCell ref="I140:I143"/>
    <mergeCell ref="K140:K143"/>
    <mergeCell ref="I136:I139"/>
    <mergeCell ref="J136:J147"/>
    <mergeCell ref="K136:K139"/>
    <mergeCell ref="N144:N147"/>
    <mergeCell ref="O144:O147"/>
    <mergeCell ref="E144:E147"/>
    <mergeCell ref="C136:C147"/>
    <mergeCell ref="D136:D147"/>
    <mergeCell ref="I128:I131"/>
    <mergeCell ref="E136:E139"/>
    <mergeCell ref="F136:F139"/>
    <mergeCell ref="G136:G147"/>
    <mergeCell ref="H136:H139"/>
    <mergeCell ref="O136:O139"/>
    <mergeCell ref="P136:P147"/>
    <mergeCell ref="K128:K131"/>
    <mergeCell ref="I124:I127"/>
    <mergeCell ref="J124:J135"/>
    <mergeCell ref="E128:E131"/>
    <mergeCell ref="F128:F131"/>
    <mergeCell ref="H128:H131"/>
    <mergeCell ref="B2:C2"/>
    <mergeCell ref="R144:R147"/>
    <mergeCell ref="O140:O143"/>
    <mergeCell ref="Q140:Q143"/>
    <mergeCell ref="R140:R143"/>
    <mergeCell ref="F132:F135"/>
    <mergeCell ref="H132:H135"/>
    <mergeCell ref="Q132:Q135"/>
    <mergeCell ref="R132:R135"/>
    <mergeCell ref="R136:R139"/>
    <mergeCell ref="F144:F147"/>
    <mergeCell ref="H144:H147"/>
    <mergeCell ref="I144:I147"/>
    <mergeCell ref="K144:K147"/>
    <mergeCell ref="L144:L147"/>
    <mergeCell ref="L136:L139"/>
    <mergeCell ref="M136:M147"/>
    <mergeCell ref="Q144:Q147"/>
  </mergeCells>
  <dataValidations count="2">
    <dataValidation type="custom" allowBlank="1" showInputMessage="1" showErrorMessage="1" sqref="G4:G147 J4:J147 M4:M147 P4:P147 S4:S147">
      <formula1>""</formula1>
    </dataValidation>
    <dataValidation type="custom" allowBlank="1" showInputMessage="1" showErrorMessage="1" sqref="D4:D147">
      <formula1>" "</formula1>
    </dataValidation>
  </dataValidations>
  <hyperlinks>
    <hyperlink ref="V4" r:id="rId1" display="www.google.com"/>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342"/>
  <sheetViews>
    <sheetView zoomScaleNormal="100" workbookViewId="0">
      <pane xSplit="3" ySplit="2" topLeftCell="N3" activePane="bottomRight" state="frozen"/>
      <selection pane="topRight" activeCell="D1" sqref="D1"/>
      <selection pane="bottomLeft" activeCell="A3" sqref="A3"/>
      <selection pane="bottomRight" activeCell="U4" sqref="U4:U7"/>
    </sheetView>
  </sheetViews>
  <sheetFormatPr defaultColWidth="14.42578125" defaultRowHeight="12.75"/>
  <cols>
    <col min="1" max="1" width="1.7109375" style="136" customWidth="1"/>
    <col min="2" max="2" width="11.7109375" style="136" customWidth="1"/>
    <col min="3" max="3" width="16.42578125" style="136" customWidth="1"/>
    <col min="4" max="4" width="33.85546875" style="136" customWidth="1"/>
    <col min="5" max="5" width="6.85546875" style="136" customWidth="1"/>
    <col min="6" max="7" width="33.85546875" style="136" customWidth="1"/>
    <col min="8" max="8" width="5.85546875" style="136" customWidth="1"/>
    <col min="9" max="10" width="33.85546875" style="136" customWidth="1"/>
    <col min="11" max="11" width="6.140625" style="136" customWidth="1"/>
    <col min="12" max="13" width="33.85546875" style="136" customWidth="1"/>
    <col min="14" max="14" width="6" style="136" customWidth="1"/>
    <col min="15" max="16" width="33.85546875" style="136" customWidth="1"/>
    <col min="17" max="17" width="6.5703125" style="136" customWidth="1"/>
    <col min="18" max="18" width="33.85546875" style="136" customWidth="1"/>
    <col min="19" max="19" width="47.42578125" style="136" customWidth="1"/>
    <col min="20" max="20" width="14.42578125" style="136"/>
    <col min="21" max="21" width="37.140625" style="136" customWidth="1"/>
    <col min="22" max="16384" width="14.42578125" style="136"/>
  </cols>
  <sheetData>
    <row r="1" spans="1:29" ht="6" customHeight="1">
      <c r="A1" s="1"/>
      <c r="B1" s="16"/>
      <c r="C1" s="3"/>
      <c r="D1" s="137"/>
      <c r="E1" s="137"/>
      <c r="F1" s="137"/>
      <c r="G1" s="137"/>
      <c r="H1" s="137"/>
      <c r="I1" s="137"/>
      <c r="J1" s="137"/>
      <c r="K1" s="137"/>
      <c r="L1" s="137"/>
      <c r="M1" s="137"/>
      <c r="N1" s="137"/>
      <c r="O1" s="137"/>
      <c r="P1" s="137"/>
      <c r="Q1" s="137"/>
      <c r="R1" s="137"/>
      <c r="S1" s="1"/>
      <c r="T1" s="1"/>
      <c r="U1" s="1"/>
      <c r="V1" s="1"/>
      <c r="W1" s="1"/>
      <c r="X1" s="1"/>
      <c r="Y1" s="1"/>
      <c r="Z1" s="1"/>
      <c r="AA1" s="1"/>
      <c r="AB1" s="1"/>
      <c r="AC1" s="1"/>
    </row>
    <row r="2" spans="1:29" ht="18">
      <c r="A2" s="5"/>
      <c r="B2" s="296" t="str">
        <f>Refs!A19</f>
        <v>Other subject 2</v>
      </c>
      <c r="C2" s="293"/>
      <c r="D2" s="178"/>
      <c r="E2" s="139"/>
      <c r="F2" s="139"/>
      <c r="G2" s="139"/>
      <c r="H2" s="139"/>
      <c r="I2" s="139"/>
      <c r="J2" s="139"/>
      <c r="K2" s="139"/>
      <c r="L2" s="139"/>
      <c r="M2" s="139"/>
      <c r="N2" s="139"/>
      <c r="O2" s="139"/>
      <c r="P2" s="139"/>
      <c r="Q2" s="139"/>
      <c r="R2" s="139"/>
      <c r="S2" s="1"/>
      <c r="T2" s="1"/>
      <c r="U2" s="1"/>
      <c r="V2" s="1"/>
      <c r="W2" s="1"/>
      <c r="X2" s="1"/>
      <c r="Y2" s="1"/>
      <c r="Z2" s="1"/>
      <c r="AA2" s="1"/>
      <c r="AB2" s="1"/>
      <c r="AC2" s="1"/>
    </row>
    <row r="3" spans="1:29" ht="14.25" customHeight="1">
      <c r="A3" s="1"/>
      <c r="B3" s="16"/>
      <c r="C3" s="3"/>
      <c r="D3" s="160" t="str">
        <f>IF(Refs!$B$29=1,"Datganiadau Blwyddyn 6", "Year 6 Descriptors")</f>
        <v>Year 6 Descriptors</v>
      </c>
      <c r="E3" s="160" t="str">
        <f>IF(Refs!$B$29=1,"Tymor", "Term")</f>
        <v>Term</v>
      </c>
      <c r="F3" s="176"/>
      <c r="G3" s="160" t="str">
        <f>IF(Refs!$B$29=1,"Blwyddyn 7", "Year 7")</f>
        <v>Year 7</v>
      </c>
      <c r="H3" s="160" t="str">
        <f>IF(Refs!$B$29=1,"Tymor", "Term")</f>
        <v>Term</v>
      </c>
      <c r="I3" s="176"/>
      <c r="J3" s="160" t="str">
        <f>IF(Refs!$B$29=1,"Blwyddyn 8", "Year 8")</f>
        <v>Year 8</v>
      </c>
      <c r="K3" s="160" t="str">
        <f>IF(Refs!$B$29=1,"Tymor", "Term")</f>
        <v>Term</v>
      </c>
      <c r="L3" s="176"/>
      <c r="M3" s="160" t="str">
        <f>IF(Refs!$B$29=1,"Blwyddyn 9", "Year 9")</f>
        <v>Year 9</v>
      </c>
      <c r="N3" s="160" t="str">
        <f>IF(Refs!$B$29=1,"Tymor", "Term")</f>
        <v>Term</v>
      </c>
      <c r="O3" s="176"/>
      <c r="P3" s="160" t="str">
        <f>IF(Refs!$B$29=1,"Blwyddyn 10", "Year 10")</f>
        <v>Year 10</v>
      </c>
      <c r="Q3" s="160" t="str">
        <f>IF(Refs!$B$29=1,"Tymor", "Term")</f>
        <v>Term</v>
      </c>
      <c r="R3" s="176"/>
      <c r="S3" s="160" t="str">
        <f>IF(Refs!$B$29=1,"Blwyddyn 11", "Year 11")</f>
        <v>Year 11</v>
      </c>
      <c r="T3" s="160" t="str">
        <f>IF(Refs!$B$29=1,"Tymor", "Term")</f>
        <v>Term</v>
      </c>
      <c r="U3" s="176"/>
      <c r="V3" s="177" t="s">
        <v>708</v>
      </c>
      <c r="W3" s="1"/>
      <c r="X3" s="1"/>
      <c r="Y3" s="1"/>
      <c r="Z3" s="1"/>
      <c r="AA3" s="1"/>
      <c r="AB3" s="1"/>
      <c r="AC3" s="1"/>
    </row>
    <row r="4" spans="1:29" ht="15" customHeight="1">
      <c r="A4" s="8"/>
      <c r="B4" s="288" t="str">
        <f ca="1">OFFSET(INDIRECT($B200),3,0)</f>
        <v>1. Citizenship</v>
      </c>
      <c r="C4" s="278" t="str">
        <f ca="1">OFFSET(INDIRECT($B200),4,2)</f>
        <v>Identity, image and reputation</v>
      </c>
      <c r="D4" s="289" t="str">
        <f ca="1">OFFSET(INDIRECT($B200),4,14)</f>
        <v xml:space="preserve">explain what metadata of a photograph can include, e.g. date, time and location
identify benefits and risks of mobile devices broadcasting the location of the user/device, e.g. apps accessing location 
identify secure sites by looking for privacy seals of approval, e.g. https, padlock icon
identify the benefits and risks of giving personal information and device access to different software
understand how and why people use their information and online presence to create a virtual image of themselves as a user.    
</v>
      </c>
      <c r="E4" s="241">
        <v>1</v>
      </c>
      <c r="F4" s="237"/>
      <c r="G4" s="268" t="str">
        <f ca="1">OFFSET(INDIRECT($B200),4,15)</f>
        <v>explain how their digital usage is tracked, e.g. know basic data protection laws and how organisations are responsible for the security of collected data
use strategies for guarding against identity theft and scams that try to access their private information online, e.g. safely manage browser history and cookies.</v>
      </c>
      <c r="H4" s="241">
        <v>1</v>
      </c>
      <c r="I4" s="237"/>
      <c r="J4" s="268" t="str">
        <f ca="1">OFFSET(INDIRECT($B200),4,16)</f>
        <v xml:space="preserve">discuss the benefits and risks of presenting themselves in different ways online, e.g. professionally and personally. 
</v>
      </c>
      <c r="K4" s="241">
        <v>1</v>
      </c>
      <c r="L4" s="237"/>
      <c r="M4" s="270" t="str">
        <f ca="1">OFFSET(INDIRECT($B200),4,17)</f>
        <v xml:space="preserve">understand that they have a digital footprint and that this information can be searched, copied and passed on, e.g. know how to check the security configurations of their devices and/or the software they use. 
</v>
      </c>
      <c r="N4" s="241">
        <v>1</v>
      </c>
      <c r="O4" s="267"/>
      <c r="P4" s="273" t="str">
        <f ca="1">OFFSET(INDIRECT($B200),4,18)</f>
        <v xml:space="preserve">build a positive reputation in the context of their employment prospects, e.g. use social media responsibly
understand the ways websites and companies collect data online and utilise it to personalise content for their users, e.g. personal data being shared
recognise the risks and the uses of data/services on personal devices within the terms and conditions of a range of software and web services.
</v>
      </c>
      <c r="Q4" s="241">
        <v>1</v>
      </c>
      <c r="R4" s="267"/>
      <c r="S4" s="276" t="str">
        <f ca="1">OFFSET(INDIRECT($B200),4,19)</f>
        <v xml:space="preserve">explain the ethical issues of corporate encryption, e.g building in a bypass system
identify and describe the data protection policies of a variety of organisations located in different countries, and how this affects the way that they work
identify how organisations become data compliant when using multi-national products.
</v>
      </c>
      <c r="T4" s="241">
        <v>1</v>
      </c>
      <c r="U4" s="267"/>
      <c r="V4" s="237"/>
      <c r="W4" s="1"/>
      <c r="X4" s="1"/>
      <c r="Y4" s="1"/>
      <c r="Z4" s="1"/>
      <c r="AA4" s="1"/>
      <c r="AB4" s="1"/>
      <c r="AC4" s="1"/>
    </row>
    <row r="5" spans="1:29" ht="15" customHeight="1">
      <c r="A5" s="8"/>
      <c r="B5" s="282"/>
      <c r="C5" s="222"/>
      <c r="D5" s="290"/>
      <c r="E5" s="242"/>
      <c r="F5" s="247"/>
      <c r="G5" s="269"/>
      <c r="H5" s="242"/>
      <c r="I5" s="247"/>
      <c r="J5" s="269"/>
      <c r="K5" s="242"/>
      <c r="L5" s="247"/>
      <c r="M5" s="271"/>
      <c r="N5" s="242"/>
      <c r="O5" s="240"/>
      <c r="P5" s="274"/>
      <c r="Q5" s="242"/>
      <c r="R5" s="240"/>
      <c r="S5" s="277"/>
      <c r="T5" s="242"/>
      <c r="U5" s="240"/>
      <c r="V5" s="238"/>
      <c r="W5" s="1"/>
      <c r="X5" s="1"/>
      <c r="Y5" s="1"/>
      <c r="Z5" s="1"/>
      <c r="AA5" s="1"/>
      <c r="AB5" s="1"/>
      <c r="AC5" s="1"/>
    </row>
    <row r="6" spans="1:29" ht="15" customHeight="1">
      <c r="A6" s="8"/>
      <c r="B6" s="282"/>
      <c r="C6" s="222"/>
      <c r="D6" s="290"/>
      <c r="E6" s="242"/>
      <c r="F6" s="247"/>
      <c r="G6" s="269"/>
      <c r="H6" s="242"/>
      <c r="I6" s="247"/>
      <c r="J6" s="269"/>
      <c r="K6" s="242"/>
      <c r="L6" s="247"/>
      <c r="M6" s="271"/>
      <c r="N6" s="242"/>
      <c r="O6" s="240"/>
      <c r="P6" s="274"/>
      <c r="Q6" s="242"/>
      <c r="R6" s="240"/>
      <c r="S6" s="277"/>
      <c r="T6" s="242"/>
      <c r="U6" s="240"/>
      <c r="V6" s="238"/>
      <c r="W6" s="1"/>
      <c r="X6" s="1"/>
      <c r="Y6" s="1"/>
      <c r="Z6" s="1"/>
      <c r="AA6" s="1"/>
      <c r="AB6" s="1"/>
      <c r="AC6" s="1"/>
    </row>
    <row r="7" spans="1:29" ht="15" customHeight="1">
      <c r="A7" s="8"/>
      <c r="B7" s="282"/>
      <c r="C7" s="222"/>
      <c r="D7" s="290"/>
      <c r="E7" s="243"/>
      <c r="F7" s="247"/>
      <c r="G7" s="269"/>
      <c r="H7" s="243"/>
      <c r="I7" s="247"/>
      <c r="J7" s="269"/>
      <c r="K7" s="243"/>
      <c r="L7" s="247"/>
      <c r="M7" s="271"/>
      <c r="N7" s="243"/>
      <c r="O7" s="240"/>
      <c r="P7" s="274"/>
      <c r="Q7" s="243"/>
      <c r="R7" s="240"/>
      <c r="S7" s="277"/>
      <c r="T7" s="243"/>
      <c r="U7" s="240"/>
      <c r="V7" s="238"/>
      <c r="W7" s="1"/>
      <c r="X7" s="1"/>
      <c r="Y7" s="1"/>
      <c r="Z7" s="1"/>
      <c r="AA7" s="1"/>
      <c r="AB7" s="1"/>
      <c r="AC7" s="1"/>
    </row>
    <row r="8" spans="1:29" ht="15" customHeight="1">
      <c r="A8" s="8"/>
      <c r="B8" s="282"/>
      <c r="C8" s="222"/>
      <c r="D8" s="290"/>
      <c r="E8" s="241">
        <v>2</v>
      </c>
      <c r="F8" s="266"/>
      <c r="G8" s="269"/>
      <c r="H8" s="241">
        <v>2</v>
      </c>
      <c r="I8" s="266"/>
      <c r="J8" s="269"/>
      <c r="K8" s="241">
        <v>2</v>
      </c>
      <c r="L8" s="247"/>
      <c r="M8" s="271"/>
      <c r="N8" s="241">
        <v>2</v>
      </c>
      <c r="O8" s="240"/>
      <c r="P8" s="274"/>
      <c r="Q8" s="241">
        <v>2</v>
      </c>
      <c r="R8" s="240"/>
      <c r="S8" s="277"/>
      <c r="T8" s="241">
        <v>2</v>
      </c>
      <c r="U8" s="240"/>
      <c r="V8" s="237"/>
      <c r="W8" s="1"/>
      <c r="X8" s="1"/>
      <c r="Y8" s="1"/>
      <c r="Z8" s="1"/>
      <c r="AA8" s="1"/>
      <c r="AB8" s="1"/>
      <c r="AC8" s="1"/>
    </row>
    <row r="9" spans="1:29" ht="15" customHeight="1">
      <c r="A9" s="8"/>
      <c r="B9" s="282"/>
      <c r="C9" s="222"/>
      <c r="D9" s="290"/>
      <c r="E9" s="242"/>
      <c r="F9" s="247"/>
      <c r="G9" s="269"/>
      <c r="H9" s="242"/>
      <c r="I9" s="247"/>
      <c r="J9" s="269"/>
      <c r="K9" s="242"/>
      <c r="L9" s="247"/>
      <c r="M9" s="271"/>
      <c r="N9" s="242"/>
      <c r="O9" s="240"/>
      <c r="P9" s="274"/>
      <c r="Q9" s="242"/>
      <c r="R9" s="240"/>
      <c r="S9" s="277"/>
      <c r="T9" s="242"/>
      <c r="U9" s="240"/>
      <c r="V9" s="238"/>
      <c r="W9" s="1"/>
      <c r="X9" s="1"/>
      <c r="Y9" s="1"/>
      <c r="Z9" s="1"/>
      <c r="AA9" s="1"/>
      <c r="AB9" s="1"/>
      <c r="AC9" s="1"/>
    </row>
    <row r="10" spans="1:29" ht="15" customHeight="1">
      <c r="A10" s="8"/>
      <c r="B10" s="282"/>
      <c r="C10" s="222"/>
      <c r="D10" s="290"/>
      <c r="E10" s="242"/>
      <c r="F10" s="247"/>
      <c r="G10" s="269"/>
      <c r="H10" s="242"/>
      <c r="I10" s="247"/>
      <c r="J10" s="269"/>
      <c r="K10" s="242"/>
      <c r="L10" s="247"/>
      <c r="M10" s="271"/>
      <c r="N10" s="242"/>
      <c r="O10" s="240"/>
      <c r="P10" s="274"/>
      <c r="Q10" s="242"/>
      <c r="R10" s="240"/>
      <c r="S10" s="277"/>
      <c r="T10" s="242"/>
      <c r="U10" s="240"/>
      <c r="V10" s="238"/>
      <c r="W10" s="1"/>
      <c r="X10" s="1"/>
      <c r="Y10" s="1"/>
      <c r="Z10" s="1"/>
      <c r="AA10" s="1"/>
      <c r="AB10" s="1"/>
      <c r="AC10" s="1"/>
    </row>
    <row r="11" spans="1:29" ht="15" customHeight="1">
      <c r="A11" s="8"/>
      <c r="B11" s="282"/>
      <c r="C11" s="222"/>
      <c r="D11" s="290"/>
      <c r="E11" s="243"/>
      <c r="F11" s="247"/>
      <c r="G11" s="269"/>
      <c r="H11" s="243"/>
      <c r="I11" s="247"/>
      <c r="J11" s="269"/>
      <c r="K11" s="243"/>
      <c r="L11" s="247"/>
      <c r="M11" s="271"/>
      <c r="N11" s="243"/>
      <c r="O11" s="240"/>
      <c r="P11" s="274"/>
      <c r="Q11" s="243"/>
      <c r="R11" s="240"/>
      <c r="S11" s="277"/>
      <c r="T11" s="243"/>
      <c r="U11" s="240"/>
      <c r="V11" s="238"/>
      <c r="W11" s="1"/>
      <c r="X11" s="1"/>
      <c r="Y11" s="1"/>
      <c r="Z11" s="1"/>
      <c r="AA11" s="1"/>
      <c r="AB11" s="1"/>
      <c r="AC11" s="1"/>
    </row>
    <row r="12" spans="1:29" ht="15" customHeight="1">
      <c r="A12" s="8"/>
      <c r="B12" s="282"/>
      <c r="C12" s="222"/>
      <c r="D12" s="290"/>
      <c r="E12" s="241">
        <v>3</v>
      </c>
      <c r="F12" s="266"/>
      <c r="G12" s="269"/>
      <c r="H12" s="241">
        <v>3</v>
      </c>
      <c r="I12" s="266"/>
      <c r="J12" s="269"/>
      <c r="K12" s="241">
        <v>3</v>
      </c>
      <c r="L12" s="247"/>
      <c r="M12" s="271"/>
      <c r="N12" s="241">
        <v>3</v>
      </c>
      <c r="O12" s="240"/>
      <c r="P12" s="274"/>
      <c r="Q12" s="241">
        <v>3</v>
      </c>
      <c r="R12" s="240"/>
      <c r="S12" s="277"/>
      <c r="T12" s="241">
        <v>3</v>
      </c>
      <c r="U12" s="240"/>
      <c r="V12" s="237"/>
      <c r="W12" s="1"/>
      <c r="X12" s="1"/>
      <c r="Y12" s="1"/>
      <c r="Z12" s="1"/>
      <c r="AA12" s="1"/>
      <c r="AB12" s="1"/>
      <c r="AC12" s="1"/>
    </row>
    <row r="13" spans="1:29" ht="15" customHeight="1">
      <c r="A13" s="8"/>
      <c r="B13" s="282"/>
      <c r="C13" s="222"/>
      <c r="D13" s="290"/>
      <c r="E13" s="242"/>
      <c r="F13" s="247"/>
      <c r="G13" s="269"/>
      <c r="H13" s="242"/>
      <c r="I13" s="247"/>
      <c r="J13" s="269"/>
      <c r="K13" s="242"/>
      <c r="L13" s="247"/>
      <c r="M13" s="271"/>
      <c r="N13" s="242"/>
      <c r="O13" s="240"/>
      <c r="P13" s="274"/>
      <c r="Q13" s="242"/>
      <c r="R13" s="240"/>
      <c r="S13" s="277"/>
      <c r="T13" s="242"/>
      <c r="U13" s="240"/>
      <c r="V13" s="238"/>
      <c r="W13" s="1"/>
      <c r="X13" s="1"/>
      <c r="Y13" s="1"/>
      <c r="Z13" s="1"/>
      <c r="AA13" s="1"/>
      <c r="AB13" s="1"/>
      <c r="AC13" s="1"/>
    </row>
    <row r="14" spans="1:29" ht="15" customHeight="1">
      <c r="A14" s="8"/>
      <c r="B14" s="282"/>
      <c r="C14" s="222"/>
      <c r="D14" s="290"/>
      <c r="E14" s="242"/>
      <c r="F14" s="247"/>
      <c r="G14" s="269"/>
      <c r="H14" s="242"/>
      <c r="I14" s="247"/>
      <c r="J14" s="269"/>
      <c r="K14" s="242"/>
      <c r="L14" s="247"/>
      <c r="M14" s="271"/>
      <c r="N14" s="242"/>
      <c r="O14" s="240"/>
      <c r="P14" s="274"/>
      <c r="Q14" s="242"/>
      <c r="R14" s="240"/>
      <c r="S14" s="277"/>
      <c r="T14" s="242"/>
      <c r="U14" s="240"/>
      <c r="V14" s="238"/>
      <c r="W14" s="1"/>
      <c r="X14" s="1"/>
      <c r="Y14" s="1"/>
      <c r="Z14" s="1"/>
      <c r="AA14" s="1"/>
      <c r="AB14" s="1"/>
      <c r="AC14" s="1"/>
    </row>
    <row r="15" spans="1:29" ht="15" customHeight="1">
      <c r="A15" s="8"/>
      <c r="B15" s="282"/>
      <c r="C15" s="220"/>
      <c r="D15" s="290"/>
      <c r="E15" s="243"/>
      <c r="F15" s="247"/>
      <c r="G15" s="269"/>
      <c r="H15" s="243"/>
      <c r="I15" s="247"/>
      <c r="J15" s="269"/>
      <c r="K15" s="243"/>
      <c r="L15" s="247"/>
      <c r="M15" s="272"/>
      <c r="N15" s="243"/>
      <c r="O15" s="240"/>
      <c r="P15" s="275"/>
      <c r="Q15" s="243"/>
      <c r="R15" s="240"/>
      <c r="S15" s="277"/>
      <c r="T15" s="243"/>
      <c r="U15" s="240"/>
      <c r="V15" s="238"/>
      <c r="W15" s="1"/>
      <c r="X15" s="1"/>
      <c r="Y15" s="1"/>
      <c r="Z15" s="1"/>
      <c r="AA15" s="1"/>
      <c r="AB15" s="1"/>
      <c r="AC15" s="1"/>
    </row>
    <row r="16" spans="1:29" ht="15" customHeight="1">
      <c r="A16" s="8"/>
      <c r="B16" s="282"/>
      <c r="C16" s="278" t="str">
        <f ca="1">OFFSET(INDIRECT($B200),6,2)</f>
        <v>Health and well-being</v>
      </c>
      <c r="D16" s="268" t="str">
        <f ca="1">OFFSET(INDIRECT($B200),6,14)</f>
        <v>understand the importance of balancing game and screen time with other parts of their lives, e.g. explore the reasons why they may be tempted to spend more time playing games or find it difficult to stop playing and the effect this has on their health.</v>
      </c>
      <c r="E16" s="241">
        <v>1</v>
      </c>
      <c r="F16" s="237"/>
      <c r="G16" s="244" t="str">
        <f ca="1">OFFSET(INDIRECT($B200),6,15)</f>
        <v>reflect on the role of digital media in their lives and their media habits, e.g. explore how the media can play a powerful role in shaping our ideas about stereotypes.</v>
      </c>
      <c r="H16" s="241">
        <v>1</v>
      </c>
      <c r="I16" s="246"/>
      <c r="J16" s="263" t="str">
        <f ca="1">OFFSET(INDIRECT($B200),6,16)</f>
        <v>demonstrate healthy online behaviours (physical and psychological) and identify unacceptable behaviour, e.g. in relation to cyberstalking, harassment, abuse of trust and radicalisation.</v>
      </c>
      <c r="K16" s="241">
        <v>1</v>
      </c>
      <c r="L16" s="246"/>
      <c r="M16" s="260" t="str">
        <f ca="1">OFFSET(INDIRECT($B200),6,17)</f>
        <v>identify stereotypes and their impact in a range of media forms, e.g. critically reflect upon stereotypes in mass media, social media and gaming.</v>
      </c>
      <c r="N16" s="241">
        <v>1</v>
      </c>
      <c r="O16" s="244"/>
      <c r="P16" s="244" t="str">
        <f ca="1">OFFSET(INDIRECT($B200),6,18)</f>
        <v>think critically about the different purposes and contexts of digital image editing, e.g. explore the benefits and negative points of photograph manipulation; evaluate digitally edited images in terms of context and purpose
take reasonable steps to avoid health problems (physical and psychological) caused by the use of technology
understand the legal responsibilities for disposal of technology and the environmental impact of doing so.</v>
      </c>
      <c r="Q16" s="241">
        <v>1</v>
      </c>
      <c r="R16" s="244"/>
      <c r="S16" s="244" t="str">
        <f ca="1">OFFSET(INDIRECT($B200),6,19)</f>
        <v>think critically about the different purposes and contexts of digital image editing
take reasonable steps to avoid health problems caused by the use of technology and suggest strategies to prevent or reduce the problems (physical and psychological) 
explain how to access support from professionals and organisations
understand the legal responsibilities for disposal of technology and the environmental impact of doing so.</v>
      </c>
      <c r="T16" s="241">
        <v>1</v>
      </c>
      <c r="U16" s="244"/>
      <c r="V16" s="237"/>
      <c r="W16" s="1"/>
      <c r="X16" s="1"/>
      <c r="Y16" s="1"/>
      <c r="Z16" s="1"/>
      <c r="AA16" s="1"/>
      <c r="AB16" s="1"/>
      <c r="AC16" s="1"/>
    </row>
    <row r="17" spans="1:29" ht="15" customHeight="1">
      <c r="A17" s="8"/>
      <c r="B17" s="282"/>
      <c r="C17" s="222"/>
      <c r="D17" s="291"/>
      <c r="E17" s="242"/>
      <c r="F17" s="247"/>
      <c r="G17" s="239"/>
      <c r="H17" s="242"/>
      <c r="I17" s="247"/>
      <c r="J17" s="264"/>
      <c r="K17" s="242"/>
      <c r="L17" s="247"/>
      <c r="M17" s="261"/>
      <c r="N17" s="242"/>
      <c r="O17" s="240"/>
      <c r="P17" s="240"/>
      <c r="Q17" s="242"/>
      <c r="R17" s="240"/>
      <c r="S17" s="240"/>
      <c r="T17" s="242"/>
      <c r="U17" s="240"/>
      <c r="V17" s="238"/>
      <c r="W17" s="1"/>
      <c r="X17" s="1"/>
      <c r="Y17" s="1"/>
      <c r="Z17" s="1"/>
      <c r="AA17" s="1"/>
      <c r="AB17" s="1"/>
      <c r="AC17" s="1"/>
    </row>
    <row r="18" spans="1:29" ht="15" customHeight="1">
      <c r="A18" s="8"/>
      <c r="B18" s="282"/>
      <c r="C18" s="222"/>
      <c r="D18" s="291"/>
      <c r="E18" s="242"/>
      <c r="F18" s="247"/>
      <c r="G18" s="239"/>
      <c r="H18" s="242"/>
      <c r="I18" s="247"/>
      <c r="J18" s="264"/>
      <c r="K18" s="242"/>
      <c r="L18" s="247"/>
      <c r="M18" s="261"/>
      <c r="N18" s="242"/>
      <c r="O18" s="240"/>
      <c r="P18" s="240"/>
      <c r="Q18" s="242"/>
      <c r="R18" s="240"/>
      <c r="S18" s="240"/>
      <c r="T18" s="242"/>
      <c r="U18" s="240"/>
      <c r="V18" s="238"/>
      <c r="W18" s="1"/>
      <c r="X18" s="1"/>
      <c r="Y18" s="1"/>
      <c r="Z18" s="1"/>
      <c r="AA18" s="1"/>
      <c r="AB18" s="1"/>
      <c r="AC18" s="1"/>
    </row>
    <row r="19" spans="1:29" ht="15" customHeight="1">
      <c r="A19" s="8"/>
      <c r="B19" s="282"/>
      <c r="C19" s="222"/>
      <c r="D19" s="291"/>
      <c r="E19" s="243"/>
      <c r="F19" s="247"/>
      <c r="G19" s="239"/>
      <c r="H19" s="243"/>
      <c r="I19" s="247"/>
      <c r="J19" s="264"/>
      <c r="K19" s="243"/>
      <c r="L19" s="247"/>
      <c r="M19" s="261"/>
      <c r="N19" s="243"/>
      <c r="O19" s="240"/>
      <c r="P19" s="240"/>
      <c r="Q19" s="243"/>
      <c r="R19" s="240"/>
      <c r="S19" s="240"/>
      <c r="T19" s="243"/>
      <c r="U19" s="240"/>
      <c r="V19" s="238"/>
      <c r="W19" s="1"/>
      <c r="X19" s="1"/>
      <c r="Y19" s="1"/>
      <c r="Z19" s="1"/>
      <c r="AA19" s="1"/>
      <c r="AB19" s="1"/>
      <c r="AC19" s="1"/>
    </row>
    <row r="20" spans="1:29" ht="15" customHeight="1">
      <c r="A20" s="8"/>
      <c r="B20" s="282"/>
      <c r="C20" s="222"/>
      <c r="D20" s="291"/>
      <c r="E20" s="241">
        <v>2</v>
      </c>
      <c r="F20" s="266"/>
      <c r="G20" s="239"/>
      <c r="H20" s="241">
        <v>2</v>
      </c>
      <c r="I20" s="248"/>
      <c r="J20" s="264"/>
      <c r="K20" s="241">
        <v>2</v>
      </c>
      <c r="L20" s="248"/>
      <c r="M20" s="261"/>
      <c r="N20" s="241">
        <v>2</v>
      </c>
      <c r="O20" s="239"/>
      <c r="P20" s="240"/>
      <c r="Q20" s="241">
        <v>2</v>
      </c>
      <c r="R20" s="239"/>
      <c r="S20" s="240"/>
      <c r="T20" s="241">
        <v>2</v>
      </c>
      <c r="U20" s="239"/>
      <c r="V20" s="237"/>
      <c r="W20" s="1"/>
      <c r="X20" s="1"/>
      <c r="Y20" s="1"/>
      <c r="Z20" s="1"/>
      <c r="AA20" s="1"/>
      <c r="AB20" s="1"/>
      <c r="AC20" s="1"/>
    </row>
    <row r="21" spans="1:29" ht="15" customHeight="1">
      <c r="A21" s="8"/>
      <c r="B21" s="282"/>
      <c r="C21" s="222"/>
      <c r="D21" s="291"/>
      <c r="E21" s="242"/>
      <c r="F21" s="247"/>
      <c r="G21" s="239"/>
      <c r="H21" s="242"/>
      <c r="I21" s="247"/>
      <c r="J21" s="264"/>
      <c r="K21" s="242"/>
      <c r="L21" s="247"/>
      <c r="M21" s="261"/>
      <c r="N21" s="242"/>
      <c r="O21" s="240"/>
      <c r="P21" s="240"/>
      <c r="Q21" s="242"/>
      <c r="R21" s="240"/>
      <c r="S21" s="240"/>
      <c r="T21" s="242"/>
      <c r="U21" s="240"/>
      <c r="V21" s="238"/>
      <c r="W21" s="1"/>
      <c r="X21" s="1"/>
      <c r="Y21" s="1"/>
      <c r="Z21" s="1"/>
      <c r="AA21" s="1"/>
      <c r="AB21" s="1"/>
      <c r="AC21" s="1"/>
    </row>
    <row r="22" spans="1:29" ht="15" customHeight="1">
      <c r="A22" s="8"/>
      <c r="B22" s="282"/>
      <c r="C22" s="222"/>
      <c r="D22" s="291"/>
      <c r="E22" s="242"/>
      <c r="F22" s="247"/>
      <c r="G22" s="239"/>
      <c r="H22" s="242"/>
      <c r="I22" s="247"/>
      <c r="J22" s="264"/>
      <c r="K22" s="242"/>
      <c r="L22" s="247"/>
      <c r="M22" s="261"/>
      <c r="N22" s="242"/>
      <c r="O22" s="240"/>
      <c r="P22" s="240"/>
      <c r="Q22" s="242"/>
      <c r="R22" s="240"/>
      <c r="S22" s="240"/>
      <c r="T22" s="242"/>
      <c r="U22" s="240"/>
      <c r="V22" s="238"/>
      <c r="W22" s="1"/>
      <c r="X22" s="1"/>
      <c r="Y22" s="1"/>
      <c r="Z22" s="1"/>
      <c r="AA22" s="1"/>
      <c r="AB22" s="1"/>
      <c r="AC22" s="1"/>
    </row>
    <row r="23" spans="1:29" ht="15" customHeight="1">
      <c r="A23" s="8"/>
      <c r="B23" s="282"/>
      <c r="C23" s="222"/>
      <c r="D23" s="291"/>
      <c r="E23" s="243"/>
      <c r="F23" s="247"/>
      <c r="G23" s="239"/>
      <c r="H23" s="243"/>
      <c r="I23" s="247"/>
      <c r="J23" s="264"/>
      <c r="K23" s="243"/>
      <c r="L23" s="247"/>
      <c r="M23" s="261"/>
      <c r="N23" s="243"/>
      <c r="O23" s="240"/>
      <c r="P23" s="240"/>
      <c r="Q23" s="243"/>
      <c r="R23" s="240"/>
      <c r="S23" s="240"/>
      <c r="T23" s="243"/>
      <c r="U23" s="240"/>
      <c r="V23" s="238"/>
      <c r="W23" s="1"/>
      <c r="X23" s="1"/>
      <c r="Y23" s="1"/>
      <c r="Z23" s="1"/>
      <c r="AA23" s="1"/>
      <c r="AB23" s="1"/>
      <c r="AC23" s="1"/>
    </row>
    <row r="24" spans="1:29" ht="15" customHeight="1">
      <c r="A24" s="8"/>
      <c r="B24" s="282"/>
      <c r="C24" s="222"/>
      <c r="D24" s="291"/>
      <c r="E24" s="241">
        <v>3</v>
      </c>
      <c r="F24" s="266"/>
      <c r="G24" s="239"/>
      <c r="H24" s="241">
        <v>3</v>
      </c>
      <c r="I24" s="248"/>
      <c r="J24" s="264"/>
      <c r="K24" s="241">
        <v>3</v>
      </c>
      <c r="L24" s="248"/>
      <c r="M24" s="261"/>
      <c r="N24" s="241">
        <v>3</v>
      </c>
      <c r="O24" s="239"/>
      <c r="P24" s="240"/>
      <c r="Q24" s="241">
        <v>3</v>
      </c>
      <c r="R24" s="239"/>
      <c r="S24" s="240"/>
      <c r="T24" s="241">
        <v>3</v>
      </c>
      <c r="U24" s="239"/>
      <c r="V24" s="237"/>
      <c r="W24" s="1"/>
      <c r="X24" s="1"/>
      <c r="Y24" s="1"/>
      <c r="Z24" s="1"/>
      <c r="AA24" s="1"/>
      <c r="AB24" s="1"/>
      <c r="AC24" s="1"/>
    </row>
    <row r="25" spans="1:29" ht="15" customHeight="1">
      <c r="A25" s="8"/>
      <c r="B25" s="282"/>
      <c r="C25" s="222"/>
      <c r="D25" s="291"/>
      <c r="E25" s="242"/>
      <c r="F25" s="247"/>
      <c r="G25" s="239"/>
      <c r="H25" s="242"/>
      <c r="I25" s="247"/>
      <c r="J25" s="264"/>
      <c r="K25" s="242"/>
      <c r="L25" s="247"/>
      <c r="M25" s="261"/>
      <c r="N25" s="242"/>
      <c r="O25" s="240"/>
      <c r="P25" s="240"/>
      <c r="Q25" s="242"/>
      <c r="R25" s="240"/>
      <c r="S25" s="240"/>
      <c r="T25" s="242"/>
      <c r="U25" s="240"/>
      <c r="V25" s="238"/>
      <c r="W25" s="1"/>
      <c r="X25" s="1"/>
      <c r="Y25" s="1"/>
      <c r="Z25" s="1"/>
      <c r="AA25" s="1"/>
      <c r="AB25" s="1"/>
      <c r="AC25" s="1"/>
    </row>
    <row r="26" spans="1:29" ht="15" customHeight="1">
      <c r="A26" s="8"/>
      <c r="B26" s="282"/>
      <c r="C26" s="222"/>
      <c r="D26" s="291"/>
      <c r="E26" s="242"/>
      <c r="F26" s="247"/>
      <c r="G26" s="239"/>
      <c r="H26" s="242"/>
      <c r="I26" s="247"/>
      <c r="J26" s="264"/>
      <c r="K26" s="242"/>
      <c r="L26" s="247"/>
      <c r="M26" s="261"/>
      <c r="N26" s="242"/>
      <c r="O26" s="240"/>
      <c r="P26" s="240"/>
      <c r="Q26" s="242"/>
      <c r="R26" s="240"/>
      <c r="S26" s="240"/>
      <c r="T26" s="242"/>
      <c r="U26" s="240"/>
      <c r="V26" s="238"/>
      <c r="W26" s="1"/>
      <c r="X26" s="1"/>
      <c r="Y26" s="1"/>
      <c r="Z26" s="1"/>
      <c r="AA26" s="1"/>
      <c r="AB26" s="1"/>
      <c r="AC26" s="1"/>
    </row>
    <row r="27" spans="1:29" ht="15" customHeight="1">
      <c r="A27" s="8"/>
      <c r="B27" s="282"/>
      <c r="C27" s="220"/>
      <c r="D27" s="291"/>
      <c r="E27" s="243"/>
      <c r="F27" s="247"/>
      <c r="G27" s="239"/>
      <c r="H27" s="243"/>
      <c r="I27" s="247"/>
      <c r="J27" s="265"/>
      <c r="K27" s="243"/>
      <c r="L27" s="247"/>
      <c r="M27" s="262"/>
      <c r="N27" s="243"/>
      <c r="O27" s="240"/>
      <c r="P27" s="240"/>
      <c r="Q27" s="243"/>
      <c r="R27" s="240"/>
      <c r="S27" s="240"/>
      <c r="T27" s="243"/>
      <c r="U27" s="240"/>
      <c r="V27" s="238"/>
      <c r="W27" s="1"/>
      <c r="X27" s="1"/>
      <c r="Y27" s="1"/>
      <c r="Z27" s="1"/>
      <c r="AA27" s="1"/>
      <c r="AB27" s="1"/>
      <c r="AC27" s="1"/>
    </row>
    <row r="28" spans="1:29" ht="15" customHeight="1">
      <c r="A28" s="8"/>
      <c r="B28" s="282"/>
      <c r="C28" s="233" t="str">
        <f ca="1">OFFSET(INDIRECT($B200),8,2)</f>
        <v>Digital rights, licensing and ownership</v>
      </c>
      <c r="D28" s="268" t="str">
        <f ca="1">OFFSET(INDIRECT($B200),8,14)</f>
        <v>cite all sources when researching and explain the importance of this, e.g. create simple lists for the referencing of digital and offline sources; discuss the rights and permissions associated with this
understand that photographs can be edited digitally and discuss rights and permissions associated with this.</v>
      </c>
      <c r="E28" s="241">
        <v>1</v>
      </c>
      <c r="F28" s="237"/>
      <c r="G28" s="257" t="str">
        <f ca="1">OFFSET(INDIRECT($B200),8,15)</f>
        <v xml:space="preserve">understand copyright, licensing, fair use, and the rights they have as creators, e.g. consider different ways people license their copyrighted work
explain basic copyright laws, e.g. learn that copyright is a legal system that protects their rights to creative work.
</v>
      </c>
      <c r="H28" s="241">
        <v>1</v>
      </c>
      <c r="I28" s="246"/>
      <c r="J28" s="249" t="str">
        <f ca="1">OFFSET(INDIRECT($B200),8,16)</f>
        <v>understand copyright, licensing, fair use, and the rights they have as creators
explain basic copyright laws, e.g. explore the ethical and legal ramifications of piracy and plagiarism, and know that they are irresponsible and disrespectful
act responsibly as creators and users of creative work, e.g. explore decisions that creators make when exercising their creative rights and responsibilities, giving consideration to ethical, real-life issues.  </v>
      </c>
      <c r="K28" s="241">
        <v>1</v>
      </c>
      <c r="L28" s="246"/>
      <c r="M28" s="245" t="str">
        <f ca="1">OFFSET(INDIRECT($B200),8,17)</f>
        <v xml:space="preserve">explain the legal and ethical dimensions of respecting creative work, e.g. explore the ethical and legal ramifications of piracy and plagiarism, and know that they are irresponsible and disrespectful; apply understanding of the rules to different scenarios.
</v>
      </c>
      <c r="N28" s="241">
        <v>1</v>
      </c>
      <c r="O28" s="244"/>
      <c r="P28" s="257" t="str">
        <f ca="1">OFFSET(INDIRECT($B200),8,18)</f>
        <v>identify the key points required for creative work to be considered fair use and comply with data protection laws, e.g. explore the legal and ethical considerations involved in using the creative work of others; understand individuals' rights and responsibilities as creators and consumers of content; think critically and make ethical decisions about the use of creative works in relation to fair use; reference using formal citation conventions, such as Harvard and Oxford.</v>
      </c>
      <c r="Q28" s="241">
        <v>1</v>
      </c>
      <c r="R28" s="244"/>
      <c r="S28" s="257" t="str">
        <f ca="1">OFFSET(INDIRECT($B200),8,19)</f>
        <v>understand and reflect on the differences between taking inspiration from the creative work of others and appropriating that work without permission, e.g. appreciate the key concepts of inspiration, appropriation, copyright and fair use, and examine how they apply to creative work; understand the legal and ethical debates that surround using other people’s creative work; consider the points of view of the original creator, potential audiences, and the broader community when using materials belonging to others.</v>
      </c>
      <c r="T28" s="241">
        <v>1</v>
      </c>
      <c r="U28" s="244"/>
      <c r="V28" s="237"/>
      <c r="W28" s="1"/>
      <c r="X28" s="1"/>
      <c r="Y28" s="1"/>
      <c r="Z28" s="1"/>
      <c r="AA28" s="1"/>
      <c r="AB28" s="1"/>
      <c r="AC28" s="1"/>
    </row>
    <row r="29" spans="1:29" ht="15" customHeight="1">
      <c r="A29" s="8"/>
      <c r="B29" s="282"/>
      <c r="C29" s="224"/>
      <c r="D29" s="291"/>
      <c r="E29" s="242"/>
      <c r="F29" s="247"/>
      <c r="G29" s="224"/>
      <c r="H29" s="242"/>
      <c r="I29" s="247"/>
      <c r="J29" s="250"/>
      <c r="K29" s="242"/>
      <c r="L29" s="247"/>
      <c r="M29" s="224"/>
      <c r="N29" s="242"/>
      <c r="O29" s="240"/>
      <c r="P29" s="224"/>
      <c r="Q29" s="242"/>
      <c r="R29" s="240"/>
      <c r="S29" s="258"/>
      <c r="T29" s="242"/>
      <c r="U29" s="240"/>
      <c r="V29" s="238"/>
      <c r="W29" s="1"/>
      <c r="X29" s="1"/>
      <c r="Y29" s="1"/>
      <c r="Z29" s="1"/>
      <c r="AA29" s="1"/>
      <c r="AB29" s="1"/>
      <c r="AC29" s="1"/>
    </row>
    <row r="30" spans="1:29" ht="15" customHeight="1">
      <c r="A30" s="8"/>
      <c r="B30" s="282"/>
      <c r="C30" s="224"/>
      <c r="D30" s="291"/>
      <c r="E30" s="242"/>
      <c r="F30" s="247"/>
      <c r="G30" s="224"/>
      <c r="H30" s="242"/>
      <c r="I30" s="247"/>
      <c r="J30" s="250"/>
      <c r="K30" s="242"/>
      <c r="L30" s="247"/>
      <c r="M30" s="224"/>
      <c r="N30" s="242"/>
      <c r="O30" s="240"/>
      <c r="P30" s="224"/>
      <c r="Q30" s="242"/>
      <c r="R30" s="240"/>
      <c r="S30" s="258"/>
      <c r="T30" s="242"/>
      <c r="U30" s="240"/>
      <c r="V30" s="238"/>
      <c r="W30" s="1"/>
      <c r="X30" s="1"/>
      <c r="Y30" s="1"/>
      <c r="Z30" s="1"/>
      <c r="AA30" s="1"/>
      <c r="AB30" s="1"/>
      <c r="AC30" s="1"/>
    </row>
    <row r="31" spans="1:29" ht="15" customHeight="1">
      <c r="A31" s="8"/>
      <c r="B31" s="282"/>
      <c r="C31" s="224"/>
      <c r="D31" s="291"/>
      <c r="E31" s="243"/>
      <c r="F31" s="247"/>
      <c r="G31" s="224"/>
      <c r="H31" s="243"/>
      <c r="I31" s="247"/>
      <c r="J31" s="250"/>
      <c r="K31" s="243"/>
      <c r="L31" s="247"/>
      <c r="M31" s="224"/>
      <c r="N31" s="243"/>
      <c r="O31" s="240"/>
      <c r="P31" s="224"/>
      <c r="Q31" s="243"/>
      <c r="R31" s="240"/>
      <c r="S31" s="258"/>
      <c r="T31" s="243"/>
      <c r="U31" s="240"/>
      <c r="V31" s="238"/>
      <c r="W31" s="1"/>
      <c r="X31" s="1"/>
      <c r="Y31" s="1"/>
      <c r="Z31" s="1"/>
      <c r="AA31" s="1"/>
      <c r="AB31" s="1"/>
      <c r="AC31" s="1"/>
    </row>
    <row r="32" spans="1:29" ht="15" customHeight="1">
      <c r="A32" s="8"/>
      <c r="B32" s="282"/>
      <c r="C32" s="224"/>
      <c r="D32" s="291"/>
      <c r="E32" s="241">
        <v>2</v>
      </c>
      <c r="F32" s="266"/>
      <c r="G32" s="224"/>
      <c r="H32" s="241">
        <v>2</v>
      </c>
      <c r="I32" s="248"/>
      <c r="J32" s="250"/>
      <c r="K32" s="241">
        <v>2</v>
      </c>
      <c r="L32" s="248"/>
      <c r="M32" s="224"/>
      <c r="N32" s="241">
        <v>2</v>
      </c>
      <c r="O32" s="239"/>
      <c r="P32" s="224"/>
      <c r="Q32" s="241">
        <v>2</v>
      </c>
      <c r="R32" s="239"/>
      <c r="S32" s="258"/>
      <c r="T32" s="241">
        <v>2</v>
      </c>
      <c r="U32" s="239"/>
      <c r="V32" s="237"/>
      <c r="W32" s="1"/>
      <c r="X32" s="1"/>
      <c r="Y32" s="1"/>
      <c r="Z32" s="1"/>
      <c r="AA32" s="1"/>
      <c r="AB32" s="1"/>
      <c r="AC32" s="1"/>
    </row>
    <row r="33" spans="1:29" ht="15" customHeight="1">
      <c r="A33" s="8"/>
      <c r="B33" s="282"/>
      <c r="C33" s="224"/>
      <c r="D33" s="291"/>
      <c r="E33" s="242"/>
      <c r="F33" s="247"/>
      <c r="G33" s="224"/>
      <c r="H33" s="242"/>
      <c r="I33" s="247"/>
      <c r="J33" s="250"/>
      <c r="K33" s="242"/>
      <c r="L33" s="247"/>
      <c r="M33" s="224"/>
      <c r="N33" s="242"/>
      <c r="O33" s="240"/>
      <c r="P33" s="224"/>
      <c r="Q33" s="242"/>
      <c r="R33" s="240"/>
      <c r="S33" s="258"/>
      <c r="T33" s="242"/>
      <c r="U33" s="240"/>
      <c r="V33" s="238"/>
      <c r="W33" s="1"/>
      <c r="X33" s="1"/>
      <c r="Y33" s="1"/>
      <c r="Z33" s="1"/>
      <c r="AA33" s="1"/>
      <c r="AB33" s="1"/>
      <c r="AC33" s="1"/>
    </row>
    <row r="34" spans="1:29" ht="15" customHeight="1">
      <c r="A34" s="8"/>
      <c r="B34" s="282"/>
      <c r="C34" s="224"/>
      <c r="D34" s="291"/>
      <c r="E34" s="242"/>
      <c r="F34" s="247"/>
      <c r="G34" s="224"/>
      <c r="H34" s="242"/>
      <c r="I34" s="247"/>
      <c r="J34" s="250"/>
      <c r="K34" s="242"/>
      <c r="L34" s="247"/>
      <c r="M34" s="224"/>
      <c r="N34" s="242"/>
      <c r="O34" s="240"/>
      <c r="P34" s="224"/>
      <c r="Q34" s="242"/>
      <c r="R34" s="240"/>
      <c r="S34" s="258"/>
      <c r="T34" s="242"/>
      <c r="U34" s="240"/>
      <c r="V34" s="238"/>
      <c r="W34" s="1"/>
      <c r="X34" s="1"/>
      <c r="Y34" s="1"/>
      <c r="Z34" s="1"/>
      <c r="AA34" s="1"/>
      <c r="AB34" s="1"/>
      <c r="AC34" s="1"/>
    </row>
    <row r="35" spans="1:29" ht="15" customHeight="1">
      <c r="A35" s="8"/>
      <c r="B35" s="282"/>
      <c r="C35" s="224"/>
      <c r="D35" s="291"/>
      <c r="E35" s="243"/>
      <c r="F35" s="247"/>
      <c r="G35" s="224"/>
      <c r="H35" s="243"/>
      <c r="I35" s="247"/>
      <c r="J35" s="250"/>
      <c r="K35" s="243"/>
      <c r="L35" s="247"/>
      <c r="M35" s="224"/>
      <c r="N35" s="243"/>
      <c r="O35" s="240"/>
      <c r="P35" s="224"/>
      <c r="Q35" s="243"/>
      <c r="R35" s="240"/>
      <c r="S35" s="258"/>
      <c r="T35" s="243"/>
      <c r="U35" s="240"/>
      <c r="V35" s="238"/>
      <c r="W35" s="1"/>
      <c r="X35" s="1"/>
      <c r="Y35" s="1"/>
      <c r="Z35" s="1"/>
      <c r="AA35" s="1"/>
      <c r="AB35" s="1"/>
      <c r="AC35" s="1"/>
    </row>
    <row r="36" spans="1:29" ht="15" customHeight="1">
      <c r="A36" s="8"/>
      <c r="B36" s="282"/>
      <c r="C36" s="224"/>
      <c r="D36" s="291"/>
      <c r="E36" s="241">
        <v>3</v>
      </c>
      <c r="F36" s="266"/>
      <c r="G36" s="224"/>
      <c r="H36" s="241">
        <v>3</v>
      </c>
      <c r="I36" s="248"/>
      <c r="J36" s="250"/>
      <c r="K36" s="241">
        <v>3</v>
      </c>
      <c r="L36" s="248"/>
      <c r="M36" s="224"/>
      <c r="N36" s="241">
        <v>3</v>
      </c>
      <c r="O36" s="239"/>
      <c r="P36" s="224"/>
      <c r="Q36" s="241">
        <v>3</v>
      </c>
      <c r="R36" s="239"/>
      <c r="S36" s="258"/>
      <c r="T36" s="241">
        <v>3</v>
      </c>
      <c r="U36" s="239"/>
      <c r="V36" s="237"/>
      <c r="W36" s="1"/>
      <c r="X36" s="1"/>
      <c r="Y36" s="1"/>
      <c r="Z36" s="1"/>
      <c r="AA36" s="1"/>
      <c r="AB36" s="1"/>
      <c r="AC36" s="1"/>
    </row>
    <row r="37" spans="1:29" ht="15" customHeight="1">
      <c r="A37" s="8"/>
      <c r="B37" s="282"/>
      <c r="C37" s="224"/>
      <c r="D37" s="291"/>
      <c r="E37" s="242"/>
      <c r="F37" s="247"/>
      <c r="G37" s="224"/>
      <c r="H37" s="242"/>
      <c r="I37" s="247"/>
      <c r="J37" s="250"/>
      <c r="K37" s="242"/>
      <c r="L37" s="247"/>
      <c r="M37" s="224"/>
      <c r="N37" s="242"/>
      <c r="O37" s="240"/>
      <c r="P37" s="224"/>
      <c r="Q37" s="242"/>
      <c r="R37" s="240"/>
      <c r="S37" s="258"/>
      <c r="T37" s="242"/>
      <c r="U37" s="240"/>
      <c r="V37" s="238"/>
      <c r="W37" s="1"/>
      <c r="X37" s="1"/>
      <c r="Y37" s="1"/>
      <c r="Z37" s="1"/>
      <c r="AA37" s="1"/>
      <c r="AB37" s="1"/>
      <c r="AC37" s="1"/>
    </row>
    <row r="38" spans="1:29" ht="15" customHeight="1">
      <c r="A38" s="8"/>
      <c r="B38" s="282"/>
      <c r="C38" s="224"/>
      <c r="D38" s="291"/>
      <c r="E38" s="242"/>
      <c r="F38" s="247"/>
      <c r="G38" s="224"/>
      <c r="H38" s="242"/>
      <c r="I38" s="247"/>
      <c r="J38" s="250"/>
      <c r="K38" s="242"/>
      <c r="L38" s="247"/>
      <c r="M38" s="224"/>
      <c r="N38" s="242"/>
      <c r="O38" s="240"/>
      <c r="P38" s="224"/>
      <c r="Q38" s="242"/>
      <c r="R38" s="240"/>
      <c r="S38" s="258"/>
      <c r="T38" s="242"/>
      <c r="U38" s="240"/>
      <c r="V38" s="238"/>
      <c r="W38" s="1"/>
      <c r="X38" s="1"/>
      <c r="Y38" s="1"/>
      <c r="Z38" s="1"/>
      <c r="AA38" s="1"/>
      <c r="AB38" s="1"/>
      <c r="AC38" s="1"/>
    </row>
    <row r="39" spans="1:29" ht="15" customHeight="1">
      <c r="A39" s="8"/>
      <c r="B39" s="282"/>
      <c r="C39" s="225"/>
      <c r="D39" s="291"/>
      <c r="E39" s="243"/>
      <c r="F39" s="247"/>
      <c r="G39" s="225"/>
      <c r="H39" s="243"/>
      <c r="I39" s="247"/>
      <c r="J39" s="251"/>
      <c r="K39" s="243"/>
      <c r="L39" s="247"/>
      <c r="M39" s="225"/>
      <c r="N39" s="243"/>
      <c r="O39" s="240"/>
      <c r="P39" s="225"/>
      <c r="Q39" s="243"/>
      <c r="R39" s="240"/>
      <c r="S39" s="259"/>
      <c r="T39" s="243"/>
      <c r="U39" s="240"/>
      <c r="V39" s="238"/>
      <c r="W39" s="1"/>
      <c r="X39" s="1"/>
      <c r="Y39" s="1"/>
      <c r="Z39" s="1"/>
      <c r="AA39" s="1"/>
      <c r="AB39" s="1"/>
      <c r="AC39" s="1"/>
    </row>
    <row r="40" spans="1:29" ht="15" customHeight="1">
      <c r="A40" s="8"/>
      <c r="B40" s="282"/>
      <c r="C40" s="233" t="str">
        <f ca="1">OFFSET(INDIRECT($B200),10,2)</f>
        <v>Online behaviour and cyberbullying</v>
      </c>
      <c r="D40" s="268" t="str">
        <f ca="1">OFFSET(INDIRECT($B200),10,14)</f>
        <v xml:space="preserve">demonstrate appropriate online behaviour and apply a range of strategies to protect themselves and others from possible online dangers, bullying and inappropriate behaviour, e.g. turn off comments on digital media, block users; identify the risks and legal consequences of sending intimate images and content/sexting; recognise language that could be deemed to be offensive (including racist, sexist, homophobic, transphobic) in online activities.  
</v>
      </c>
      <c r="E40" s="241">
        <v>1</v>
      </c>
      <c r="F40" s="237"/>
      <c r="G40" s="255" t="str">
        <f ca="1">OFFSET(INDIRECT($B200),10,15)</f>
        <v>refine strategies to protect themselves and others from possible online dangers, e.g. when communicating online show an active ability to deal with inappropriate behaviour/misuse while actively minimising risks
filter the communication received, e.g. sorting out e-mails, deciding whom to follow on social media, etc.; responsibly use digital tools to interact with others using more advanced features
demonstrate a basic knowledge of the legal aspects linked to online behaviour, e.g. cyberbullying, harassment, false statements and publishing inappropriate content/images without consent.</v>
      </c>
      <c r="H40" s="241">
        <v>1</v>
      </c>
      <c r="I40" s="246"/>
      <c r="J40" s="256" t="str">
        <f ca="1">OFFSET(INDIRECT($B200),10,16)</f>
        <v>identify high-risk situations and active strategies to avoid them, e.g. critically evaluate behaviour to limit exposure to high-risk situations         
define and identify advanced forms of cyberbullying, how to avoid it and the consequences of such actions  
critically evaluate the behaviours of others online and identify how they could be beneficial or damaging.</v>
      </c>
      <c r="K40" s="241">
        <v>1</v>
      </c>
      <c r="L40" s="246"/>
      <c r="M40" s="255" t="str">
        <f ca="1">OFFSET(INDIRECT($B200),10,17)</f>
        <v xml:space="preserve">adapt online behaviour and interactions for different audiences, considering global cultural values, e.g. critically evaluate behaviour and interactions taking into account global cultural values; consider how behaviour is perceived by others. </v>
      </c>
      <c r="N40" s="241">
        <v>1</v>
      </c>
      <c r="O40" s="244"/>
      <c r="P40" s="255" t="str">
        <f ca="1">OFFSET(INDIRECT($B200),10,18)</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Q40" s="241">
        <v>1</v>
      </c>
      <c r="R40" s="244"/>
      <c r="S40" s="255" t="str">
        <f ca="1">OFFSET(INDIRECT($B200),10,19)</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T40" s="241">
        <v>1</v>
      </c>
      <c r="U40" s="244"/>
      <c r="V40" s="237"/>
      <c r="W40" s="1"/>
      <c r="X40" s="1"/>
      <c r="Y40" s="1"/>
      <c r="Z40" s="1"/>
      <c r="AA40" s="1"/>
      <c r="AB40" s="1"/>
      <c r="AC40" s="1"/>
    </row>
    <row r="41" spans="1:29" ht="15" customHeight="1">
      <c r="A41" s="8"/>
      <c r="B41" s="282"/>
      <c r="C41" s="224"/>
      <c r="D41" s="291"/>
      <c r="E41" s="242"/>
      <c r="F41" s="247"/>
      <c r="G41" s="224"/>
      <c r="H41" s="242"/>
      <c r="I41" s="247"/>
      <c r="J41" s="250"/>
      <c r="K41" s="242"/>
      <c r="L41" s="247"/>
      <c r="M41" s="224"/>
      <c r="N41" s="242"/>
      <c r="O41" s="240"/>
      <c r="P41" s="224"/>
      <c r="Q41" s="242"/>
      <c r="R41" s="240"/>
      <c r="S41" s="224"/>
      <c r="T41" s="242"/>
      <c r="U41" s="240"/>
      <c r="V41" s="238"/>
      <c r="W41" s="1"/>
      <c r="X41" s="1"/>
      <c r="Y41" s="1"/>
      <c r="Z41" s="1"/>
      <c r="AA41" s="1"/>
      <c r="AB41" s="1"/>
      <c r="AC41" s="1"/>
    </row>
    <row r="42" spans="1:29" ht="15" customHeight="1">
      <c r="A42" s="8"/>
      <c r="B42" s="282"/>
      <c r="C42" s="224"/>
      <c r="D42" s="291"/>
      <c r="E42" s="242"/>
      <c r="F42" s="247"/>
      <c r="G42" s="224"/>
      <c r="H42" s="242"/>
      <c r="I42" s="247"/>
      <c r="J42" s="250"/>
      <c r="K42" s="242"/>
      <c r="L42" s="247"/>
      <c r="M42" s="224"/>
      <c r="N42" s="242"/>
      <c r="O42" s="240"/>
      <c r="P42" s="224"/>
      <c r="Q42" s="242"/>
      <c r="R42" s="240"/>
      <c r="S42" s="224"/>
      <c r="T42" s="242"/>
      <c r="U42" s="240"/>
      <c r="V42" s="238"/>
      <c r="W42" s="1"/>
      <c r="X42" s="1"/>
      <c r="Y42" s="1"/>
      <c r="Z42" s="1"/>
      <c r="AA42" s="1"/>
      <c r="AB42" s="1"/>
      <c r="AC42" s="1"/>
    </row>
    <row r="43" spans="1:29" ht="15" customHeight="1">
      <c r="A43" s="8"/>
      <c r="B43" s="282"/>
      <c r="C43" s="224"/>
      <c r="D43" s="291"/>
      <c r="E43" s="243"/>
      <c r="F43" s="247"/>
      <c r="G43" s="224"/>
      <c r="H43" s="243"/>
      <c r="I43" s="247"/>
      <c r="J43" s="250"/>
      <c r="K43" s="243"/>
      <c r="L43" s="247"/>
      <c r="M43" s="224"/>
      <c r="N43" s="243"/>
      <c r="O43" s="240"/>
      <c r="P43" s="224"/>
      <c r="Q43" s="243"/>
      <c r="R43" s="240"/>
      <c r="S43" s="224"/>
      <c r="T43" s="243"/>
      <c r="U43" s="240"/>
      <c r="V43" s="238"/>
      <c r="W43" s="1"/>
      <c r="X43" s="1"/>
      <c r="Y43" s="1"/>
      <c r="Z43" s="1"/>
      <c r="AA43" s="1"/>
      <c r="AB43" s="1"/>
      <c r="AC43" s="1"/>
    </row>
    <row r="44" spans="1:29" ht="15" customHeight="1">
      <c r="A44" s="8"/>
      <c r="B44" s="282"/>
      <c r="C44" s="224"/>
      <c r="D44" s="291"/>
      <c r="E44" s="241">
        <v>2</v>
      </c>
      <c r="F44" s="266"/>
      <c r="G44" s="224"/>
      <c r="H44" s="241">
        <v>2</v>
      </c>
      <c r="I44" s="248"/>
      <c r="J44" s="250"/>
      <c r="K44" s="241">
        <v>2</v>
      </c>
      <c r="L44" s="248"/>
      <c r="M44" s="224"/>
      <c r="N44" s="241">
        <v>2</v>
      </c>
      <c r="O44" s="239"/>
      <c r="P44" s="224"/>
      <c r="Q44" s="241">
        <v>2</v>
      </c>
      <c r="R44" s="239"/>
      <c r="S44" s="224"/>
      <c r="T44" s="241">
        <v>2</v>
      </c>
      <c r="U44" s="239"/>
      <c r="V44" s="237"/>
      <c r="W44" s="1"/>
      <c r="X44" s="1"/>
      <c r="Y44" s="1"/>
      <c r="Z44" s="1"/>
      <c r="AA44" s="1"/>
      <c r="AB44" s="1"/>
      <c r="AC44" s="1"/>
    </row>
    <row r="45" spans="1:29" ht="15" customHeight="1">
      <c r="A45" s="8"/>
      <c r="B45" s="282"/>
      <c r="C45" s="224"/>
      <c r="D45" s="291"/>
      <c r="E45" s="242"/>
      <c r="F45" s="247"/>
      <c r="G45" s="224"/>
      <c r="H45" s="242"/>
      <c r="I45" s="247"/>
      <c r="J45" s="250"/>
      <c r="K45" s="242"/>
      <c r="L45" s="247"/>
      <c r="M45" s="224"/>
      <c r="N45" s="242"/>
      <c r="O45" s="240"/>
      <c r="P45" s="224"/>
      <c r="Q45" s="242"/>
      <c r="R45" s="240"/>
      <c r="S45" s="224"/>
      <c r="T45" s="242"/>
      <c r="U45" s="240"/>
      <c r="V45" s="238"/>
      <c r="W45" s="1"/>
      <c r="X45" s="1"/>
      <c r="Y45" s="1"/>
      <c r="Z45" s="1"/>
      <c r="AA45" s="1"/>
      <c r="AB45" s="1"/>
      <c r="AC45" s="1"/>
    </row>
    <row r="46" spans="1:29" ht="15" customHeight="1">
      <c r="A46" s="8"/>
      <c r="B46" s="282"/>
      <c r="C46" s="224"/>
      <c r="D46" s="291"/>
      <c r="E46" s="242"/>
      <c r="F46" s="247"/>
      <c r="G46" s="224"/>
      <c r="H46" s="242"/>
      <c r="I46" s="247"/>
      <c r="J46" s="250"/>
      <c r="K46" s="242"/>
      <c r="L46" s="247"/>
      <c r="M46" s="224"/>
      <c r="N46" s="242"/>
      <c r="O46" s="240"/>
      <c r="P46" s="224"/>
      <c r="Q46" s="242"/>
      <c r="R46" s="240"/>
      <c r="S46" s="224"/>
      <c r="T46" s="242"/>
      <c r="U46" s="240"/>
      <c r="V46" s="238"/>
      <c r="W46" s="1"/>
      <c r="X46" s="1"/>
      <c r="Y46" s="1"/>
      <c r="Z46" s="1"/>
      <c r="AA46" s="1"/>
      <c r="AB46" s="1"/>
      <c r="AC46" s="1"/>
    </row>
    <row r="47" spans="1:29" ht="15" customHeight="1">
      <c r="A47" s="8"/>
      <c r="B47" s="282"/>
      <c r="C47" s="224"/>
      <c r="D47" s="291"/>
      <c r="E47" s="243"/>
      <c r="F47" s="247"/>
      <c r="G47" s="224"/>
      <c r="H47" s="243"/>
      <c r="I47" s="247"/>
      <c r="J47" s="250"/>
      <c r="K47" s="243"/>
      <c r="L47" s="247"/>
      <c r="M47" s="224"/>
      <c r="N47" s="243"/>
      <c r="O47" s="240"/>
      <c r="P47" s="224"/>
      <c r="Q47" s="243"/>
      <c r="R47" s="240"/>
      <c r="S47" s="224"/>
      <c r="T47" s="243"/>
      <c r="U47" s="240"/>
      <c r="V47" s="238"/>
      <c r="W47" s="1"/>
      <c r="X47" s="1"/>
      <c r="Y47" s="1"/>
      <c r="Z47" s="1"/>
      <c r="AA47" s="1"/>
      <c r="AB47" s="1"/>
      <c r="AC47" s="1"/>
    </row>
    <row r="48" spans="1:29" ht="15" customHeight="1">
      <c r="A48" s="8"/>
      <c r="B48" s="282"/>
      <c r="C48" s="224"/>
      <c r="D48" s="291"/>
      <c r="E48" s="241">
        <v>3</v>
      </c>
      <c r="F48" s="266"/>
      <c r="G48" s="224"/>
      <c r="H48" s="241">
        <v>3</v>
      </c>
      <c r="I48" s="248"/>
      <c r="J48" s="250"/>
      <c r="K48" s="241">
        <v>3</v>
      </c>
      <c r="L48" s="248"/>
      <c r="M48" s="224"/>
      <c r="N48" s="241">
        <v>3</v>
      </c>
      <c r="O48" s="239"/>
      <c r="P48" s="224"/>
      <c r="Q48" s="241">
        <v>3</v>
      </c>
      <c r="R48" s="239"/>
      <c r="S48" s="224"/>
      <c r="T48" s="241">
        <v>3</v>
      </c>
      <c r="U48" s="239"/>
      <c r="V48" s="237"/>
      <c r="W48" s="1"/>
      <c r="X48" s="1"/>
      <c r="Y48" s="1"/>
      <c r="Z48" s="1"/>
      <c r="AA48" s="1"/>
      <c r="AB48" s="1"/>
      <c r="AC48" s="1"/>
    </row>
    <row r="49" spans="1:29" ht="15" customHeight="1">
      <c r="A49" s="8"/>
      <c r="B49" s="282"/>
      <c r="C49" s="224"/>
      <c r="D49" s="291"/>
      <c r="E49" s="242"/>
      <c r="F49" s="247"/>
      <c r="G49" s="224"/>
      <c r="H49" s="242"/>
      <c r="I49" s="247"/>
      <c r="J49" s="250"/>
      <c r="K49" s="242"/>
      <c r="L49" s="247"/>
      <c r="M49" s="224"/>
      <c r="N49" s="242"/>
      <c r="O49" s="240"/>
      <c r="P49" s="224"/>
      <c r="Q49" s="242"/>
      <c r="R49" s="240"/>
      <c r="S49" s="224"/>
      <c r="T49" s="242"/>
      <c r="U49" s="240"/>
      <c r="V49" s="238"/>
      <c r="W49" s="1"/>
      <c r="X49" s="1"/>
      <c r="Y49" s="1"/>
      <c r="Z49" s="1"/>
      <c r="AA49" s="1"/>
      <c r="AB49" s="1"/>
      <c r="AC49" s="1"/>
    </row>
    <row r="50" spans="1:29" ht="15" customHeight="1">
      <c r="A50" s="8"/>
      <c r="B50" s="282"/>
      <c r="C50" s="224"/>
      <c r="D50" s="291"/>
      <c r="E50" s="242"/>
      <c r="F50" s="247"/>
      <c r="G50" s="224"/>
      <c r="H50" s="242"/>
      <c r="I50" s="247"/>
      <c r="J50" s="250"/>
      <c r="K50" s="242"/>
      <c r="L50" s="247"/>
      <c r="M50" s="224"/>
      <c r="N50" s="242"/>
      <c r="O50" s="240"/>
      <c r="P50" s="224"/>
      <c r="Q50" s="242"/>
      <c r="R50" s="240"/>
      <c r="S50" s="224"/>
      <c r="T50" s="242"/>
      <c r="U50" s="240"/>
      <c r="V50" s="238"/>
      <c r="W50" s="1"/>
      <c r="X50" s="1"/>
      <c r="Y50" s="1"/>
      <c r="Z50" s="1"/>
      <c r="AA50" s="1"/>
      <c r="AB50" s="1"/>
      <c r="AC50" s="1"/>
    </row>
    <row r="51" spans="1:29" ht="31.5" customHeight="1">
      <c r="A51" s="8"/>
      <c r="B51" s="283"/>
      <c r="C51" s="225"/>
      <c r="D51" s="291"/>
      <c r="E51" s="243"/>
      <c r="F51" s="247"/>
      <c r="G51" s="225"/>
      <c r="H51" s="243"/>
      <c r="I51" s="247"/>
      <c r="J51" s="251"/>
      <c r="K51" s="243"/>
      <c r="L51" s="247"/>
      <c r="M51" s="225"/>
      <c r="N51" s="243"/>
      <c r="O51" s="240"/>
      <c r="P51" s="225"/>
      <c r="Q51" s="243"/>
      <c r="R51" s="240"/>
      <c r="S51" s="225"/>
      <c r="T51" s="243"/>
      <c r="U51" s="240"/>
      <c r="V51" s="238"/>
      <c r="W51" s="1"/>
      <c r="X51" s="1"/>
      <c r="Y51" s="1"/>
      <c r="Z51" s="1"/>
      <c r="AA51" s="1"/>
      <c r="AB51" s="1"/>
      <c r="AC51" s="1"/>
    </row>
    <row r="52" spans="1:29" ht="15" customHeight="1">
      <c r="A52" s="8"/>
      <c r="B52" s="281" t="str">
        <f ca="1">OFFSET(INDIRECT($B200),11,0)</f>
        <v>2. Interacting and collaborating</v>
      </c>
      <c r="C52" s="229" t="str">
        <f ca="1">OFFSET(INDIRECT($B200),13,2)</f>
        <v>Communication</v>
      </c>
      <c r="D52" s="268" t="str">
        <f ca="1">OFFSET(INDIRECT($B200),13,14)</f>
        <v>exchange online communication, making use of a growing range of available features, e.g. manage folders within e-mail including using reporting features to filter spam and make use of webcams to facilitate video calls 
show an understanding of the advantages and disadvantages of different forms of communication and when it is appropriate to use each, e.g. explain when video conferencing may be more appropriate than e-mail, and vice versa; explain the pros and cons of using instant messaging in social contexts; talk about purpose and audience.</v>
      </c>
      <c r="E52" s="241">
        <v>1</v>
      </c>
      <c r="F52" s="237"/>
      <c r="G52" s="245" t="str">
        <f ca="1">OFFSET(INDIRECT($B200),13,15)</f>
        <v>manage and use a growing range of online communication accounts and the features offered within each, e.g. e-mail accounts, messaging accounts, etc.</v>
      </c>
      <c r="H52" s="241">
        <v>1</v>
      </c>
      <c r="I52" s="246"/>
      <c r="J52" s="249" t="str">
        <f ca="1">OFFSET(INDIRECT($B200),13,16)</f>
        <v>select and use different online communication tools for specific purposes with higher levels of competence, e.g. set up and manage an address book and organise contacts on appropriate mailing lists; independently carry out a video call for a specific purpose including screen sharing where appropriate.</v>
      </c>
      <c r="K52" s="241">
        <v>1</v>
      </c>
      <c r="L52" s="246"/>
      <c r="M52" s="245" t="str">
        <f ca="1">OFFSET(INDIRECT($B200),13,17)</f>
        <v>select and use different online communication tools for specific purposes with higher levels of competence, e.g. set up relevant mail merge using word processing and spreadsheet software; use advanced features of e-mail provider (signature, auto-reply, read receipt, widgets).</v>
      </c>
      <c r="N52" s="241">
        <v>1</v>
      </c>
      <c r="O52" s="244"/>
      <c r="P52" s="245" t="str">
        <f ca="1">OFFSET(INDIRECT($B200),13,18)</f>
        <v>make use of available online communication services for specific purposes, justifying selections made based on their appropriateness for delivery of information.</v>
      </c>
      <c r="Q52" s="241">
        <v>1</v>
      </c>
      <c r="R52" s="244"/>
      <c r="S52" s="245" t="str">
        <f ca="1">OFFSET(INDIRECT($B200),13,19)</f>
        <v>reflect on choices of online communication solution and comment on how this could be improved to meet aims of tasks.</v>
      </c>
      <c r="T52" s="241">
        <v>1</v>
      </c>
      <c r="U52" s="244"/>
      <c r="V52" s="237"/>
      <c r="W52" s="1"/>
      <c r="X52" s="1"/>
      <c r="Y52" s="1"/>
      <c r="Z52" s="1"/>
      <c r="AA52" s="1"/>
      <c r="AB52" s="1"/>
      <c r="AC52" s="1"/>
    </row>
    <row r="53" spans="1:29" ht="15" customHeight="1">
      <c r="A53" s="8"/>
      <c r="B53" s="282"/>
      <c r="C53" s="224"/>
      <c r="D53" s="291"/>
      <c r="E53" s="242"/>
      <c r="F53" s="247"/>
      <c r="G53" s="224"/>
      <c r="H53" s="242"/>
      <c r="I53" s="247"/>
      <c r="J53" s="250"/>
      <c r="K53" s="242"/>
      <c r="L53" s="247"/>
      <c r="M53" s="224"/>
      <c r="N53" s="242"/>
      <c r="O53" s="240"/>
      <c r="P53" s="224"/>
      <c r="Q53" s="242"/>
      <c r="R53" s="240"/>
      <c r="S53" s="224"/>
      <c r="T53" s="242"/>
      <c r="U53" s="240"/>
      <c r="V53" s="238"/>
      <c r="W53" s="1"/>
      <c r="X53" s="1"/>
      <c r="Y53" s="1"/>
      <c r="Z53" s="1"/>
      <c r="AA53" s="1"/>
      <c r="AB53" s="1"/>
      <c r="AC53" s="1"/>
    </row>
    <row r="54" spans="1:29" ht="15" customHeight="1">
      <c r="A54" s="8"/>
      <c r="B54" s="282"/>
      <c r="C54" s="224"/>
      <c r="D54" s="291"/>
      <c r="E54" s="242"/>
      <c r="F54" s="247"/>
      <c r="G54" s="224"/>
      <c r="H54" s="242"/>
      <c r="I54" s="247"/>
      <c r="J54" s="250"/>
      <c r="K54" s="242"/>
      <c r="L54" s="247"/>
      <c r="M54" s="224"/>
      <c r="N54" s="242"/>
      <c r="O54" s="240"/>
      <c r="P54" s="224"/>
      <c r="Q54" s="242"/>
      <c r="R54" s="240"/>
      <c r="S54" s="224"/>
      <c r="T54" s="242"/>
      <c r="U54" s="240"/>
      <c r="V54" s="238"/>
      <c r="W54" s="1"/>
      <c r="X54" s="1"/>
      <c r="Y54" s="1"/>
      <c r="Z54" s="1"/>
      <c r="AA54" s="1"/>
      <c r="AB54" s="1"/>
      <c r="AC54" s="1"/>
    </row>
    <row r="55" spans="1:29" ht="15" customHeight="1">
      <c r="A55" s="8"/>
      <c r="B55" s="282"/>
      <c r="C55" s="224"/>
      <c r="D55" s="291"/>
      <c r="E55" s="243"/>
      <c r="F55" s="247"/>
      <c r="G55" s="224"/>
      <c r="H55" s="243"/>
      <c r="I55" s="247"/>
      <c r="J55" s="250"/>
      <c r="K55" s="243"/>
      <c r="L55" s="247"/>
      <c r="M55" s="224"/>
      <c r="N55" s="243"/>
      <c r="O55" s="240"/>
      <c r="P55" s="224"/>
      <c r="Q55" s="243"/>
      <c r="R55" s="240"/>
      <c r="S55" s="224"/>
      <c r="T55" s="243"/>
      <c r="U55" s="240"/>
      <c r="V55" s="238"/>
      <c r="W55" s="1"/>
      <c r="X55" s="1"/>
      <c r="Y55" s="1"/>
      <c r="Z55" s="1"/>
      <c r="AA55" s="1"/>
      <c r="AB55" s="1"/>
      <c r="AC55" s="1"/>
    </row>
    <row r="56" spans="1:29" ht="15" customHeight="1">
      <c r="A56" s="8"/>
      <c r="B56" s="282"/>
      <c r="C56" s="224"/>
      <c r="D56" s="291"/>
      <c r="E56" s="241">
        <v>2</v>
      </c>
      <c r="F56" s="266"/>
      <c r="G56" s="224"/>
      <c r="H56" s="241">
        <v>2</v>
      </c>
      <c r="I56" s="248"/>
      <c r="J56" s="250"/>
      <c r="K56" s="241">
        <v>2</v>
      </c>
      <c r="L56" s="248"/>
      <c r="M56" s="224"/>
      <c r="N56" s="241">
        <v>2</v>
      </c>
      <c r="O56" s="239"/>
      <c r="P56" s="224"/>
      <c r="Q56" s="241">
        <v>2</v>
      </c>
      <c r="R56" s="239"/>
      <c r="S56" s="224"/>
      <c r="T56" s="241">
        <v>2</v>
      </c>
      <c r="U56" s="239"/>
      <c r="V56" s="237"/>
      <c r="W56" s="1"/>
      <c r="X56" s="1"/>
      <c r="Y56" s="1"/>
      <c r="Z56" s="1"/>
      <c r="AA56" s="1"/>
      <c r="AB56" s="1"/>
      <c r="AC56" s="1"/>
    </row>
    <row r="57" spans="1:29" ht="15" customHeight="1">
      <c r="A57" s="8"/>
      <c r="B57" s="282"/>
      <c r="C57" s="224"/>
      <c r="D57" s="291"/>
      <c r="E57" s="242"/>
      <c r="F57" s="247"/>
      <c r="G57" s="224"/>
      <c r="H57" s="242"/>
      <c r="I57" s="247"/>
      <c r="J57" s="250"/>
      <c r="K57" s="242"/>
      <c r="L57" s="247"/>
      <c r="M57" s="224"/>
      <c r="N57" s="242"/>
      <c r="O57" s="240"/>
      <c r="P57" s="224"/>
      <c r="Q57" s="242"/>
      <c r="R57" s="240"/>
      <c r="S57" s="224"/>
      <c r="T57" s="242"/>
      <c r="U57" s="240"/>
      <c r="V57" s="238"/>
      <c r="W57" s="1"/>
      <c r="X57" s="1"/>
      <c r="Y57" s="1"/>
      <c r="Z57" s="1"/>
      <c r="AA57" s="1"/>
      <c r="AB57" s="1"/>
      <c r="AC57" s="1"/>
    </row>
    <row r="58" spans="1:29" ht="15" customHeight="1">
      <c r="A58" s="8"/>
      <c r="B58" s="282"/>
      <c r="C58" s="224"/>
      <c r="D58" s="291"/>
      <c r="E58" s="242"/>
      <c r="F58" s="247"/>
      <c r="G58" s="224"/>
      <c r="H58" s="242"/>
      <c r="I58" s="247"/>
      <c r="J58" s="250"/>
      <c r="K58" s="242"/>
      <c r="L58" s="247"/>
      <c r="M58" s="224"/>
      <c r="N58" s="242"/>
      <c r="O58" s="240"/>
      <c r="P58" s="224"/>
      <c r="Q58" s="242"/>
      <c r="R58" s="240"/>
      <c r="S58" s="224"/>
      <c r="T58" s="242"/>
      <c r="U58" s="240"/>
      <c r="V58" s="238"/>
      <c r="W58" s="1"/>
      <c r="X58" s="1"/>
      <c r="Y58" s="1"/>
      <c r="Z58" s="1"/>
      <c r="AA58" s="1"/>
      <c r="AB58" s="1"/>
      <c r="AC58" s="1"/>
    </row>
    <row r="59" spans="1:29" ht="15" customHeight="1">
      <c r="A59" s="8"/>
      <c r="B59" s="282"/>
      <c r="C59" s="224"/>
      <c r="D59" s="291"/>
      <c r="E59" s="243"/>
      <c r="F59" s="247"/>
      <c r="G59" s="224"/>
      <c r="H59" s="243"/>
      <c r="I59" s="247"/>
      <c r="J59" s="250"/>
      <c r="K59" s="243"/>
      <c r="L59" s="247"/>
      <c r="M59" s="224"/>
      <c r="N59" s="243"/>
      <c r="O59" s="240"/>
      <c r="P59" s="224"/>
      <c r="Q59" s="243"/>
      <c r="R59" s="240"/>
      <c r="S59" s="224"/>
      <c r="T59" s="243"/>
      <c r="U59" s="240"/>
      <c r="V59" s="238"/>
      <c r="W59" s="1"/>
      <c r="X59" s="1"/>
      <c r="Y59" s="1"/>
      <c r="Z59" s="1"/>
      <c r="AA59" s="1"/>
      <c r="AB59" s="1"/>
      <c r="AC59" s="1"/>
    </row>
    <row r="60" spans="1:29" ht="15" customHeight="1">
      <c r="A60" s="8"/>
      <c r="B60" s="282"/>
      <c r="C60" s="224"/>
      <c r="D60" s="291"/>
      <c r="E60" s="241">
        <v>3</v>
      </c>
      <c r="F60" s="266"/>
      <c r="G60" s="224"/>
      <c r="H60" s="241">
        <v>3</v>
      </c>
      <c r="I60" s="248"/>
      <c r="J60" s="250"/>
      <c r="K60" s="241">
        <v>3</v>
      </c>
      <c r="L60" s="248"/>
      <c r="M60" s="224"/>
      <c r="N60" s="241">
        <v>3</v>
      </c>
      <c r="O60" s="239"/>
      <c r="P60" s="224"/>
      <c r="Q60" s="241">
        <v>3</v>
      </c>
      <c r="R60" s="239"/>
      <c r="S60" s="224"/>
      <c r="T60" s="241">
        <v>3</v>
      </c>
      <c r="U60" s="239"/>
      <c r="V60" s="237"/>
      <c r="W60" s="1"/>
      <c r="X60" s="1"/>
      <c r="Y60" s="1"/>
      <c r="Z60" s="1"/>
      <c r="AA60" s="1"/>
      <c r="AB60" s="1"/>
      <c r="AC60" s="1"/>
    </row>
    <row r="61" spans="1:29" ht="15" customHeight="1">
      <c r="A61" s="8"/>
      <c r="B61" s="282"/>
      <c r="C61" s="224"/>
      <c r="D61" s="291"/>
      <c r="E61" s="242"/>
      <c r="F61" s="247"/>
      <c r="G61" s="224"/>
      <c r="H61" s="242"/>
      <c r="I61" s="247"/>
      <c r="J61" s="250"/>
      <c r="K61" s="242"/>
      <c r="L61" s="247"/>
      <c r="M61" s="224"/>
      <c r="N61" s="242"/>
      <c r="O61" s="240"/>
      <c r="P61" s="224"/>
      <c r="Q61" s="242"/>
      <c r="R61" s="240"/>
      <c r="S61" s="224"/>
      <c r="T61" s="242"/>
      <c r="U61" s="240"/>
      <c r="V61" s="238"/>
      <c r="W61" s="1"/>
      <c r="X61" s="1"/>
      <c r="Y61" s="1"/>
      <c r="Z61" s="1"/>
      <c r="AA61" s="1"/>
      <c r="AB61" s="1"/>
      <c r="AC61" s="1"/>
    </row>
    <row r="62" spans="1:29" ht="15" customHeight="1">
      <c r="A62" s="8"/>
      <c r="B62" s="282"/>
      <c r="C62" s="224"/>
      <c r="D62" s="291"/>
      <c r="E62" s="242"/>
      <c r="F62" s="247"/>
      <c r="G62" s="224"/>
      <c r="H62" s="242"/>
      <c r="I62" s="247"/>
      <c r="J62" s="250"/>
      <c r="K62" s="242"/>
      <c r="L62" s="247"/>
      <c r="M62" s="224"/>
      <c r="N62" s="242"/>
      <c r="O62" s="240"/>
      <c r="P62" s="224"/>
      <c r="Q62" s="242"/>
      <c r="R62" s="240"/>
      <c r="S62" s="224"/>
      <c r="T62" s="242"/>
      <c r="U62" s="240"/>
      <c r="V62" s="238"/>
      <c r="W62" s="1"/>
      <c r="X62" s="1"/>
      <c r="Y62" s="1"/>
      <c r="Z62" s="1"/>
      <c r="AA62" s="1"/>
      <c r="AB62" s="1"/>
      <c r="AC62" s="1"/>
    </row>
    <row r="63" spans="1:29" ht="15" customHeight="1">
      <c r="A63" s="8"/>
      <c r="B63" s="282"/>
      <c r="C63" s="225"/>
      <c r="D63" s="291"/>
      <c r="E63" s="243"/>
      <c r="F63" s="247"/>
      <c r="G63" s="225"/>
      <c r="H63" s="243"/>
      <c r="I63" s="247"/>
      <c r="J63" s="251"/>
      <c r="K63" s="243"/>
      <c r="L63" s="247"/>
      <c r="M63" s="225"/>
      <c r="N63" s="243"/>
      <c r="O63" s="240"/>
      <c r="P63" s="225"/>
      <c r="Q63" s="243"/>
      <c r="R63" s="240"/>
      <c r="S63" s="225"/>
      <c r="T63" s="243"/>
      <c r="U63" s="240"/>
      <c r="V63" s="238"/>
      <c r="W63" s="1"/>
      <c r="X63" s="1"/>
      <c r="Y63" s="1"/>
      <c r="Z63" s="1"/>
      <c r="AA63" s="1"/>
      <c r="AB63" s="1"/>
      <c r="AC63" s="1"/>
    </row>
    <row r="64" spans="1:29" ht="15" customHeight="1">
      <c r="A64" s="8"/>
      <c r="B64" s="282"/>
      <c r="C64" s="229" t="str">
        <f ca="1">OFFSET(INDIRECT($B200),15,2)</f>
        <v>Collaboration</v>
      </c>
      <c r="D64" s="268" t="str">
        <f ca="1">OFFSET(INDIRECT($B200),15,14)</f>
        <v xml:space="preserve">work with others to create an online collaborative project for a specific purpose, sharing and appropriately setting permissions for other group members, e.g. editing, commenting, viewing.
</v>
      </c>
      <c r="E64" s="241">
        <v>1</v>
      </c>
      <c r="F64" s="237"/>
      <c r="G64" s="255" t="str">
        <f ca="1">OFFSET(INDIRECT($B200),15,15)</f>
        <v>take account of chronological changes made to a file and choose appropriate restore points if needed.</v>
      </c>
      <c r="H64" s="241">
        <v>1</v>
      </c>
      <c r="I64" s="246"/>
      <c r="J64" s="256" t="str">
        <f ca="1">OFFSET(INDIRECT($B200),15,16)</f>
        <v>independently select and use online collaboration tools to create a project with others.</v>
      </c>
      <c r="K64" s="241">
        <v>1</v>
      </c>
      <c r="L64" s="246"/>
      <c r="M64" s="255" t="str">
        <f ca="1">OFFSET(INDIRECT($B200),15,17)</f>
        <v xml:space="preserve">independently select and use a range of online collaboration tools to create a project with others, e.g. make use of online technology to share and present ideas to others.
</v>
      </c>
      <c r="N64" s="241">
        <v>1</v>
      </c>
      <c r="O64" s="244"/>
      <c r="P64" s="255" t="str">
        <f ca="1">OFFSET(INDIRECT($B200),15,18)</f>
        <v>reflect on choices of collaboration solutions and comment on how this could be improved to meet aims of tasks.</v>
      </c>
      <c r="Q64" s="241">
        <v>1</v>
      </c>
      <c r="R64" s="244"/>
      <c r="S64" s="255" t="str">
        <f ca="1">OFFSET(INDIRECT($B200),15,19)</f>
        <v xml:space="preserve">reflect on choices of collaboration solutions and comment on how this could be improved to meet aims of tasks.
</v>
      </c>
      <c r="T64" s="241">
        <v>1</v>
      </c>
      <c r="U64" s="244"/>
      <c r="V64" s="237"/>
      <c r="W64" s="1"/>
      <c r="X64" s="1"/>
      <c r="Y64" s="1"/>
      <c r="Z64" s="1"/>
      <c r="AA64" s="1"/>
      <c r="AB64" s="1"/>
      <c r="AC64" s="1"/>
    </row>
    <row r="65" spans="1:29" ht="15" customHeight="1">
      <c r="A65" s="8"/>
      <c r="B65" s="282"/>
      <c r="C65" s="224"/>
      <c r="D65" s="291"/>
      <c r="E65" s="242"/>
      <c r="F65" s="247"/>
      <c r="G65" s="224"/>
      <c r="H65" s="242"/>
      <c r="I65" s="247"/>
      <c r="J65" s="250"/>
      <c r="K65" s="242"/>
      <c r="L65" s="247"/>
      <c r="M65" s="224"/>
      <c r="N65" s="242"/>
      <c r="O65" s="240"/>
      <c r="P65" s="224"/>
      <c r="Q65" s="242"/>
      <c r="R65" s="240"/>
      <c r="S65" s="224"/>
      <c r="T65" s="242"/>
      <c r="U65" s="240"/>
      <c r="V65" s="238"/>
      <c r="W65" s="1"/>
      <c r="X65" s="1"/>
      <c r="Y65" s="1"/>
      <c r="Z65" s="1"/>
      <c r="AA65" s="1"/>
      <c r="AB65" s="1"/>
      <c r="AC65" s="1"/>
    </row>
    <row r="66" spans="1:29" ht="15" customHeight="1">
      <c r="A66" s="8"/>
      <c r="B66" s="282"/>
      <c r="C66" s="224"/>
      <c r="D66" s="291"/>
      <c r="E66" s="242"/>
      <c r="F66" s="247"/>
      <c r="G66" s="224"/>
      <c r="H66" s="242"/>
      <c r="I66" s="247"/>
      <c r="J66" s="250"/>
      <c r="K66" s="242"/>
      <c r="L66" s="247"/>
      <c r="M66" s="224"/>
      <c r="N66" s="242"/>
      <c r="O66" s="240"/>
      <c r="P66" s="224"/>
      <c r="Q66" s="242"/>
      <c r="R66" s="240"/>
      <c r="S66" s="224"/>
      <c r="T66" s="242"/>
      <c r="U66" s="240"/>
      <c r="V66" s="238"/>
      <c r="W66" s="1"/>
      <c r="X66" s="1"/>
      <c r="Y66" s="1"/>
      <c r="Z66" s="1"/>
      <c r="AA66" s="1"/>
      <c r="AB66" s="1"/>
      <c r="AC66" s="1"/>
    </row>
    <row r="67" spans="1:29" ht="15" customHeight="1">
      <c r="A67" s="8"/>
      <c r="B67" s="282"/>
      <c r="C67" s="224"/>
      <c r="D67" s="291"/>
      <c r="E67" s="243"/>
      <c r="F67" s="247"/>
      <c r="G67" s="224"/>
      <c r="H67" s="243"/>
      <c r="I67" s="247"/>
      <c r="J67" s="250"/>
      <c r="K67" s="243"/>
      <c r="L67" s="247"/>
      <c r="M67" s="224"/>
      <c r="N67" s="243"/>
      <c r="O67" s="240"/>
      <c r="P67" s="224"/>
      <c r="Q67" s="243"/>
      <c r="R67" s="240"/>
      <c r="S67" s="224"/>
      <c r="T67" s="243"/>
      <c r="U67" s="240"/>
      <c r="V67" s="238"/>
      <c r="W67" s="1"/>
      <c r="X67" s="1"/>
      <c r="Y67" s="1"/>
      <c r="Z67" s="1"/>
      <c r="AA67" s="1"/>
      <c r="AB67" s="1"/>
      <c r="AC67" s="1"/>
    </row>
    <row r="68" spans="1:29" ht="15" customHeight="1">
      <c r="A68" s="8"/>
      <c r="B68" s="282"/>
      <c r="C68" s="224"/>
      <c r="D68" s="291"/>
      <c r="E68" s="241">
        <v>2</v>
      </c>
      <c r="F68" s="266"/>
      <c r="G68" s="224"/>
      <c r="H68" s="241">
        <v>2</v>
      </c>
      <c r="I68" s="248"/>
      <c r="J68" s="250"/>
      <c r="K68" s="241">
        <v>2</v>
      </c>
      <c r="L68" s="248"/>
      <c r="M68" s="224"/>
      <c r="N68" s="241">
        <v>2</v>
      </c>
      <c r="O68" s="239"/>
      <c r="P68" s="224"/>
      <c r="Q68" s="241">
        <v>2</v>
      </c>
      <c r="R68" s="239"/>
      <c r="S68" s="224"/>
      <c r="T68" s="241">
        <v>2</v>
      </c>
      <c r="U68" s="239"/>
      <c r="V68" s="237"/>
      <c r="W68" s="1"/>
      <c r="X68" s="1"/>
      <c r="Y68" s="1"/>
      <c r="Z68" s="1"/>
      <c r="AA68" s="1"/>
      <c r="AB68" s="1"/>
      <c r="AC68" s="1"/>
    </row>
    <row r="69" spans="1:29" ht="15" customHeight="1">
      <c r="A69" s="8"/>
      <c r="B69" s="282"/>
      <c r="C69" s="224"/>
      <c r="D69" s="291"/>
      <c r="E69" s="242"/>
      <c r="F69" s="247"/>
      <c r="G69" s="224"/>
      <c r="H69" s="242"/>
      <c r="I69" s="247"/>
      <c r="J69" s="250"/>
      <c r="K69" s="242"/>
      <c r="L69" s="247"/>
      <c r="M69" s="224"/>
      <c r="N69" s="242"/>
      <c r="O69" s="240"/>
      <c r="P69" s="224"/>
      <c r="Q69" s="242"/>
      <c r="R69" s="240"/>
      <c r="S69" s="224"/>
      <c r="T69" s="242"/>
      <c r="U69" s="240"/>
      <c r="V69" s="238"/>
      <c r="W69" s="1"/>
      <c r="X69" s="1"/>
      <c r="Y69" s="1"/>
      <c r="Z69" s="1"/>
      <c r="AA69" s="1"/>
      <c r="AB69" s="1"/>
      <c r="AC69" s="1"/>
    </row>
    <row r="70" spans="1:29" ht="15" customHeight="1">
      <c r="A70" s="8"/>
      <c r="B70" s="282"/>
      <c r="C70" s="224"/>
      <c r="D70" s="291"/>
      <c r="E70" s="242"/>
      <c r="F70" s="247"/>
      <c r="G70" s="224"/>
      <c r="H70" s="242"/>
      <c r="I70" s="247"/>
      <c r="J70" s="250"/>
      <c r="K70" s="242"/>
      <c r="L70" s="247"/>
      <c r="M70" s="224"/>
      <c r="N70" s="242"/>
      <c r="O70" s="240"/>
      <c r="P70" s="224"/>
      <c r="Q70" s="242"/>
      <c r="R70" s="240"/>
      <c r="S70" s="224"/>
      <c r="T70" s="242"/>
      <c r="U70" s="240"/>
      <c r="V70" s="238"/>
      <c r="W70" s="1"/>
      <c r="X70" s="1"/>
      <c r="Y70" s="1"/>
      <c r="Z70" s="1"/>
      <c r="AA70" s="1"/>
      <c r="AB70" s="1"/>
      <c r="AC70" s="1"/>
    </row>
    <row r="71" spans="1:29" ht="15" customHeight="1">
      <c r="A71" s="8"/>
      <c r="B71" s="282"/>
      <c r="C71" s="224"/>
      <c r="D71" s="291"/>
      <c r="E71" s="243"/>
      <c r="F71" s="247"/>
      <c r="G71" s="224"/>
      <c r="H71" s="243"/>
      <c r="I71" s="247"/>
      <c r="J71" s="250"/>
      <c r="K71" s="243"/>
      <c r="L71" s="247"/>
      <c r="M71" s="224"/>
      <c r="N71" s="243"/>
      <c r="O71" s="240"/>
      <c r="P71" s="224"/>
      <c r="Q71" s="243"/>
      <c r="R71" s="240"/>
      <c r="S71" s="224"/>
      <c r="T71" s="243"/>
      <c r="U71" s="240"/>
      <c r="V71" s="238"/>
      <c r="W71" s="1"/>
      <c r="X71" s="1"/>
      <c r="Y71" s="1"/>
      <c r="Z71" s="1"/>
      <c r="AA71" s="1"/>
      <c r="AB71" s="1"/>
      <c r="AC71" s="1"/>
    </row>
    <row r="72" spans="1:29" ht="15" customHeight="1">
      <c r="A72" s="8"/>
      <c r="B72" s="282"/>
      <c r="C72" s="224"/>
      <c r="D72" s="291"/>
      <c r="E72" s="241">
        <v>3</v>
      </c>
      <c r="F72" s="266"/>
      <c r="G72" s="224"/>
      <c r="H72" s="241">
        <v>3</v>
      </c>
      <c r="I72" s="248"/>
      <c r="J72" s="250"/>
      <c r="K72" s="241">
        <v>3</v>
      </c>
      <c r="L72" s="248"/>
      <c r="M72" s="224"/>
      <c r="N72" s="241">
        <v>3</v>
      </c>
      <c r="O72" s="239"/>
      <c r="P72" s="224"/>
      <c r="Q72" s="241">
        <v>3</v>
      </c>
      <c r="R72" s="239"/>
      <c r="S72" s="224"/>
      <c r="T72" s="241">
        <v>3</v>
      </c>
      <c r="U72" s="239"/>
      <c r="V72" s="237"/>
      <c r="W72" s="1"/>
      <c r="X72" s="1"/>
      <c r="Y72" s="1"/>
      <c r="Z72" s="1"/>
      <c r="AA72" s="1"/>
      <c r="AB72" s="1"/>
      <c r="AC72" s="1"/>
    </row>
    <row r="73" spans="1:29" ht="15" customHeight="1">
      <c r="A73" s="8"/>
      <c r="B73" s="282"/>
      <c r="C73" s="224"/>
      <c r="D73" s="291"/>
      <c r="E73" s="242"/>
      <c r="F73" s="247"/>
      <c r="G73" s="224"/>
      <c r="H73" s="242"/>
      <c r="I73" s="247"/>
      <c r="J73" s="250"/>
      <c r="K73" s="242"/>
      <c r="L73" s="247"/>
      <c r="M73" s="224"/>
      <c r="N73" s="242"/>
      <c r="O73" s="240"/>
      <c r="P73" s="224"/>
      <c r="Q73" s="242"/>
      <c r="R73" s="240"/>
      <c r="S73" s="224"/>
      <c r="T73" s="242"/>
      <c r="U73" s="240"/>
      <c r="V73" s="238"/>
      <c r="W73" s="1"/>
      <c r="X73" s="1"/>
      <c r="Y73" s="1"/>
      <c r="Z73" s="1"/>
      <c r="AA73" s="1"/>
      <c r="AB73" s="1"/>
      <c r="AC73" s="1"/>
    </row>
    <row r="74" spans="1:29" ht="15" customHeight="1">
      <c r="A74" s="8"/>
      <c r="B74" s="282"/>
      <c r="C74" s="224"/>
      <c r="D74" s="291"/>
      <c r="E74" s="242"/>
      <c r="F74" s="247"/>
      <c r="G74" s="224"/>
      <c r="H74" s="242"/>
      <c r="I74" s="247"/>
      <c r="J74" s="250"/>
      <c r="K74" s="242"/>
      <c r="L74" s="247"/>
      <c r="M74" s="224"/>
      <c r="N74" s="242"/>
      <c r="O74" s="240"/>
      <c r="P74" s="224"/>
      <c r="Q74" s="242"/>
      <c r="R74" s="240"/>
      <c r="S74" s="224"/>
      <c r="T74" s="242"/>
      <c r="U74" s="240"/>
      <c r="V74" s="238"/>
      <c r="W74" s="1"/>
      <c r="X74" s="1"/>
      <c r="Y74" s="1"/>
      <c r="Z74" s="1"/>
      <c r="AA74" s="1"/>
      <c r="AB74" s="1"/>
      <c r="AC74" s="1"/>
    </row>
    <row r="75" spans="1:29" ht="15" customHeight="1">
      <c r="A75" s="8"/>
      <c r="B75" s="282"/>
      <c r="C75" s="225"/>
      <c r="D75" s="291"/>
      <c r="E75" s="243"/>
      <c r="F75" s="247"/>
      <c r="G75" s="225"/>
      <c r="H75" s="243"/>
      <c r="I75" s="247"/>
      <c r="J75" s="251"/>
      <c r="K75" s="243"/>
      <c r="L75" s="247"/>
      <c r="M75" s="225"/>
      <c r="N75" s="243"/>
      <c r="O75" s="240"/>
      <c r="P75" s="225"/>
      <c r="Q75" s="243"/>
      <c r="R75" s="240"/>
      <c r="S75" s="225"/>
      <c r="T75" s="243"/>
      <c r="U75" s="240"/>
      <c r="V75" s="238"/>
      <c r="W75" s="1"/>
      <c r="X75" s="1"/>
      <c r="Y75" s="1"/>
      <c r="Z75" s="1"/>
      <c r="AA75" s="1"/>
      <c r="AB75" s="1"/>
      <c r="AC75" s="1"/>
    </row>
    <row r="76" spans="1:29" ht="15" customHeight="1">
      <c r="A76" s="8"/>
      <c r="B76" s="282"/>
      <c r="C76" s="229" t="str">
        <f ca="1">OFFSET(INDIRECT($B200),17,2)</f>
        <v>Storing and sharing</v>
      </c>
      <c r="D76" s="268" t="str">
        <f ca="1">OFFSET(INDIRECT($B$200),17,14)</f>
        <v>create and share hyperlinks to local, network and online files
password-protect a file.</v>
      </c>
      <c r="E76" s="241">
        <v>1</v>
      </c>
      <c r="F76" s="237"/>
      <c r="G76" s="255" t="str">
        <f ca="1">OFFSET(INDIRECT($B200),17,15)</f>
        <v xml:space="preserve">track the changes of a document/view the revision history and restore a previous version where appropriate
take account of file size and type, and understand that storage drives may have a limited storage space.
</v>
      </c>
      <c r="H76" s="241">
        <v>1</v>
      </c>
      <c r="I76" s="246"/>
      <c r="J76" s="256" t="str">
        <f ca="1">OFFSET(INDIRECT($B200),17,16)</f>
        <v>use appropriate advanced file-management techniques, e.g. tagging, compression.</v>
      </c>
      <c r="K76" s="241">
        <v>1</v>
      </c>
      <c r="L76" s="246"/>
      <c r="M76" s="255" t="str">
        <f ca="1">OFFSET(INDIRECT($B200),17,17)</f>
        <v>understand simple encryption and the purpose of encryption, e.g. to send sensitive data more securely
use relevant hyperlinks and account for the appropriate file management technique, e.g. some file storage systems will utilise dynamic hyperlinks so that if a file location is changed, the link remains intact, whereas changing file location in other systems could result in a broken hyperlink.</v>
      </c>
      <c r="N76" s="241">
        <v>1</v>
      </c>
      <c r="O76" s="244"/>
      <c r="P76" s="245" t="str">
        <f ca="1">OFFSET(INDIRECT($B200),17,18)</f>
        <v>use online services to share appropriate content with a global audience, e.g. uploading content to public websites to share with specific audiences.</v>
      </c>
      <c r="Q76" s="241">
        <v>1</v>
      </c>
      <c r="R76" s="244"/>
      <c r="S76" s="255" t="str">
        <f ca="1">OFFSET(INDIRECT($B200),17,19)</f>
        <v>use online services to share appropriate content with a global audience, e.g. uploading content to public websites to share with specific audiences.</v>
      </c>
      <c r="T76" s="241">
        <v>1</v>
      </c>
      <c r="U76" s="244"/>
      <c r="V76" s="237"/>
      <c r="W76" s="1"/>
      <c r="X76" s="1"/>
      <c r="Y76" s="1"/>
      <c r="Z76" s="1"/>
      <c r="AA76" s="1"/>
      <c r="AB76" s="1"/>
      <c r="AC76" s="1"/>
    </row>
    <row r="77" spans="1:29" ht="15" customHeight="1">
      <c r="A77" s="8"/>
      <c r="B77" s="282"/>
      <c r="C77" s="224"/>
      <c r="D77" s="291"/>
      <c r="E77" s="242"/>
      <c r="F77" s="247"/>
      <c r="G77" s="224"/>
      <c r="H77" s="242"/>
      <c r="I77" s="247"/>
      <c r="J77" s="250"/>
      <c r="K77" s="242"/>
      <c r="L77" s="247"/>
      <c r="M77" s="224"/>
      <c r="N77" s="242"/>
      <c r="O77" s="240"/>
      <c r="P77" s="224"/>
      <c r="Q77" s="242"/>
      <c r="R77" s="240"/>
      <c r="S77" s="224"/>
      <c r="T77" s="242"/>
      <c r="U77" s="240"/>
      <c r="V77" s="238"/>
      <c r="W77" s="1"/>
      <c r="X77" s="1"/>
      <c r="Y77" s="1"/>
      <c r="Z77" s="1"/>
      <c r="AA77" s="1"/>
      <c r="AB77" s="1"/>
      <c r="AC77" s="1"/>
    </row>
    <row r="78" spans="1:29" ht="15" customHeight="1">
      <c r="A78" s="8"/>
      <c r="B78" s="282"/>
      <c r="C78" s="224"/>
      <c r="D78" s="291"/>
      <c r="E78" s="242"/>
      <c r="F78" s="247"/>
      <c r="G78" s="224"/>
      <c r="H78" s="242"/>
      <c r="I78" s="247"/>
      <c r="J78" s="250"/>
      <c r="K78" s="242"/>
      <c r="L78" s="247"/>
      <c r="M78" s="224"/>
      <c r="N78" s="242"/>
      <c r="O78" s="240"/>
      <c r="P78" s="224"/>
      <c r="Q78" s="242"/>
      <c r="R78" s="240"/>
      <c r="S78" s="224"/>
      <c r="T78" s="242"/>
      <c r="U78" s="240"/>
      <c r="V78" s="238"/>
      <c r="W78" s="1"/>
      <c r="X78" s="1"/>
      <c r="Y78" s="1"/>
      <c r="Z78" s="1"/>
      <c r="AA78" s="1"/>
      <c r="AB78" s="1"/>
      <c r="AC78" s="1"/>
    </row>
    <row r="79" spans="1:29" ht="15" customHeight="1">
      <c r="A79" s="8"/>
      <c r="B79" s="282"/>
      <c r="C79" s="224"/>
      <c r="D79" s="291"/>
      <c r="E79" s="243"/>
      <c r="F79" s="247"/>
      <c r="G79" s="224"/>
      <c r="H79" s="243"/>
      <c r="I79" s="247"/>
      <c r="J79" s="250"/>
      <c r="K79" s="243"/>
      <c r="L79" s="247"/>
      <c r="M79" s="224"/>
      <c r="N79" s="243"/>
      <c r="O79" s="240"/>
      <c r="P79" s="224"/>
      <c r="Q79" s="243"/>
      <c r="R79" s="240"/>
      <c r="S79" s="224"/>
      <c r="T79" s="243"/>
      <c r="U79" s="240"/>
      <c r="V79" s="238"/>
      <c r="W79" s="1"/>
      <c r="X79" s="1"/>
      <c r="Y79" s="1"/>
      <c r="Z79" s="1"/>
      <c r="AA79" s="1"/>
      <c r="AB79" s="1"/>
      <c r="AC79" s="1"/>
    </row>
    <row r="80" spans="1:29" ht="15" customHeight="1">
      <c r="A80" s="8"/>
      <c r="B80" s="282"/>
      <c r="C80" s="224"/>
      <c r="D80" s="291"/>
      <c r="E80" s="241">
        <v>2</v>
      </c>
      <c r="F80" s="266"/>
      <c r="G80" s="224"/>
      <c r="H80" s="241">
        <v>2</v>
      </c>
      <c r="I80" s="248"/>
      <c r="J80" s="250"/>
      <c r="K80" s="241">
        <v>2</v>
      </c>
      <c r="L80" s="248"/>
      <c r="M80" s="224"/>
      <c r="N80" s="241">
        <v>2</v>
      </c>
      <c r="O80" s="239"/>
      <c r="P80" s="224"/>
      <c r="Q80" s="241">
        <v>2</v>
      </c>
      <c r="R80" s="239"/>
      <c r="S80" s="224"/>
      <c r="T80" s="241">
        <v>2</v>
      </c>
      <c r="U80" s="239"/>
      <c r="V80" s="237"/>
      <c r="W80" s="1"/>
      <c r="X80" s="1"/>
      <c r="Y80" s="1"/>
      <c r="Z80" s="1"/>
      <c r="AA80" s="1"/>
      <c r="AB80" s="1"/>
      <c r="AC80" s="1"/>
    </row>
    <row r="81" spans="1:29" ht="15" customHeight="1">
      <c r="A81" s="8"/>
      <c r="B81" s="282"/>
      <c r="C81" s="224"/>
      <c r="D81" s="291"/>
      <c r="E81" s="242"/>
      <c r="F81" s="247"/>
      <c r="G81" s="224"/>
      <c r="H81" s="242"/>
      <c r="I81" s="247"/>
      <c r="J81" s="250"/>
      <c r="K81" s="242"/>
      <c r="L81" s="247"/>
      <c r="M81" s="224"/>
      <c r="N81" s="242"/>
      <c r="O81" s="240"/>
      <c r="P81" s="224"/>
      <c r="Q81" s="242"/>
      <c r="R81" s="240"/>
      <c r="S81" s="224"/>
      <c r="T81" s="242"/>
      <c r="U81" s="240"/>
      <c r="V81" s="238"/>
      <c r="W81" s="1"/>
      <c r="X81" s="1"/>
      <c r="Y81" s="1"/>
      <c r="Z81" s="1"/>
      <c r="AA81" s="1"/>
      <c r="AB81" s="1"/>
      <c r="AC81" s="1"/>
    </row>
    <row r="82" spans="1:29" ht="15" customHeight="1">
      <c r="A82" s="8"/>
      <c r="B82" s="282"/>
      <c r="C82" s="224"/>
      <c r="D82" s="291"/>
      <c r="E82" s="242"/>
      <c r="F82" s="247"/>
      <c r="G82" s="224"/>
      <c r="H82" s="242"/>
      <c r="I82" s="247"/>
      <c r="J82" s="250"/>
      <c r="K82" s="242"/>
      <c r="L82" s="247"/>
      <c r="M82" s="224"/>
      <c r="N82" s="242"/>
      <c r="O82" s="240"/>
      <c r="P82" s="224"/>
      <c r="Q82" s="242"/>
      <c r="R82" s="240"/>
      <c r="S82" s="224"/>
      <c r="T82" s="242"/>
      <c r="U82" s="240"/>
      <c r="V82" s="238"/>
      <c r="W82" s="1"/>
      <c r="X82" s="1"/>
      <c r="Y82" s="1"/>
      <c r="Z82" s="1"/>
      <c r="AA82" s="1"/>
      <c r="AB82" s="1"/>
      <c r="AC82" s="1"/>
    </row>
    <row r="83" spans="1:29" ht="15" customHeight="1">
      <c r="A83" s="8"/>
      <c r="B83" s="282"/>
      <c r="C83" s="224"/>
      <c r="D83" s="291"/>
      <c r="E83" s="243"/>
      <c r="F83" s="247"/>
      <c r="G83" s="224"/>
      <c r="H83" s="243"/>
      <c r="I83" s="247"/>
      <c r="J83" s="250"/>
      <c r="K83" s="243"/>
      <c r="L83" s="247"/>
      <c r="M83" s="224"/>
      <c r="N83" s="243"/>
      <c r="O83" s="240"/>
      <c r="P83" s="224"/>
      <c r="Q83" s="243"/>
      <c r="R83" s="240"/>
      <c r="S83" s="224"/>
      <c r="T83" s="243"/>
      <c r="U83" s="240"/>
      <c r="V83" s="238"/>
      <c r="W83" s="1"/>
      <c r="X83" s="1"/>
      <c r="Y83" s="1"/>
      <c r="Z83" s="1"/>
      <c r="AA83" s="1"/>
      <c r="AB83" s="1"/>
      <c r="AC83" s="1"/>
    </row>
    <row r="84" spans="1:29" ht="15" customHeight="1">
      <c r="A84" s="8"/>
      <c r="B84" s="282"/>
      <c r="C84" s="224"/>
      <c r="D84" s="291"/>
      <c r="E84" s="241">
        <v>3</v>
      </c>
      <c r="F84" s="266"/>
      <c r="G84" s="224"/>
      <c r="H84" s="241">
        <v>3</v>
      </c>
      <c r="I84" s="248"/>
      <c r="J84" s="250"/>
      <c r="K84" s="241">
        <v>3</v>
      </c>
      <c r="L84" s="248"/>
      <c r="M84" s="224"/>
      <c r="N84" s="241">
        <v>3</v>
      </c>
      <c r="O84" s="239"/>
      <c r="P84" s="224"/>
      <c r="Q84" s="241">
        <v>3</v>
      </c>
      <c r="R84" s="239"/>
      <c r="S84" s="224"/>
      <c r="T84" s="241">
        <v>3</v>
      </c>
      <c r="U84" s="239"/>
      <c r="V84" s="237"/>
      <c r="W84" s="1"/>
      <c r="X84" s="1"/>
      <c r="Y84" s="1"/>
      <c r="Z84" s="1"/>
      <c r="AA84" s="1"/>
      <c r="AB84" s="1"/>
      <c r="AC84" s="1"/>
    </row>
    <row r="85" spans="1:29" ht="15" customHeight="1">
      <c r="A85" s="8"/>
      <c r="B85" s="282"/>
      <c r="C85" s="224"/>
      <c r="D85" s="291"/>
      <c r="E85" s="242"/>
      <c r="F85" s="247"/>
      <c r="G85" s="224"/>
      <c r="H85" s="242"/>
      <c r="I85" s="247"/>
      <c r="J85" s="250"/>
      <c r="K85" s="242"/>
      <c r="L85" s="247"/>
      <c r="M85" s="224"/>
      <c r="N85" s="242"/>
      <c r="O85" s="240"/>
      <c r="P85" s="224"/>
      <c r="Q85" s="242"/>
      <c r="R85" s="240"/>
      <c r="S85" s="224"/>
      <c r="T85" s="242"/>
      <c r="U85" s="240"/>
      <c r="V85" s="238"/>
      <c r="W85" s="1"/>
      <c r="X85" s="1"/>
      <c r="Y85" s="1"/>
      <c r="Z85" s="1"/>
      <c r="AA85" s="1"/>
      <c r="AB85" s="1"/>
      <c r="AC85" s="1"/>
    </row>
    <row r="86" spans="1:29" ht="15" customHeight="1">
      <c r="A86" s="8"/>
      <c r="B86" s="282"/>
      <c r="C86" s="224"/>
      <c r="D86" s="291"/>
      <c r="E86" s="242"/>
      <c r="F86" s="247"/>
      <c r="G86" s="224"/>
      <c r="H86" s="242"/>
      <c r="I86" s="247"/>
      <c r="J86" s="250"/>
      <c r="K86" s="242"/>
      <c r="L86" s="247"/>
      <c r="M86" s="224"/>
      <c r="N86" s="242"/>
      <c r="O86" s="240"/>
      <c r="P86" s="224"/>
      <c r="Q86" s="242"/>
      <c r="R86" s="240"/>
      <c r="S86" s="224"/>
      <c r="T86" s="242"/>
      <c r="U86" s="240"/>
      <c r="V86" s="238"/>
      <c r="W86" s="1"/>
      <c r="X86" s="1"/>
      <c r="Y86" s="1"/>
      <c r="Z86" s="1"/>
      <c r="AA86" s="1"/>
      <c r="AB86" s="1"/>
      <c r="AC86" s="1"/>
    </row>
    <row r="87" spans="1:29" ht="15" customHeight="1">
      <c r="A87" s="8"/>
      <c r="B87" s="283"/>
      <c r="C87" s="225"/>
      <c r="D87" s="291"/>
      <c r="E87" s="243"/>
      <c r="F87" s="247"/>
      <c r="G87" s="225"/>
      <c r="H87" s="243"/>
      <c r="I87" s="247"/>
      <c r="J87" s="251"/>
      <c r="K87" s="243"/>
      <c r="L87" s="247"/>
      <c r="M87" s="225"/>
      <c r="N87" s="243"/>
      <c r="O87" s="240"/>
      <c r="P87" s="225"/>
      <c r="Q87" s="243"/>
      <c r="R87" s="240"/>
      <c r="S87" s="225"/>
      <c r="T87" s="243"/>
      <c r="U87" s="240"/>
      <c r="V87" s="238"/>
      <c r="W87" s="1"/>
      <c r="X87" s="1"/>
      <c r="Y87" s="1"/>
      <c r="Z87" s="1"/>
      <c r="AA87" s="1"/>
      <c r="AB87" s="1"/>
      <c r="AC87" s="1"/>
    </row>
    <row r="88" spans="1:29" ht="15" customHeight="1">
      <c r="A88" s="8"/>
      <c r="B88" s="284" t="str">
        <f ca="1">OFFSET(INDIRECT($B200),18,0)</f>
        <v>3. Producing</v>
      </c>
      <c r="C88" s="230" t="str">
        <f ca="1">OFFSET(INDIRECT($B200),20,2)</f>
        <v>Planning, sourcing and searching</v>
      </c>
      <c r="D88" s="268" t="str">
        <f ca="1">OFFSET(INDIRECT($B$200),20,14)</f>
        <v>plan work independently before beginning the digital task
extend strategies for finding information; store previous searches and results for future use, e.g. reference through hyperlinks and bookmark a website.</v>
      </c>
      <c r="E88" s="241">
        <v>1</v>
      </c>
      <c r="F88" s="237"/>
      <c r="G88" s="245" t="str">
        <f ca="1">OFFSET(INDIRECT($B200),20,15)</f>
        <v xml:space="preserve">select and use effective planning techniques
search for necessary information and assess the quality of the information found; assess sources of information to determine if they are reliable and reference valid sources, e.g. search a range of sources and critically evaluate search findings. 
</v>
      </c>
      <c r="H88" s="241">
        <v>1</v>
      </c>
      <c r="I88" s="246"/>
      <c r="J88" s="249" t="str">
        <f ca="1">OFFSET(INDIRECT($B200),20,16)</f>
        <v xml:space="preserve">select and use a variety of effective planning techniques
search a variety of sources using relevant search techniques with increased complexity; organise previous searches and information for improved functionality and reference using appropriate methods, e.g. begin to categorise and group searches to make information handling more efficient; ensure that information sources are current, reliable and valid.
</v>
      </c>
      <c r="K88" s="241">
        <v>1</v>
      </c>
      <c r="L88" s="246"/>
      <c r="M88" s="245" t="str">
        <f ca="1">OFFSET(INDIRECT($B200),20,17)</f>
        <v>select and use a variety of effective planning techniques
evaluate the reliability of sources of information, justify opinions and reasons for choices and reference using appropriate methods
use a range of complex searches independently, e.g. and/or/+/-/not.</v>
      </c>
      <c r="N88" s="241">
        <v>1</v>
      </c>
      <c r="O88" s="244"/>
      <c r="P88" s="245" t="str">
        <f ca="1">OFFSET(INDIRECT($B200),20,18)</f>
        <v>effectively plan with increasing complexity
search efficiently for information and evaluate the reliability of sources of information, justifying opinions and reasons for choices; reference work using appropriate methods.</v>
      </c>
      <c r="Q88" s="241">
        <v>1</v>
      </c>
      <c r="R88" s="244"/>
      <c r="S88" s="245" t="str">
        <f ca="1">OFFSET(INDIRECT($B200),20,19)</f>
        <v>effectively plan with increasing complexity
consider the benefits and limitations of digital tools and information sources, and of the results they produce, and use these results to inform future judgements about the quality of their work
search efficiently for information and evaluate the reliability of sources of information, justifying opinions and reasons for choices; reference work using appropriate methods.</v>
      </c>
      <c r="T88" s="241">
        <v>1</v>
      </c>
      <c r="U88" s="244"/>
      <c r="V88" s="237"/>
      <c r="W88" s="1"/>
      <c r="X88" s="1"/>
      <c r="Y88" s="1"/>
      <c r="Z88" s="1"/>
      <c r="AA88" s="1"/>
      <c r="AB88" s="1"/>
      <c r="AC88" s="1"/>
    </row>
    <row r="89" spans="1:29" ht="15" customHeight="1">
      <c r="A89" s="8"/>
      <c r="B89" s="282"/>
      <c r="C89" s="224"/>
      <c r="D89" s="291"/>
      <c r="E89" s="242"/>
      <c r="F89" s="247"/>
      <c r="G89" s="224"/>
      <c r="H89" s="242"/>
      <c r="I89" s="247"/>
      <c r="J89" s="250"/>
      <c r="K89" s="242"/>
      <c r="L89" s="247"/>
      <c r="M89" s="224"/>
      <c r="N89" s="242"/>
      <c r="O89" s="240"/>
      <c r="P89" s="224"/>
      <c r="Q89" s="242"/>
      <c r="R89" s="240"/>
      <c r="S89" s="224"/>
      <c r="T89" s="242"/>
      <c r="U89" s="240"/>
      <c r="V89" s="238"/>
      <c r="W89" s="1"/>
      <c r="X89" s="1"/>
      <c r="Y89" s="1"/>
      <c r="Z89" s="1"/>
      <c r="AA89" s="1"/>
      <c r="AB89" s="1"/>
      <c r="AC89" s="1"/>
    </row>
    <row r="90" spans="1:29" ht="15" customHeight="1">
      <c r="A90" s="8"/>
      <c r="B90" s="282"/>
      <c r="C90" s="224"/>
      <c r="D90" s="291"/>
      <c r="E90" s="242"/>
      <c r="F90" s="247"/>
      <c r="G90" s="224"/>
      <c r="H90" s="242"/>
      <c r="I90" s="247"/>
      <c r="J90" s="250"/>
      <c r="K90" s="242"/>
      <c r="L90" s="247"/>
      <c r="M90" s="224"/>
      <c r="N90" s="242"/>
      <c r="O90" s="240"/>
      <c r="P90" s="224"/>
      <c r="Q90" s="242"/>
      <c r="R90" s="240"/>
      <c r="S90" s="224"/>
      <c r="T90" s="242"/>
      <c r="U90" s="240"/>
      <c r="V90" s="238"/>
      <c r="W90" s="1"/>
      <c r="X90" s="1"/>
      <c r="Y90" s="1"/>
      <c r="Z90" s="1"/>
      <c r="AA90" s="1"/>
      <c r="AB90" s="1"/>
      <c r="AC90" s="1"/>
    </row>
    <row r="91" spans="1:29" ht="15" customHeight="1">
      <c r="A91" s="8"/>
      <c r="B91" s="282"/>
      <c r="C91" s="224"/>
      <c r="D91" s="291"/>
      <c r="E91" s="243"/>
      <c r="F91" s="247"/>
      <c r="G91" s="224"/>
      <c r="H91" s="243"/>
      <c r="I91" s="247"/>
      <c r="J91" s="250"/>
      <c r="K91" s="243"/>
      <c r="L91" s="247"/>
      <c r="M91" s="224"/>
      <c r="N91" s="243"/>
      <c r="O91" s="240"/>
      <c r="P91" s="224"/>
      <c r="Q91" s="243"/>
      <c r="R91" s="240"/>
      <c r="S91" s="224"/>
      <c r="T91" s="243"/>
      <c r="U91" s="240"/>
      <c r="V91" s="238"/>
      <c r="W91" s="1"/>
      <c r="X91" s="1"/>
      <c r="Y91" s="1"/>
      <c r="Z91" s="1"/>
      <c r="AA91" s="1"/>
      <c r="AB91" s="1"/>
      <c r="AC91" s="1"/>
    </row>
    <row r="92" spans="1:29" ht="15" customHeight="1">
      <c r="A92" s="8"/>
      <c r="B92" s="282"/>
      <c r="C92" s="224"/>
      <c r="D92" s="291"/>
      <c r="E92" s="241">
        <v>2</v>
      </c>
      <c r="F92" s="266"/>
      <c r="G92" s="224"/>
      <c r="H92" s="241">
        <v>2</v>
      </c>
      <c r="I92" s="248"/>
      <c r="J92" s="250"/>
      <c r="K92" s="241">
        <v>2</v>
      </c>
      <c r="L92" s="248"/>
      <c r="M92" s="224"/>
      <c r="N92" s="241">
        <v>2</v>
      </c>
      <c r="O92" s="239"/>
      <c r="P92" s="224"/>
      <c r="Q92" s="241">
        <v>2</v>
      </c>
      <c r="R92" s="239"/>
      <c r="S92" s="224"/>
      <c r="T92" s="241">
        <v>2</v>
      </c>
      <c r="U92" s="239"/>
      <c r="V92" s="237"/>
      <c r="W92" s="1"/>
      <c r="X92" s="1"/>
      <c r="Y92" s="1"/>
      <c r="Z92" s="1"/>
      <c r="AA92" s="1"/>
      <c r="AB92" s="1"/>
      <c r="AC92" s="1"/>
    </row>
    <row r="93" spans="1:29" ht="15" customHeight="1">
      <c r="A93" s="8"/>
      <c r="B93" s="282"/>
      <c r="C93" s="224"/>
      <c r="D93" s="291"/>
      <c r="E93" s="242"/>
      <c r="F93" s="247"/>
      <c r="G93" s="224"/>
      <c r="H93" s="242"/>
      <c r="I93" s="247"/>
      <c r="J93" s="250"/>
      <c r="K93" s="242"/>
      <c r="L93" s="247"/>
      <c r="M93" s="224"/>
      <c r="N93" s="242"/>
      <c r="O93" s="240"/>
      <c r="P93" s="224"/>
      <c r="Q93" s="242"/>
      <c r="R93" s="240"/>
      <c r="S93" s="224"/>
      <c r="T93" s="242"/>
      <c r="U93" s="240"/>
      <c r="V93" s="238"/>
      <c r="W93" s="1"/>
      <c r="X93" s="1"/>
      <c r="Y93" s="1"/>
      <c r="Z93" s="1"/>
      <c r="AA93" s="1"/>
      <c r="AB93" s="1"/>
      <c r="AC93" s="1"/>
    </row>
    <row r="94" spans="1:29" ht="15" customHeight="1">
      <c r="A94" s="8"/>
      <c r="B94" s="282"/>
      <c r="C94" s="224"/>
      <c r="D94" s="291"/>
      <c r="E94" s="242"/>
      <c r="F94" s="247"/>
      <c r="G94" s="224"/>
      <c r="H94" s="242"/>
      <c r="I94" s="247"/>
      <c r="J94" s="250"/>
      <c r="K94" s="242"/>
      <c r="L94" s="247"/>
      <c r="M94" s="224"/>
      <c r="N94" s="242"/>
      <c r="O94" s="240"/>
      <c r="P94" s="224"/>
      <c r="Q94" s="242"/>
      <c r="R94" s="240"/>
      <c r="S94" s="224"/>
      <c r="T94" s="242"/>
      <c r="U94" s="240"/>
      <c r="V94" s="238"/>
      <c r="W94" s="1"/>
      <c r="X94" s="1"/>
      <c r="Y94" s="1"/>
      <c r="Z94" s="1"/>
      <c r="AA94" s="1"/>
      <c r="AB94" s="1"/>
      <c r="AC94" s="1"/>
    </row>
    <row r="95" spans="1:29" ht="15" customHeight="1">
      <c r="A95" s="8"/>
      <c r="B95" s="282"/>
      <c r="C95" s="224"/>
      <c r="D95" s="291"/>
      <c r="E95" s="243"/>
      <c r="F95" s="247"/>
      <c r="G95" s="224"/>
      <c r="H95" s="243"/>
      <c r="I95" s="247"/>
      <c r="J95" s="250"/>
      <c r="K95" s="243"/>
      <c r="L95" s="247"/>
      <c r="M95" s="224"/>
      <c r="N95" s="243"/>
      <c r="O95" s="240"/>
      <c r="P95" s="224"/>
      <c r="Q95" s="243"/>
      <c r="R95" s="240"/>
      <c r="S95" s="224"/>
      <c r="T95" s="243"/>
      <c r="U95" s="240"/>
      <c r="V95" s="238"/>
      <c r="W95" s="1"/>
      <c r="X95" s="1"/>
      <c r="Y95" s="1"/>
      <c r="Z95" s="1"/>
      <c r="AA95" s="1"/>
      <c r="AB95" s="1"/>
      <c r="AC95" s="1"/>
    </row>
    <row r="96" spans="1:29" ht="15" customHeight="1">
      <c r="A96" s="8"/>
      <c r="B96" s="282"/>
      <c r="C96" s="224"/>
      <c r="D96" s="291"/>
      <c r="E96" s="241">
        <v>3</v>
      </c>
      <c r="F96" s="266"/>
      <c r="G96" s="224"/>
      <c r="H96" s="241">
        <v>3</v>
      </c>
      <c r="I96" s="248"/>
      <c r="J96" s="250"/>
      <c r="K96" s="241">
        <v>3</v>
      </c>
      <c r="L96" s="248"/>
      <c r="M96" s="224"/>
      <c r="N96" s="241">
        <v>3</v>
      </c>
      <c r="O96" s="239"/>
      <c r="P96" s="224"/>
      <c r="Q96" s="241">
        <v>3</v>
      </c>
      <c r="R96" s="239"/>
      <c r="S96" s="224"/>
      <c r="T96" s="241">
        <v>3</v>
      </c>
      <c r="U96" s="239"/>
      <c r="V96" s="237"/>
      <c r="W96" s="1"/>
      <c r="X96" s="1"/>
      <c r="Y96" s="1"/>
      <c r="Z96" s="1"/>
      <c r="AA96" s="1"/>
      <c r="AB96" s="1"/>
      <c r="AC96" s="1"/>
    </row>
    <row r="97" spans="1:29" ht="15" customHeight="1">
      <c r="A97" s="8"/>
      <c r="B97" s="282"/>
      <c r="C97" s="224"/>
      <c r="D97" s="291"/>
      <c r="E97" s="242"/>
      <c r="F97" s="247"/>
      <c r="G97" s="224"/>
      <c r="H97" s="242"/>
      <c r="I97" s="247"/>
      <c r="J97" s="250"/>
      <c r="K97" s="242"/>
      <c r="L97" s="247"/>
      <c r="M97" s="224"/>
      <c r="N97" s="242"/>
      <c r="O97" s="240"/>
      <c r="P97" s="224"/>
      <c r="Q97" s="242"/>
      <c r="R97" s="240"/>
      <c r="S97" s="224"/>
      <c r="T97" s="242"/>
      <c r="U97" s="240"/>
      <c r="V97" s="238"/>
      <c r="W97" s="1"/>
      <c r="X97" s="1"/>
      <c r="Y97" s="1"/>
      <c r="Z97" s="1"/>
      <c r="AA97" s="1"/>
      <c r="AB97" s="1"/>
      <c r="AC97" s="1"/>
    </row>
    <row r="98" spans="1:29" ht="15" customHeight="1">
      <c r="A98" s="8"/>
      <c r="B98" s="282"/>
      <c r="C98" s="224"/>
      <c r="D98" s="291"/>
      <c r="E98" s="242"/>
      <c r="F98" s="247"/>
      <c r="G98" s="224"/>
      <c r="H98" s="242"/>
      <c r="I98" s="247"/>
      <c r="J98" s="250"/>
      <c r="K98" s="242"/>
      <c r="L98" s="247"/>
      <c r="M98" s="224"/>
      <c r="N98" s="242"/>
      <c r="O98" s="240"/>
      <c r="P98" s="224"/>
      <c r="Q98" s="242"/>
      <c r="R98" s="240"/>
      <c r="S98" s="224"/>
      <c r="T98" s="242"/>
      <c r="U98" s="240"/>
      <c r="V98" s="238"/>
      <c r="W98" s="1"/>
      <c r="X98" s="1"/>
      <c r="Y98" s="1"/>
      <c r="Z98" s="1"/>
      <c r="AA98" s="1"/>
      <c r="AB98" s="1"/>
      <c r="AC98" s="1"/>
    </row>
    <row r="99" spans="1:29" ht="15" customHeight="1">
      <c r="A99" s="8"/>
      <c r="B99" s="282"/>
      <c r="C99" s="225"/>
      <c r="D99" s="291"/>
      <c r="E99" s="243"/>
      <c r="F99" s="247"/>
      <c r="G99" s="225"/>
      <c r="H99" s="243"/>
      <c r="I99" s="247"/>
      <c r="J99" s="251"/>
      <c r="K99" s="243"/>
      <c r="L99" s="247"/>
      <c r="M99" s="225"/>
      <c r="N99" s="243"/>
      <c r="O99" s="240"/>
      <c r="P99" s="225"/>
      <c r="Q99" s="243"/>
      <c r="R99" s="240"/>
      <c r="S99" s="225"/>
      <c r="T99" s="243"/>
      <c r="U99" s="240"/>
      <c r="V99" s="238"/>
      <c r="W99" s="1"/>
      <c r="X99" s="1"/>
      <c r="Y99" s="1"/>
      <c r="Z99" s="1"/>
      <c r="AA99" s="1"/>
      <c r="AB99" s="1"/>
      <c r="AC99" s="1"/>
    </row>
    <row r="100" spans="1:29" ht="15" customHeight="1">
      <c r="A100" s="8"/>
      <c r="B100" s="282"/>
      <c r="C100" s="230" t="str">
        <f ca="1">OFFSET(INDIRECT($B200),22,2)</f>
        <v>Creating</v>
      </c>
      <c r="D100" s="268" t="str">
        <f ca="1">OFFSET(INDIRECT($B$200),22,14)</f>
        <v>use a range of software to produce and refine multimedia components
select and combine a range of text, image, sound, animation and video to produce an outcome for a selected purpose; use software tools to enhance the outcomes for specific audiences.</v>
      </c>
      <c r="E100" s="241">
        <v>1</v>
      </c>
      <c r="F100" s="237"/>
      <c r="G100" s="255" t="str">
        <f ca="1">OFFSET(INDIRECT($B200),22,15)</f>
        <v>use many features of a range of software to produce and refine multimedia components
use software tools to create and enhance text, image, sound, animation and video components; combine the components to produce appropriate outcomes for a range of audiences and purposes.</v>
      </c>
      <c r="H100" s="241">
        <v>1</v>
      </c>
      <c r="I100" s="246"/>
      <c r="J100" s="256" t="str">
        <f ca="1">OFFSET(INDIRECT($B200),22,16)</f>
        <v>use many features of a range of software to produce and refine multimedia components
use software tools to create and enhance text, image, sound, animation and video components; combine the components to produce appropriate outcomes for a range of audiences and purposes
explore and develop formal text document structures for given purposes.</v>
      </c>
      <c r="K100" s="241">
        <v>1</v>
      </c>
      <c r="L100" s="246"/>
      <c r="M100" s="255" t="str">
        <f ca="1">OFFSET(INDIRECT($B200),22,17)</f>
        <v>select and use a variety of appropriate software, tools and techniques to create, modify and combine multimedia components
use software tools to create, enhance and combine text, images, sound, animation and video for a range of audiences and purposes 
develop a range of formal text document structures for different audiences and purposes.</v>
      </c>
      <c r="N100" s="241">
        <v>1</v>
      </c>
      <c r="O100" s="244"/>
      <c r="P100" s="255" t="str">
        <f ca="1">OFFSET(INDIRECT($B200),22,18)</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Q100" s="241">
        <v>1</v>
      </c>
      <c r="R100" s="244"/>
      <c r="S100" s="255" t="str">
        <f ca="1">OFFSET(INDIRECT($B200),22,19)</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T100" s="241">
        <v>1</v>
      </c>
      <c r="U100" s="244"/>
      <c r="V100" s="237"/>
      <c r="W100" s="1"/>
      <c r="X100" s="1"/>
      <c r="Y100" s="1"/>
      <c r="Z100" s="1"/>
      <c r="AA100" s="1"/>
      <c r="AB100" s="1"/>
      <c r="AC100" s="1"/>
    </row>
    <row r="101" spans="1:29" ht="15" customHeight="1">
      <c r="A101" s="8"/>
      <c r="B101" s="282"/>
      <c r="C101" s="224"/>
      <c r="D101" s="291"/>
      <c r="E101" s="242"/>
      <c r="F101" s="247"/>
      <c r="G101" s="224"/>
      <c r="H101" s="242"/>
      <c r="I101" s="247"/>
      <c r="J101" s="250"/>
      <c r="K101" s="242"/>
      <c r="L101" s="247"/>
      <c r="M101" s="224"/>
      <c r="N101" s="242"/>
      <c r="O101" s="240"/>
      <c r="P101" s="224"/>
      <c r="Q101" s="242"/>
      <c r="R101" s="240"/>
      <c r="S101" s="224"/>
      <c r="T101" s="242"/>
      <c r="U101" s="240"/>
      <c r="V101" s="238"/>
      <c r="W101" s="1"/>
      <c r="X101" s="1"/>
      <c r="Y101" s="1"/>
      <c r="Z101" s="1"/>
      <c r="AA101" s="1"/>
      <c r="AB101" s="1"/>
      <c r="AC101" s="1"/>
    </row>
    <row r="102" spans="1:29" ht="15" customHeight="1">
      <c r="A102" s="8"/>
      <c r="B102" s="282"/>
      <c r="C102" s="224"/>
      <c r="D102" s="291"/>
      <c r="E102" s="242"/>
      <c r="F102" s="247"/>
      <c r="G102" s="224"/>
      <c r="H102" s="242"/>
      <c r="I102" s="247"/>
      <c r="J102" s="250"/>
      <c r="K102" s="242"/>
      <c r="L102" s="247"/>
      <c r="M102" s="224"/>
      <c r="N102" s="242"/>
      <c r="O102" s="240"/>
      <c r="P102" s="224"/>
      <c r="Q102" s="242"/>
      <c r="R102" s="240"/>
      <c r="S102" s="224"/>
      <c r="T102" s="242"/>
      <c r="U102" s="240"/>
      <c r="V102" s="238"/>
      <c r="W102" s="1"/>
      <c r="X102" s="1"/>
      <c r="Y102" s="1"/>
      <c r="Z102" s="1"/>
      <c r="AA102" s="1"/>
      <c r="AB102" s="1"/>
      <c r="AC102" s="1"/>
    </row>
    <row r="103" spans="1:29" ht="15" customHeight="1">
      <c r="A103" s="8"/>
      <c r="B103" s="282"/>
      <c r="C103" s="224"/>
      <c r="D103" s="291"/>
      <c r="E103" s="243"/>
      <c r="F103" s="247"/>
      <c r="G103" s="224"/>
      <c r="H103" s="243"/>
      <c r="I103" s="247"/>
      <c r="J103" s="250"/>
      <c r="K103" s="243"/>
      <c r="L103" s="247"/>
      <c r="M103" s="224"/>
      <c r="N103" s="243"/>
      <c r="O103" s="240"/>
      <c r="P103" s="224"/>
      <c r="Q103" s="243"/>
      <c r="R103" s="240"/>
      <c r="S103" s="224"/>
      <c r="T103" s="243"/>
      <c r="U103" s="240"/>
      <c r="V103" s="238"/>
      <c r="W103" s="1"/>
      <c r="X103" s="1"/>
      <c r="Y103" s="1"/>
      <c r="Z103" s="1"/>
      <c r="AA103" s="1"/>
      <c r="AB103" s="1"/>
      <c r="AC103" s="1"/>
    </row>
    <row r="104" spans="1:29" ht="15" customHeight="1">
      <c r="A104" s="8"/>
      <c r="B104" s="282"/>
      <c r="C104" s="224"/>
      <c r="D104" s="291"/>
      <c r="E104" s="241">
        <v>2</v>
      </c>
      <c r="F104" s="266"/>
      <c r="G104" s="224"/>
      <c r="H104" s="241">
        <v>2</v>
      </c>
      <c r="I104" s="248"/>
      <c r="J104" s="250"/>
      <c r="K104" s="241">
        <v>2</v>
      </c>
      <c r="L104" s="248"/>
      <c r="M104" s="224"/>
      <c r="N104" s="241">
        <v>2</v>
      </c>
      <c r="O104" s="239"/>
      <c r="P104" s="224"/>
      <c r="Q104" s="241">
        <v>2</v>
      </c>
      <c r="R104" s="239"/>
      <c r="S104" s="224"/>
      <c r="T104" s="241">
        <v>2</v>
      </c>
      <c r="U104" s="239"/>
      <c r="V104" s="237"/>
      <c r="W104" s="1"/>
      <c r="X104" s="1"/>
      <c r="Y104" s="1"/>
      <c r="Z104" s="1"/>
      <c r="AA104" s="1"/>
      <c r="AB104" s="1"/>
      <c r="AC104" s="1"/>
    </row>
    <row r="105" spans="1:29" ht="15" customHeight="1">
      <c r="A105" s="8"/>
      <c r="B105" s="282"/>
      <c r="C105" s="224"/>
      <c r="D105" s="291"/>
      <c r="E105" s="242"/>
      <c r="F105" s="247"/>
      <c r="G105" s="224"/>
      <c r="H105" s="242"/>
      <c r="I105" s="247"/>
      <c r="J105" s="250"/>
      <c r="K105" s="242"/>
      <c r="L105" s="247"/>
      <c r="M105" s="224"/>
      <c r="N105" s="242"/>
      <c r="O105" s="240"/>
      <c r="P105" s="224"/>
      <c r="Q105" s="242"/>
      <c r="R105" s="240"/>
      <c r="S105" s="224"/>
      <c r="T105" s="242"/>
      <c r="U105" s="240"/>
      <c r="V105" s="238"/>
      <c r="W105" s="1"/>
      <c r="X105" s="1"/>
      <c r="Y105" s="1"/>
      <c r="Z105" s="1"/>
      <c r="AA105" s="1"/>
      <c r="AB105" s="1"/>
      <c r="AC105" s="1"/>
    </row>
    <row r="106" spans="1:29" ht="15" customHeight="1">
      <c r="A106" s="8"/>
      <c r="B106" s="282"/>
      <c r="C106" s="224"/>
      <c r="D106" s="291"/>
      <c r="E106" s="242"/>
      <c r="F106" s="247"/>
      <c r="G106" s="224"/>
      <c r="H106" s="242"/>
      <c r="I106" s="247"/>
      <c r="J106" s="250"/>
      <c r="K106" s="242"/>
      <c r="L106" s="247"/>
      <c r="M106" s="224"/>
      <c r="N106" s="242"/>
      <c r="O106" s="240"/>
      <c r="P106" s="224"/>
      <c r="Q106" s="242"/>
      <c r="R106" s="240"/>
      <c r="S106" s="224"/>
      <c r="T106" s="242"/>
      <c r="U106" s="240"/>
      <c r="V106" s="238"/>
      <c r="W106" s="1"/>
      <c r="X106" s="1"/>
      <c r="Y106" s="1"/>
      <c r="Z106" s="1"/>
      <c r="AA106" s="1"/>
      <c r="AB106" s="1"/>
      <c r="AC106" s="1"/>
    </row>
    <row r="107" spans="1:29" ht="15" customHeight="1">
      <c r="A107" s="8"/>
      <c r="B107" s="282"/>
      <c r="C107" s="224"/>
      <c r="D107" s="291"/>
      <c r="E107" s="243"/>
      <c r="F107" s="247"/>
      <c r="G107" s="224"/>
      <c r="H107" s="243"/>
      <c r="I107" s="247"/>
      <c r="J107" s="250"/>
      <c r="K107" s="243"/>
      <c r="L107" s="247"/>
      <c r="M107" s="224"/>
      <c r="N107" s="243"/>
      <c r="O107" s="240"/>
      <c r="P107" s="224"/>
      <c r="Q107" s="243"/>
      <c r="R107" s="240"/>
      <c r="S107" s="224"/>
      <c r="T107" s="243"/>
      <c r="U107" s="240"/>
      <c r="V107" s="238"/>
      <c r="W107" s="1"/>
      <c r="X107" s="1"/>
      <c r="Y107" s="1"/>
      <c r="Z107" s="1"/>
      <c r="AA107" s="1"/>
      <c r="AB107" s="1"/>
      <c r="AC107" s="1"/>
    </row>
    <row r="108" spans="1:29" ht="15" customHeight="1">
      <c r="A108" s="8"/>
      <c r="B108" s="282"/>
      <c r="C108" s="224"/>
      <c r="D108" s="291"/>
      <c r="E108" s="241">
        <v>3</v>
      </c>
      <c r="F108" s="266"/>
      <c r="G108" s="224"/>
      <c r="H108" s="241">
        <v>3</v>
      </c>
      <c r="I108" s="248"/>
      <c r="J108" s="250"/>
      <c r="K108" s="241">
        <v>3</v>
      </c>
      <c r="L108" s="248"/>
      <c r="M108" s="224"/>
      <c r="N108" s="241">
        <v>3</v>
      </c>
      <c r="O108" s="239"/>
      <c r="P108" s="224"/>
      <c r="Q108" s="241">
        <v>3</v>
      </c>
      <c r="R108" s="239"/>
      <c r="S108" s="224"/>
      <c r="T108" s="241">
        <v>3</v>
      </c>
      <c r="U108" s="239"/>
      <c r="V108" s="237"/>
      <c r="W108" s="1"/>
      <c r="X108" s="1"/>
      <c r="Y108" s="1"/>
      <c r="Z108" s="1"/>
      <c r="AA108" s="1"/>
      <c r="AB108" s="1"/>
      <c r="AC108" s="1"/>
    </row>
    <row r="109" spans="1:29" ht="15" customHeight="1">
      <c r="A109" s="8"/>
      <c r="B109" s="282"/>
      <c r="C109" s="224"/>
      <c r="D109" s="291"/>
      <c r="E109" s="242"/>
      <c r="F109" s="247"/>
      <c r="G109" s="224"/>
      <c r="H109" s="242"/>
      <c r="I109" s="247"/>
      <c r="J109" s="250"/>
      <c r="K109" s="242"/>
      <c r="L109" s="247"/>
      <c r="M109" s="224"/>
      <c r="N109" s="242"/>
      <c r="O109" s="240"/>
      <c r="P109" s="224"/>
      <c r="Q109" s="242"/>
      <c r="R109" s="240"/>
      <c r="S109" s="224"/>
      <c r="T109" s="242"/>
      <c r="U109" s="240"/>
      <c r="V109" s="238"/>
      <c r="W109" s="1"/>
      <c r="X109" s="1"/>
      <c r="Y109" s="1"/>
      <c r="Z109" s="1"/>
      <c r="AA109" s="1"/>
      <c r="AB109" s="1"/>
      <c r="AC109" s="1"/>
    </row>
    <row r="110" spans="1:29" ht="15" customHeight="1">
      <c r="A110" s="8"/>
      <c r="B110" s="282"/>
      <c r="C110" s="224"/>
      <c r="D110" s="291"/>
      <c r="E110" s="242"/>
      <c r="F110" s="247"/>
      <c r="G110" s="224"/>
      <c r="H110" s="242"/>
      <c r="I110" s="247"/>
      <c r="J110" s="250"/>
      <c r="K110" s="242"/>
      <c r="L110" s="247"/>
      <c r="M110" s="224"/>
      <c r="N110" s="242"/>
      <c r="O110" s="240"/>
      <c r="P110" s="224"/>
      <c r="Q110" s="242"/>
      <c r="R110" s="240"/>
      <c r="S110" s="224"/>
      <c r="T110" s="242"/>
      <c r="U110" s="240"/>
      <c r="V110" s="238"/>
      <c r="W110" s="1"/>
      <c r="X110" s="1"/>
      <c r="Y110" s="1"/>
      <c r="Z110" s="1"/>
      <c r="AA110" s="1"/>
      <c r="AB110" s="1"/>
      <c r="AC110" s="1"/>
    </row>
    <row r="111" spans="1:29" ht="15" customHeight="1">
      <c r="A111" s="8"/>
      <c r="B111" s="282"/>
      <c r="C111" s="225"/>
      <c r="D111" s="291"/>
      <c r="E111" s="243"/>
      <c r="F111" s="247"/>
      <c r="G111" s="225"/>
      <c r="H111" s="243"/>
      <c r="I111" s="247"/>
      <c r="J111" s="251"/>
      <c r="K111" s="243"/>
      <c r="L111" s="247"/>
      <c r="M111" s="225"/>
      <c r="N111" s="243"/>
      <c r="O111" s="240"/>
      <c r="P111" s="225"/>
      <c r="Q111" s="243"/>
      <c r="R111" s="240"/>
      <c r="S111" s="225"/>
      <c r="T111" s="243"/>
      <c r="U111" s="240"/>
      <c r="V111" s="238"/>
      <c r="W111" s="1"/>
      <c r="X111" s="1"/>
      <c r="Y111" s="1"/>
      <c r="Z111" s="1"/>
      <c r="AA111" s="1"/>
      <c r="AB111" s="1"/>
      <c r="AC111" s="1"/>
    </row>
    <row r="112" spans="1:29" ht="15" customHeight="1">
      <c r="A112" s="1"/>
      <c r="B112" s="282"/>
      <c r="C112" s="230" t="str">
        <f ca="1">OFFSET(INDIRECT($B200),24,2)</f>
        <v>Evaluating and improving</v>
      </c>
      <c r="D112" s="268" t="str">
        <f ca="1">OFFSET(INDIRECT($B$200),24,14)</f>
        <v>explain reasons for layout and content of own work, e.g. evaluate the presentation for audience and appropriateness
ensure output is appropriate for specific purpose
comment on reasons for layout and content
invite feedback/responses from others, e.g. use 'Comment' in Word Online/Excel Online for asking questions or adding suggestions
create groups and share work between them to allow review of work.</v>
      </c>
      <c r="E112" s="241">
        <v>1</v>
      </c>
      <c r="F112" s="237"/>
      <c r="G112" s="255" t="str">
        <f ca="1">OFFSET(INDIRECT($B200),24,15)</f>
        <v>evaluate own and others' work and justify content for audience, e.g. comment on others' work in relation to layout and content
respond to feedback.</v>
      </c>
      <c r="H112" s="241">
        <v>1</v>
      </c>
      <c r="I112" s="246"/>
      <c r="J112" s="256" t="str">
        <f ca="1">OFFSET(INDIRECT($B200),24,16)</f>
        <v>justify the reasons for choices and explain the advantages and disadvantages of the different outputs, e.g. produce a basic evaluation report including justification for layout and content
suggest and make improvements depending on feedback and self-evaluation. </v>
      </c>
      <c r="K112" s="241">
        <v>1</v>
      </c>
      <c r="L112" s="246"/>
      <c r="M112" s="255" t="str">
        <f ca="1">OFFSET(INDIRECT($B200),24,17)</f>
        <v>justify the reasons for choices and explain the advantages and disadvantages of the different outputs
suggest and make improvements depending on feedback and self-evaluation that are relevant for audience and purpose.</v>
      </c>
      <c r="N112" s="241">
        <v>1</v>
      </c>
      <c r="O112" s="244"/>
      <c r="P112" s="255" t="str">
        <f ca="1">OFFSET(INDIRECT($B200),24,18)</f>
        <v>justify reasoning to critical audiences in terms of layout and content, e.g. produce a detailed evaluation report including justification for layout and content
refer appropriately to sources of information used
make detailed and specific changes based upon feedback and self-evaluation, as relevant. </v>
      </c>
      <c r="Q112" s="241">
        <v>1</v>
      </c>
      <c r="R112" s="244"/>
      <c r="S112" s="255" t="str">
        <f ca="1">OFFSET(INDIRECT($B200),24,19)</f>
        <v>justify reasoning to critical audiences in terms of layout and content
refer appropriately to sources of information used
make detailed and specific changes based upon feedback and self-evaluation, as relevant. </v>
      </c>
      <c r="T112" s="241">
        <v>1</v>
      </c>
      <c r="U112" s="244"/>
      <c r="V112" s="237"/>
      <c r="W112" s="1"/>
      <c r="X112" s="1"/>
      <c r="Y112" s="1"/>
      <c r="Z112" s="1"/>
      <c r="AA112" s="1"/>
      <c r="AB112" s="1"/>
      <c r="AC112" s="1"/>
    </row>
    <row r="113" spans="1:29" ht="15" customHeight="1">
      <c r="A113" s="1"/>
      <c r="B113" s="282"/>
      <c r="C113" s="224"/>
      <c r="D113" s="291"/>
      <c r="E113" s="242"/>
      <c r="F113" s="247"/>
      <c r="G113" s="224"/>
      <c r="H113" s="242"/>
      <c r="I113" s="247"/>
      <c r="J113" s="250"/>
      <c r="K113" s="242"/>
      <c r="L113" s="247"/>
      <c r="M113" s="224"/>
      <c r="N113" s="242"/>
      <c r="O113" s="240"/>
      <c r="P113" s="224"/>
      <c r="Q113" s="242"/>
      <c r="R113" s="240"/>
      <c r="S113" s="224"/>
      <c r="T113" s="242"/>
      <c r="U113" s="240"/>
      <c r="V113" s="238"/>
      <c r="W113" s="1"/>
      <c r="X113" s="1"/>
      <c r="Y113" s="1"/>
      <c r="Z113" s="1"/>
      <c r="AA113" s="1"/>
      <c r="AB113" s="1"/>
      <c r="AC113" s="1"/>
    </row>
    <row r="114" spans="1:29" ht="15" customHeight="1">
      <c r="A114" s="1"/>
      <c r="B114" s="282"/>
      <c r="C114" s="224"/>
      <c r="D114" s="291"/>
      <c r="E114" s="242"/>
      <c r="F114" s="247"/>
      <c r="G114" s="224"/>
      <c r="H114" s="242"/>
      <c r="I114" s="247"/>
      <c r="J114" s="250"/>
      <c r="K114" s="242"/>
      <c r="L114" s="247"/>
      <c r="M114" s="224"/>
      <c r="N114" s="242"/>
      <c r="O114" s="240"/>
      <c r="P114" s="224"/>
      <c r="Q114" s="242"/>
      <c r="R114" s="240"/>
      <c r="S114" s="224"/>
      <c r="T114" s="242"/>
      <c r="U114" s="240"/>
      <c r="V114" s="238"/>
      <c r="W114" s="1"/>
      <c r="X114" s="1"/>
      <c r="Y114" s="1"/>
      <c r="Z114" s="1"/>
      <c r="AA114" s="1"/>
      <c r="AB114" s="1"/>
      <c r="AC114" s="1"/>
    </row>
    <row r="115" spans="1:29" ht="15" customHeight="1">
      <c r="A115" s="1"/>
      <c r="B115" s="282"/>
      <c r="C115" s="224"/>
      <c r="D115" s="291"/>
      <c r="E115" s="243"/>
      <c r="F115" s="247"/>
      <c r="G115" s="224"/>
      <c r="H115" s="243"/>
      <c r="I115" s="247"/>
      <c r="J115" s="250"/>
      <c r="K115" s="243"/>
      <c r="L115" s="247"/>
      <c r="M115" s="224"/>
      <c r="N115" s="243"/>
      <c r="O115" s="240"/>
      <c r="P115" s="224"/>
      <c r="Q115" s="243"/>
      <c r="R115" s="240"/>
      <c r="S115" s="224"/>
      <c r="T115" s="243"/>
      <c r="U115" s="240"/>
      <c r="V115" s="238"/>
      <c r="W115" s="1"/>
      <c r="X115" s="1"/>
      <c r="Y115" s="1"/>
      <c r="Z115" s="1"/>
      <c r="AA115" s="1"/>
      <c r="AB115" s="1"/>
      <c r="AC115" s="1"/>
    </row>
    <row r="116" spans="1:29" ht="15" customHeight="1">
      <c r="A116" s="1"/>
      <c r="B116" s="282"/>
      <c r="C116" s="224"/>
      <c r="D116" s="291"/>
      <c r="E116" s="241">
        <v>2</v>
      </c>
      <c r="F116" s="266"/>
      <c r="G116" s="224"/>
      <c r="H116" s="241">
        <v>2</v>
      </c>
      <c r="I116" s="248"/>
      <c r="J116" s="250"/>
      <c r="K116" s="241">
        <v>2</v>
      </c>
      <c r="L116" s="248"/>
      <c r="M116" s="224"/>
      <c r="N116" s="241">
        <v>2</v>
      </c>
      <c r="O116" s="239"/>
      <c r="P116" s="224"/>
      <c r="Q116" s="241">
        <v>2</v>
      </c>
      <c r="R116" s="239"/>
      <c r="S116" s="224"/>
      <c r="T116" s="241">
        <v>2</v>
      </c>
      <c r="U116" s="239"/>
      <c r="V116" s="237"/>
      <c r="W116" s="1"/>
      <c r="X116" s="1"/>
      <c r="Y116" s="1"/>
      <c r="Z116" s="1"/>
      <c r="AA116" s="1"/>
      <c r="AB116" s="1"/>
      <c r="AC116" s="1"/>
    </row>
    <row r="117" spans="1:29" ht="15" customHeight="1">
      <c r="A117" s="1"/>
      <c r="B117" s="282"/>
      <c r="C117" s="224"/>
      <c r="D117" s="291"/>
      <c r="E117" s="242"/>
      <c r="F117" s="247"/>
      <c r="G117" s="224"/>
      <c r="H117" s="242"/>
      <c r="I117" s="247"/>
      <c r="J117" s="250"/>
      <c r="K117" s="242"/>
      <c r="L117" s="247"/>
      <c r="M117" s="224"/>
      <c r="N117" s="242"/>
      <c r="O117" s="240"/>
      <c r="P117" s="224"/>
      <c r="Q117" s="242"/>
      <c r="R117" s="240"/>
      <c r="S117" s="224"/>
      <c r="T117" s="242"/>
      <c r="U117" s="240"/>
      <c r="V117" s="238"/>
      <c r="W117" s="1"/>
      <c r="X117" s="1"/>
      <c r="Y117" s="1"/>
      <c r="Z117" s="1"/>
      <c r="AA117" s="1"/>
      <c r="AB117" s="1"/>
      <c r="AC117" s="1"/>
    </row>
    <row r="118" spans="1:29" ht="15" customHeight="1">
      <c r="A118" s="1"/>
      <c r="B118" s="282"/>
      <c r="C118" s="224"/>
      <c r="D118" s="291"/>
      <c r="E118" s="242"/>
      <c r="F118" s="247"/>
      <c r="G118" s="224"/>
      <c r="H118" s="242"/>
      <c r="I118" s="247"/>
      <c r="J118" s="250"/>
      <c r="K118" s="242"/>
      <c r="L118" s="247"/>
      <c r="M118" s="224"/>
      <c r="N118" s="242"/>
      <c r="O118" s="240"/>
      <c r="P118" s="224"/>
      <c r="Q118" s="242"/>
      <c r="R118" s="240"/>
      <c r="S118" s="224"/>
      <c r="T118" s="242"/>
      <c r="U118" s="240"/>
      <c r="V118" s="238"/>
      <c r="W118" s="1"/>
      <c r="X118" s="1"/>
      <c r="Y118" s="1"/>
      <c r="Z118" s="1"/>
      <c r="AA118" s="1"/>
      <c r="AB118" s="1"/>
      <c r="AC118" s="1"/>
    </row>
    <row r="119" spans="1:29" ht="15" customHeight="1">
      <c r="A119" s="1"/>
      <c r="B119" s="282"/>
      <c r="C119" s="224"/>
      <c r="D119" s="291"/>
      <c r="E119" s="243"/>
      <c r="F119" s="247"/>
      <c r="G119" s="224"/>
      <c r="H119" s="243"/>
      <c r="I119" s="247"/>
      <c r="J119" s="250"/>
      <c r="K119" s="243"/>
      <c r="L119" s="247"/>
      <c r="M119" s="224"/>
      <c r="N119" s="243"/>
      <c r="O119" s="240"/>
      <c r="P119" s="224"/>
      <c r="Q119" s="243"/>
      <c r="R119" s="240"/>
      <c r="S119" s="224"/>
      <c r="T119" s="243"/>
      <c r="U119" s="240"/>
      <c r="V119" s="238"/>
      <c r="W119" s="1"/>
      <c r="X119" s="1"/>
      <c r="Y119" s="1"/>
      <c r="Z119" s="1"/>
      <c r="AA119" s="1"/>
      <c r="AB119" s="1"/>
      <c r="AC119" s="1"/>
    </row>
    <row r="120" spans="1:29" ht="15" customHeight="1">
      <c r="A120" s="1"/>
      <c r="B120" s="282"/>
      <c r="C120" s="224"/>
      <c r="D120" s="291"/>
      <c r="E120" s="241">
        <v>3</v>
      </c>
      <c r="F120" s="266"/>
      <c r="G120" s="224"/>
      <c r="H120" s="241">
        <v>3</v>
      </c>
      <c r="I120" s="248"/>
      <c r="J120" s="250"/>
      <c r="K120" s="241">
        <v>3</v>
      </c>
      <c r="L120" s="248"/>
      <c r="M120" s="224"/>
      <c r="N120" s="241">
        <v>3</v>
      </c>
      <c r="O120" s="239"/>
      <c r="P120" s="224"/>
      <c r="Q120" s="241">
        <v>3</v>
      </c>
      <c r="R120" s="239"/>
      <c r="S120" s="224"/>
      <c r="T120" s="241">
        <v>3</v>
      </c>
      <c r="U120" s="239"/>
      <c r="V120" s="237"/>
      <c r="W120" s="1"/>
      <c r="X120" s="1"/>
      <c r="Y120" s="1"/>
      <c r="Z120" s="1"/>
      <c r="AA120" s="1"/>
      <c r="AB120" s="1"/>
      <c r="AC120" s="1"/>
    </row>
    <row r="121" spans="1:29" ht="15" customHeight="1">
      <c r="A121" s="1"/>
      <c r="B121" s="282"/>
      <c r="C121" s="224"/>
      <c r="D121" s="291"/>
      <c r="E121" s="242"/>
      <c r="F121" s="247"/>
      <c r="G121" s="224"/>
      <c r="H121" s="242"/>
      <c r="I121" s="247"/>
      <c r="J121" s="250"/>
      <c r="K121" s="242"/>
      <c r="L121" s="247"/>
      <c r="M121" s="224"/>
      <c r="N121" s="242"/>
      <c r="O121" s="240"/>
      <c r="P121" s="224"/>
      <c r="Q121" s="242"/>
      <c r="R121" s="240"/>
      <c r="S121" s="224"/>
      <c r="T121" s="242"/>
      <c r="U121" s="240"/>
      <c r="V121" s="238"/>
      <c r="W121" s="1"/>
      <c r="X121" s="1"/>
      <c r="Y121" s="1"/>
      <c r="Z121" s="1"/>
      <c r="AA121" s="1"/>
      <c r="AB121" s="1"/>
      <c r="AC121" s="1"/>
    </row>
    <row r="122" spans="1:29" ht="15" customHeight="1">
      <c r="A122" s="1"/>
      <c r="B122" s="282"/>
      <c r="C122" s="224"/>
      <c r="D122" s="291"/>
      <c r="E122" s="242"/>
      <c r="F122" s="247"/>
      <c r="G122" s="224"/>
      <c r="H122" s="242"/>
      <c r="I122" s="247"/>
      <c r="J122" s="250"/>
      <c r="K122" s="242"/>
      <c r="L122" s="247"/>
      <c r="M122" s="224"/>
      <c r="N122" s="242"/>
      <c r="O122" s="240"/>
      <c r="P122" s="224"/>
      <c r="Q122" s="242"/>
      <c r="R122" s="240"/>
      <c r="S122" s="224"/>
      <c r="T122" s="242"/>
      <c r="U122" s="240"/>
      <c r="V122" s="238"/>
      <c r="W122" s="1"/>
      <c r="X122" s="1"/>
      <c r="Y122" s="1"/>
      <c r="Z122" s="1"/>
      <c r="AA122" s="1"/>
      <c r="AB122" s="1"/>
      <c r="AC122" s="1"/>
    </row>
    <row r="123" spans="1:29" ht="15" customHeight="1">
      <c r="A123" s="1"/>
      <c r="B123" s="283"/>
      <c r="C123" s="225"/>
      <c r="D123" s="291"/>
      <c r="E123" s="243"/>
      <c r="F123" s="247"/>
      <c r="G123" s="225"/>
      <c r="H123" s="243"/>
      <c r="I123" s="247"/>
      <c r="J123" s="251"/>
      <c r="K123" s="243"/>
      <c r="L123" s="247"/>
      <c r="M123" s="225"/>
      <c r="N123" s="243"/>
      <c r="O123" s="240"/>
      <c r="P123" s="225"/>
      <c r="Q123" s="243"/>
      <c r="R123" s="240"/>
      <c r="S123" s="225"/>
      <c r="T123" s="243"/>
      <c r="U123" s="240"/>
      <c r="V123" s="238"/>
      <c r="W123" s="1"/>
      <c r="X123" s="1"/>
      <c r="Y123" s="1"/>
      <c r="Z123" s="1"/>
      <c r="AA123" s="1"/>
      <c r="AB123" s="1"/>
      <c r="AC123" s="1"/>
    </row>
    <row r="124" spans="1:29" ht="15" customHeight="1">
      <c r="A124" s="1"/>
      <c r="B124" s="285" t="str">
        <f ca="1">OFFSET(INDIRECT($B200),27,0)</f>
        <v xml:space="preserve"> 4. Data and computational thinking    </v>
      </c>
      <c r="C124" s="223" t="str">
        <f ca="1">OFFSET(INDIRECT($B200),27,2)</f>
        <v>Problem-solving and modelling</v>
      </c>
      <c r="D124" s="268" t="str">
        <f ca="1">OFFSET(INDIRECT($B$200),27,14)</f>
        <v xml:space="preserve">demonstrate how programs or processes run by following a sequence of instructions exactly and in order
demonstrate how an algorithm is useful for representing a solution to a problem through testing
understand that changing instructions can affect or even terminate a process, e.g. moving instructions around in a program could produce unexpected outcomes or cause the program to fail altogether.
</v>
      </c>
      <c r="E124" s="241">
        <v>1</v>
      </c>
      <c r="F124" s="237"/>
      <c r="G124" s="245" t="str">
        <f ca="1">OFFSET(INDIRECT($B200),27,15)</f>
        <v xml:space="preserve">identify different parts of a process, e.g. variables, loops, case statements and comments
predict process outcome after modifying inputs, e.g. predicting the effect of changing/editing a set of instructions
modify a given flow chart to change the variables of an algorithm, e.g. add a process or a counter to it that would increment or decrement values.
</v>
      </c>
      <c r="H124" s="241">
        <v>1</v>
      </c>
      <c r="I124" s="246"/>
      <c r="J124" s="249" t="str">
        <f ca="1">OFFSET(INDIRECT($B200),27,16)</f>
        <v>identify patterns and opportunities for re-using code (instructions), e.g. parts of a method or instruction list that can be used to solve similar problems in different situations and/or systems
apply logical reasoning to a problem to formulate a solution, e.g. explain and justify how and why a solution to a problem is suitable
modify a given flow chart to change rules of an algorithm, e.g. adjust conditions of actions in a flow chart, for instance changing the boundaries of a counter in a loop to change how the program functions
change an algorithm and predict the outcome.</v>
      </c>
      <c r="K124" s="241">
        <v>1</v>
      </c>
      <c r="L124" s="246"/>
      <c r="M124" s="252" t="str">
        <f ca="1">OFFSET(INDIRECT($B200),27,17)</f>
        <v xml:space="preserve">decompose complex processes and determine the actions of individual parts, e.g. multiple WHILE, FOR and IF in either text-based or block-based programming environments
follow given written instructions or flow charts to determine the function or output of a process
recognise that algorithms are language agnostic
follow and develop logical solutions, e.g. demonstrate how a problem could be solved selecting a suitable method to illustrate
detect and correct simple errors in algorithms, e.g. can identify and correct where a syntax error will occur, for instance missing equal signs, variable names spelled incorrectly. 
</v>
      </c>
      <c r="N124" s="241">
        <v>1</v>
      </c>
      <c r="O124" s="244"/>
      <c r="P124" s="245" t="str">
        <f ca="1">OFFSET(INDIRECT($B200),27,18)</f>
        <v xml:space="preserve">independently create and design models and explain how they represent real-world problems, e.g. selecting and correctly using an appropriate method for illustrating a problem, such as a flow chart or spreadsheet
follow and develop logical solutions to determine actions and outputs of a program/process, e.g. follow pseudocode or a flow chart to come to an outcome, develop a written sequence of steps that could be followed.
</v>
      </c>
      <c r="Q124" s="241">
        <v>1</v>
      </c>
      <c r="R124" s="244"/>
      <c r="S124" s="245" t="str">
        <f ca="1">OFFSET(INDIRECT($B200),27,19)</f>
        <v>demonstrate the benefits of using part or whole instructions or methods (functions/procedures) in solving a problem, e.g. compartmentalise sections of a problem and call them when needed.</v>
      </c>
      <c r="T124" s="241">
        <v>1</v>
      </c>
      <c r="U124" s="244"/>
      <c r="V124" s="237"/>
      <c r="W124" s="1"/>
      <c r="X124" s="1"/>
      <c r="Y124" s="1"/>
      <c r="Z124" s="1"/>
      <c r="AA124" s="1"/>
      <c r="AB124" s="1"/>
      <c r="AC124" s="1"/>
    </row>
    <row r="125" spans="1:29" ht="15" customHeight="1">
      <c r="A125" s="1"/>
      <c r="B125" s="286"/>
      <c r="C125" s="224"/>
      <c r="D125" s="291"/>
      <c r="E125" s="242"/>
      <c r="F125" s="247"/>
      <c r="G125" s="224"/>
      <c r="H125" s="242"/>
      <c r="I125" s="247"/>
      <c r="J125" s="250"/>
      <c r="K125" s="242"/>
      <c r="L125" s="247"/>
      <c r="M125" s="253"/>
      <c r="N125" s="242"/>
      <c r="O125" s="240"/>
      <c r="P125" s="224"/>
      <c r="Q125" s="242"/>
      <c r="R125" s="240"/>
      <c r="S125" s="224"/>
      <c r="T125" s="242"/>
      <c r="U125" s="240"/>
      <c r="V125" s="238"/>
      <c r="W125" s="1"/>
      <c r="X125" s="1"/>
      <c r="Y125" s="1"/>
      <c r="Z125" s="1"/>
      <c r="AA125" s="1"/>
      <c r="AB125" s="1"/>
      <c r="AC125" s="1"/>
    </row>
    <row r="126" spans="1:29" ht="15" customHeight="1">
      <c r="A126" s="1"/>
      <c r="B126" s="286"/>
      <c r="C126" s="224"/>
      <c r="D126" s="291"/>
      <c r="E126" s="242"/>
      <c r="F126" s="247"/>
      <c r="G126" s="224"/>
      <c r="H126" s="242"/>
      <c r="I126" s="247"/>
      <c r="J126" s="250"/>
      <c r="K126" s="242"/>
      <c r="L126" s="247"/>
      <c r="M126" s="253"/>
      <c r="N126" s="242"/>
      <c r="O126" s="240"/>
      <c r="P126" s="224"/>
      <c r="Q126" s="242"/>
      <c r="R126" s="240"/>
      <c r="S126" s="224"/>
      <c r="T126" s="242"/>
      <c r="U126" s="240"/>
      <c r="V126" s="238"/>
      <c r="W126" s="1"/>
      <c r="X126" s="1"/>
      <c r="Y126" s="1"/>
      <c r="Z126" s="1"/>
      <c r="AA126" s="1"/>
      <c r="AB126" s="1"/>
      <c r="AC126" s="1"/>
    </row>
    <row r="127" spans="1:29" ht="15" customHeight="1">
      <c r="A127" s="1"/>
      <c r="B127" s="286"/>
      <c r="C127" s="224"/>
      <c r="D127" s="291"/>
      <c r="E127" s="243"/>
      <c r="F127" s="247"/>
      <c r="G127" s="224"/>
      <c r="H127" s="243"/>
      <c r="I127" s="247"/>
      <c r="J127" s="250"/>
      <c r="K127" s="243"/>
      <c r="L127" s="247"/>
      <c r="M127" s="253"/>
      <c r="N127" s="243"/>
      <c r="O127" s="240"/>
      <c r="P127" s="224"/>
      <c r="Q127" s="243"/>
      <c r="R127" s="240"/>
      <c r="S127" s="224"/>
      <c r="T127" s="243"/>
      <c r="U127" s="240"/>
      <c r="V127" s="238"/>
      <c r="W127" s="1"/>
      <c r="X127" s="1"/>
      <c r="Y127" s="1"/>
      <c r="Z127" s="1"/>
      <c r="AA127" s="1"/>
      <c r="AB127" s="1"/>
      <c r="AC127" s="1"/>
    </row>
    <row r="128" spans="1:29" ht="15" customHeight="1">
      <c r="A128" s="1"/>
      <c r="B128" s="286"/>
      <c r="C128" s="224"/>
      <c r="D128" s="291"/>
      <c r="E128" s="241">
        <v>2</v>
      </c>
      <c r="F128" s="266"/>
      <c r="G128" s="224"/>
      <c r="H128" s="241">
        <v>2</v>
      </c>
      <c r="I128" s="248"/>
      <c r="J128" s="250"/>
      <c r="K128" s="241">
        <v>2</v>
      </c>
      <c r="L128" s="248"/>
      <c r="M128" s="253"/>
      <c r="N128" s="241">
        <v>2</v>
      </c>
      <c r="O128" s="239"/>
      <c r="P128" s="224"/>
      <c r="Q128" s="241">
        <v>2</v>
      </c>
      <c r="R128" s="239"/>
      <c r="S128" s="224"/>
      <c r="T128" s="241">
        <v>2</v>
      </c>
      <c r="U128" s="239"/>
      <c r="V128" s="237"/>
      <c r="W128" s="1"/>
      <c r="X128" s="1"/>
      <c r="Y128" s="1"/>
      <c r="Z128" s="1"/>
      <c r="AA128" s="1"/>
      <c r="AB128" s="1"/>
      <c r="AC128" s="1"/>
    </row>
    <row r="129" spans="1:29" ht="15" customHeight="1">
      <c r="A129" s="1"/>
      <c r="B129" s="286"/>
      <c r="C129" s="224"/>
      <c r="D129" s="291"/>
      <c r="E129" s="242"/>
      <c r="F129" s="247"/>
      <c r="G129" s="224"/>
      <c r="H129" s="242"/>
      <c r="I129" s="247"/>
      <c r="J129" s="250"/>
      <c r="K129" s="242"/>
      <c r="L129" s="247"/>
      <c r="M129" s="253"/>
      <c r="N129" s="242"/>
      <c r="O129" s="240"/>
      <c r="P129" s="224"/>
      <c r="Q129" s="242"/>
      <c r="R129" s="240"/>
      <c r="S129" s="224"/>
      <c r="T129" s="242"/>
      <c r="U129" s="240"/>
      <c r="V129" s="238"/>
      <c r="W129" s="1"/>
      <c r="X129" s="1"/>
      <c r="Y129" s="1"/>
      <c r="Z129" s="1"/>
      <c r="AA129" s="1"/>
      <c r="AB129" s="1"/>
      <c r="AC129" s="1"/>
    </row>
    <row r="130" spans="1:29" ht="15" customHeight="1">
      <c r="A130" s="1"/>
      <c r="B130" s="286"/>
      <c r="C130" s="224"/>
      <c r="D130" s="291"/>
      <c r="E130" s="242"/>
      <c r="F130" s="247"/>
      <c r="G130" s="224"/>
      <c r="H130" s="242"/>
      <c r="I130" s="247"/>
      <c r="J130" s="250"/>
      <c r="K130" s="242"/>
      <c r="L130" s="247"/>
      <c r="M130" s="253"/>
      <c r="N130" s="242"/>
      <c r="O130" s="240"/>
      <c r="P130" s="224"/>
      <c r="Q130" s="242"/>
      <c r="R130" s="240"/>
      <c r="S130" s="224"/>
      <c r="T130" s="242"/>
      <c r="U130" s="240"/>
      <c r="V130" s="238"/>
      <c r="W130" s="1"/>
      <c r="X130" s="1"/>
      <c r="Y130" s="1"/>
      <c r="Z130" s="1"/>
      <c r="AA130" s="1"/>
      <c r="AB130" s="1"/>
      <c r="AC130" s="1"/>
    </row>
    <row r="131" spans="1:29" ht="15" customHeight="1">
      <c r="A131" s="1"/>
      <c r="B131" s="286"/>
      <c r="C131" s="224"/>
      <c r="D131" s="291"/>
      <c r="E131" s="243"/>
      <c r="F131" s="247"/>
      <c r="G131" s="224"/>
      <c r="H131" s="243"/>
      <c r="I131" s="247"/>
      <c r="J131" s="250"/>
      <c r="K131" s="243"/>
      <c r="L131" s="247"/>
      <c r="M131" s="253"/>
      <c r="N131" s="243"/>
      <c r="O131" s="240"/>
      <c r="P131" s="224"/>
      <c r="Q131" s="243"/>
      <c r="R131" s="240"/>
      <c r="S131" s="224"/>
      <c r="T131" s="243"/>
      <c r="U131" s="240"/>
      <c r="V131" s="238"/>
      <c r="W131" s="1"/>
      <c r="X131" s="1"/>
      <c r="Y131" s="1"/>
      <c r="Z131" s="1"/>
      <c r="AA131" s="1"/>
      <c r="AB131" s="1"/>
      <c r="AC131" s="1"/>
    </row>
    <row r="132" spans="1:29" ht="15" customHeight="1">
      <c r="A132" s="1"/>
      <c r="B132" s="286"/>
      <c r="C132" s="224"/>
      <c r="D132" s="291"/>
      <c r="E132" s="241">
        <v>3</v>
      </c>
      <c r="F132" s="266"/>
      <c r="G132" s="224"/>
      <c r="H132" s="241">
        <v>3</v>
      </c>
      <c r="I132" s="248"/>
      <c r="J132" s="250"/>
      <c r="K132" s="241">
        <v>3</v>
      </c>
      <c r="L132" s="248"/>
      <c r="M132" s="253"/>
      <c r="N132" s="241">
        <v>3</v>
      </c>
      <c r="O132" s="239"/>
      <c r="P132" s="224"/>
      <c r="Q132" s="241">
        <v>3</v>
      </c>
      <c r="R132" s="239"/>
      <c r="S132" s="224"/>
      <c r="T132" s="241">
        <v>3</v>
      </c>
      <c r="U132" s="239"/>
      <c r="V132" s="237"/>
      <c r="W132" s="1"/>
      <c r="X132" s="1"/>
      <c r="Y132" s="1"/>
      <c r="Z132" s="1"/>
      <c r="AA132" s="1"/>
      <c r="AB132" s="1"/>
      <c r="AC132" s="1"/>
    </row>
    <row r="133" spans="1:29" ht="15" customHeight="1">
      <c r="A133" s="1"/>
      <c r="B133" s="286"/>
      <c r="C133" s="224"/>
      <c r="D133" s="291"/>
      <c r="E133" s="242"/>
      <c r="F133" s="247"/>
      <c r="G133" s="224"/>
      <c r="H133" s="242"/>
      <c r="I133" s="247"/>
      <c r="J133" s="250"/>
      <c r="K133" s="242"/>
      <c r="L133" s="247"/>
      <c r="M133" s="253"/>
      <c r="N133" s="242"/>
      <c r="O133" s="240"/>
      <c r="P133" s="224"/>
      <c r="Q133" s="242"/>
      <c r="R133" s="240"/>
      <c r="S133" s="224"/>
      <c r="T133" s="242"/>
      <c r="U133" s="240"/>
      <c r="V133" s="238"/>
      <c r="W133" s="1"/>
      <c r="X133" s="1"/>
      <c r="Y133" s="1"/>
      <c r="Z133" s="1"/>
      <c r="AA133" s="1"/>
      <c r="AB133" s="1"/>
      <c r="AC133" s="1"/>
    </row>
    <row r="134" spans="1:29" ht="15" customHeight="1">
      <c r="A134" s="1"/>
      <c r="B134" s="286"/>
      <c r="C134" s="224"/>
      <c r="D134" s="291"/>
      <c r="E134" s="242"/>
      <c r="F134" s="247"/>
      <c r="G134" s="224"/>
      <c r="H134" s="242"/>
      <c r="I134" s="247"/>
      <c r="J134" s="250"/>
      <c r="K134" s="242"/>
      <c r="L134" s="247"/>
      <c r="M134" s="253"/>
      <c r="N134" s="242"/>
      <c r="O134" s="240"/>
      <c r="P134" s="224"/>
      <c r="Q134" s="242"/>
      <c r="R134" s="240"/>
      <c r="S134" s="224"/>
      <c r="T134" s="242"/>
      <c r="U134" s="240"/>
      <c r="V134" s="238"/>
      <c r="W134" s="1"/>
      <c r="X134" s="1"/>
      <c r="Y134" s="1"/>
      <c r="Z134" s="1"/>
      <c r="AA134" s="1"/>
      <c r="AB134" s="1"/>
      <c r="AC134" s="1"/>
    </row>
    <row r="135" spans="1:29" ht="44.25" customHeight="1">
      <c r="A135" s="1"/>
      <c r="B135" s="286"/>
      <c r="C135" s="225"/>
      <c r="D135" s="291"/>
      <c r="E135" s="243"/>
      <c r="F135" s="247"/>
      <c r="G135" s="225"/>
      <c r="H135" s="243"/>
      <c r="I135" s="247"/>
      <c r="J135" s="251"/>
      <c r="K135" s="243"/>
      <c r="L135" s="247"/>
      <c r="M135" s="254"/>
      <c r="N135" s="243"/>
      <c r="O135" s="240"/>
      <c r="P135" s="225"/>
      <c r="Q135" s="243"/>
      <c r="R135" s="240"/>
      <c r="S135" s="225"/>
      <c r="T135" s="243"/>
      <c r="U135" s="240"/>
      <c r="V135" s="238"/>
      <c r="W135" s="1"/>
      <c r="X135" s="1"/>
      <c r="Y135" s="1"/>
      <c r="Z135" s="1"/>
      <c r="AA135" s="1"/>
      <c r="AB135" s="1"/>
      <c r="AC135" s="1"/>
    </row>
    <row r="136" spans="1:29" ht="15" customHeight="1">
      <c r="A136" s="1"/>
      <c r="B136" s="286"/>
      <c r="C136" s="223" t="str">
        <f ca="1">OFFSET(INDIRECT($B200),29,2)</f>
        <v>Data and information literacy</v>
      </c>
      <c r="D136" s="268" t="str">
        <f ca="1">OFFSET(INDIRECT($B$200),29,14)</f>
        <v xml:space="preserve">construct, refine and interrogate data sets to test or support an investigation.
</v>
      </c>
      <c r="E136" s="241">
        <v>1</v>
      </c>
      <c r="F136" s="237"/>
      <c r="G136" s="245" t="str">
        <f ca="1">OFFSET(INDIRECT($B200),29,15)</f>
        <v>create a data capture form, capture data, search data and create a database or spreadsheet with appropriate data input method.</v>
      </c>
      <c r="H136" s="241">
        <v>1</v>
      </c>
      <c r="I136" s="246"/>
      <c r="J136" s="249" t="str">
        <f ca="1">OFFSET(INDIRECT($B200),29,16)</f>
        <v>construct frequency tables for sets of data, grouped where appropriate, and perform simple analysis on data sets.</v>
      </c>
      <c r="K136" s="241">
        <v>1</v>
      </c>
      <c r="L136" s="246"/>
      <c r="M136" s="245" t="str">
        <f ca="1">OFFSET(INDIRECT($B200),29,17)</f>
        <v>search through large data sets and identify trends where appropriate.</v>
      </c>
      <c r="N136" s="241">
        <v>1</v>
      </c>
      <c r="O136" s="244"/>
      <c r="P136" s="245" t="str">
        <f ca="1">OFFSET(INDIRECT($B200),29,18)</f>
        <v>use data to explain and add validity to conclusion and where possible modify conclusion and/or hypothesis.</v>
      </c>
      <c r="Q136" s="241">
        <v>1</v>
      </c>
      <c r="R136" s="244"/>
      <c r="S136" s="245" t="str">
        <f ca="1">OFFSET(INDIRECT($B200),29,19)</f>
        <v>use appropriate programs to produce statistical evidence based on their own collected data/identified scenario and justify reasoning.</v>
      </c>
      <c r="T136" s="241">
        <v>1</v>
      </c>
      <c r="U136" s="244"/>
      <c r="V136" s="237"/>
      <c r="W136" s="1"/>
      <c r="X136" s="1"/>
      <c r="Y136" s="1"/>
      <c r="Z136" s="1"/>
      <c r="AA136" s="1"/>
      <c r="AB136" s="1"/>
      <c r="AC136" s="1"/>
    </row>
    <row r="137" spans="1:29" ht="15" customHeight="1">
      <c r="A137" s="1"/>
      <c r="B137" s="286"/>
      <c r="C137" s="224"/>
      <c r="D137" s="291"/>
      <c r="E137" s="242"/>
      <c r="F137" s="247"/>
      <c r="G137" s="224"/>
      <c r="H137" s="242"/>
      <c r="I137" s="247"/>
      <c r="J137" s="250"/>
      <c r="K137" s="242"/>
      <c r="L137" s="247"/>
      <c r="M137" s="224"/>
      <c r="N137" s="242"/>
      <c r="O137" s="240"/>
      <c r="P137" s="224"/>
      <c r="Q137" s="242"/>
      <c r="R137" s="240"/>
      <c r="S137" s="224"/>
      <c r="T137" s="242"/>
      <c r="U137" s="240"/>
      <c r="V137" s="238"/>
      <c r="W137" s="1"/>
      <c r="X137" s="1"/>
      <c r="Y137" s="1"/>
      <c r="Z137" s="1"/>
      <c r="AA137" s="1"/>
      <c r="AB137" s="1"/>
      <c r="AC137" s="1"/>
    </row>
    <row r="138" spans="1:29" ht="15" customHeight="1">
      <c r="A138" s="1"/>
      <c r="B138" s="286"/>
      <c r="C138" s="224"/>
      <c r="D138" s="291"/>
      <c r="E138" s="242"/>
      <c r="F138" s="247"/>
      <c r="G138" s="224"/>
      <c r="H138" s="242"/>
      <c r="I138" s="247"/>
      <c r="J138" s="250"/>
      <c r="K138" s="242"/>
      <c r="L138" s="247"/>
      <c r="M138" s="224"/>
      <c r="N138" s="242"/>
      <c r="O138" s="240"/>
      <c r="P138" s="224"/>
      <c r="Q138" s="242"/>
      <c r="R138" s="240"/>
      <c r="S138" s="224"/>
      <c r="T138" s="242"/>
      <c r="U138" s="240"/>
      <c r="V138" s="238"/>
      <c r="W138" s="1"/>
      <c r="X138" s="1"/>
      <c r="Y138" s="1"/>
      <c r="Z138" s="1"/>
      <c r="AA138" s="1"/>
      <c r="AB138" s="1"/>
      <c r="AC138" s="1"/>
    </row>
    <row r="139" spans="1:29" ht="15" customHeight="1">
      <c r="A139" s="1"/>
      <c r="B139" s="286"/>
      <c r="C139" s="224"/>
      <c r="D139" s="291"/>
      <c r="E139" s="243"/>
      <c r="F139" s="247"/>
      <c r="G139" s="224"/>
      <c r="H139" s="243"/>
      <c r="I139" s="247"/>
      <c r="J139" s="250"/>
      <c r="K139" s="243"/>
      <c r="L139" s="247"/>
      <c r="M139" s="224"/>
      <c r="N139" s="243"/>
      <c r="O139" s="240"/>
      <c r="P139" s="224"/>
      <c r="Q139" s="243"/>
      <c r="R139" s="240"/>
      <c r="S139" s="224"/>
      <c r="T139" s="243"/>
      <c r="U139" s="240"/>
      <c r="V139" s="238"/>
      <c r="W139" s="1"/>
      <c r="X139" s="1"/>
      <c r="Y139" s="1"/>
      <c r="Z139" s="1"/>
      <c r="AA139" s="1"/>
      <c r="AB139" s="1"/>
      <c r="AC139" s="1"/>
    </row>
    <row r="140" spans="1:29" ht="15" customHeight="1">
      <c r="A140" s="1"/>
      <c r="B140" s="286"/>
      <c r="C140" s="224"/>
      <c r="D140" s="291"/>
      <c r="E140" s="241">
        <v>2</v>
      </c>
      <c r="F140" s="266"/>
      <c r="G140" s="224"/>
      <c r="H140" s="241">
        <v>2</v>
      </c>
      <c r="I140" s="248"/>
      <c r="J140" s="250"/>
      <c r="K140" s="241">
        <v>2</v>
      </c>
      <c r="L140" s="248"/>
      <c r="M140" s="224"/>
      <c r="N140" s="241">
        <v>2</v>
      </c>
      <c r="O140" s="239"/>
      <c r="P140" s="224"/>
      <c r="Q140" s="241">
        <v>2</v>
      </c>
      <c r="R140" s="239"/>
      <c r="S140" s="224"/>
      <c r="T140" s="241">
        <v>2</v>
      </c>
      <c r="U140" s="239"/>
      <c r="V140" s="237"/>
      <c r="W140" s="1"/>
      <c r="X140" s="1"/>
      <c r="Y140" s="1"/>
      <c r="Z140" s="1"/>
      <c r="AA140" s="1"/>
      <c r="AB140" s="1"/>
      <c r="AC140" s="1"/>
    </row>
    <row r="141" spans="1:29" ht="15" customHeight="1">
      <c r="A141" s="1"/>
      <c r="B141" s="286"/>
      <c r="C141" s="224"/>
      <c r="D141" s="291"/>
      <c r="E141" s="242"/>
      <c r="F141" s="247"/>
      <c r="G141" s="224"/>
      <c r="H141" s="242"/>
      <c r="I141" s="247"/>
      <c r="J141" s="250"/>
      <c r="K141" s="242"/>
      <c r="L141" s="247"/>
      <c r="M141" s="224"/>
      <c r="N141" s="242"/>
      <c r="O141" s="240"/>
      <c r="P141" s="224"/>
      <c r="Q141" s="242"/>
      <c r="R141" s="240"/>
      <c r="S141" s="224"/>
      <c r="T141" s="242"/>
      <c r="U141" s="240"/>
      <c r="V141" s="238"/>
      <c r="W141" s="1"/>
      <c r="X141" s="1"/>
      <c r="Y141" s="1"/>
      <c r="Z141" s="1"/>
      <c r="AA141" s="1"/>
      <c r="AB141" s="1"/>
      <c r="AC141" s="1"/>
    </row>
    <row r="142" spans="1:29" ht="15" customHeight="1">
      <c r="A142" s="1"/>
      <c r="B142" s="286"/>
      <c r="C142" s="224"/>
      <c r="D142" s="291"/>
      <c r="E142" s="242"/>
      <c r="F142" s="247"/>
      <c r="G142" s="224"/>
      <c r="H142" s="242"/>
      <c r="I142" s="247"/>
      <c r="J142" s="250"/>
      <c r="K142" s="242"/>
      <c r="L142" s="247"/>
      <c r="M142" s="224"/>
      <c r="N142" s="242"/>
      <c r="O142" s="240"/>
      <c r="P142" s="224"/>
      <c r="Q142" s="242"/>
      <c r="R142" s="240"/>
      <c r="S142" s="224"/>
      <c r="T142" s="242"/>
      <c r="U142" s="240"/>
      <c r="V142" s="238"/>
      <c r="W142" s="1"/>
      <c r="X142" s="1"/>
      <c r="Y142" s="1"/>
      <c r="Z142" s="1"/>
      <c r="AA142" s="1"/>
      <c r="AB142" s="1"/>
      <c r="AC142" s="1"/>
    </row>
    <row r="143" spans="1:29" ht="15" customHeight="1">
      <c r="A143" s="1"/>
      <c r="B143" s="286"/>
      <c r="C143" s="224"/>
      <c r="D143" s="291"/>
      <c r="E143" s="243"/>
      <c r="F143" s="247"/>
      <c r="G143" s="224"/>
      <c r="H143" s="243"/>
      <c r="I143" s="247"/>
      <c r="J143" s="250"/>
      <c r="K143" s="243"/>
      <c r="L143" s="247"/>
      <c r="M143" s="224"/>
      <c r="N143" s="243"/>
      <c r="O143" s="240"/>
      <c r="P143" s="224"/>
      <c r="Q143" s="243"/>
      <c r="R143" s="240"/>
      <c r="S143" s="224"/>
      <c r="T143" s="243"/>
      <c r="U143" s="240"/>
      <c r="V143" s="238"/>
      <c r="W143" s="1"/>
      <c r="X143" s="1"/>
      <c r="Y143" s="1"/>
      <c r="Z143" s="1"/>
      <c r="AA143" s="1"/>
      <c r="AB143" s="1"/>
      <c r="AC143" s="1"/>
    </row>
    <row r="144" spans="1:29" ht="15" customHeight="1">
      <c r="A144" s="1"/>
      <c r="B144" s="286"/>
      <c r="C144" s="224"/>
      <c r="D144" s="291"/>
      <c r="E144" s="241">
        <v>3</v>
      </c>
      <c r="F144" s="266"/>
      <c r="G144" s="224"/>
      <c r="H144" s="241">
        <v>3</v>
      </c>
      <c r="I144" s="248"/>
      <c r="J144" s="250"/>
      <c r="K144" s="241">
        <v>3</v>
      </c>
      <c r="L144" s="248"/>
      <c r="M144" s="224"/>
      <c r="N144" s="241">
        <v>3</v>
      </c>
      <c r="O144" s="239"/>
      <c r="P144" s="224"/>
      <c r="Q144" s="241">
        <v>3</v>
      </c>
      <c r="R144" s="239"/>
      <c r="S144" s="224"/>
      <c r="T144" s="241">
        <v>3</v>
      </c>
      <c r="U144" s="239"/>
      <c r="V144" s="237"/>
      <c r="W144" s="1"/>
      <c r="X144" s="1"/>
      <c r="Y144" s="1"/>
      <c r="Z144" s="1"/>
      <c r="AA144" s="1"/>
      <c r="AB144" s="1"/>
      <c r="AC144" s="1"/>
    </row>
    <row r="145" spans="1:29" ht="15" customHeight="1">
      <c r="A145" s="1"/>
      <c r="B145" s="286"/>
      <c r="C145" s="224"/>
      <c r="D145" s="291"/>
      <c r="E145" s="242"/>
      <c r="F145" s="247"/>
      <c r="G145" s="224"/>
      <c r="H145" s="242"/>
      <c r="I145" s="247"/>
      <c r="J145" s="250"/>
      <c r="K145" s="242"/>
      <c r="L145" s="247"/>
      <c r="M145" s="224"/>
      <c r="N145" s="242"/>
      <c r="O145" s="240"/>
      <c r="P145" s="224"/>
      <c r="Q145" s="242"/>
      <c r="R145" s="240"/>
      <c r="S145" s="224"/>
      <c r="T145" s="242"/>
      <c r="U145" s="240"/>
      <c r="V145" s="238"/>
      <c r="W145" s="1"/>
      <c r="X145" s="1"/>
      <c r="Y145" s="1"/>
      <c r="Z145" s="1"/>
      <c r="AA145" s="1"/>
      <c r="AB145" s="1"/>
      <c r="AC145" s="1"/>
    </row>
    <row r="146" spans="1:29" ht="15" customHeight="1">
      <c r="A146" s="1"/>
      <c r="B146" s="286"/>
      <c r="C146" s="224"/>
      <c r="D146" s="291"/>
      <c r="E146" s="242"/>
      <c r="F146" s="247"/>
      <c r="G146" s="224"/>
      <c r="H146" s="242"/>
      <c r="I146" s="247"/>
      <c r="J146" s="250"/>
      <c r="K146" s="242"/>
      <c r="L146" s="247"/>
      <c r="M146" s="224"/>
      <c r="N146" s="242"/>
      <c r="O146" s="240"/>
      <c r="P146" s="224"/>
      <c r="Q146" s="242"/>
      <c r="R146" s="240"/>
      <c r="S146" s="224"/>
      <c r="T146" s="242"/>
      <c r="U146" s="240"/>
      <c r="V146" s="238"/>
      <c r="W146" s="1"/>
      <c r="X146" s="1"/>
      <c r="Y146" s="1"/>
      <c r="Z146" s="1"/>
      <c r="AA146" s="1"/>
      <c r="AB146" s="1"/>
      <c r="AC146" s="1"/>
    </row>
    <row r="147" spans="1:29" ht="15" customHeight="1">
      <c r="A147" s="1"/>
      <c r="B147" s="287"/>
      <c r="C147" s="225"/>
      <c r="D147" s="291"/>
      <c r="E147" s="243"/>
      <c r="F147" s="247"/>
      <c r="G147" s="225"/>
      <c r="H147" s="243"/>
      <c r="I147" s="247"/>
      <c r="J147" s="251"/>
      <c r="K147" s="243"/>
      <c r="L147" s="247"/>
      <c r="M147" s="225"/>
      <c r="N147" s="243"/>
      <c r="O147" s="240"/>
      <c r="P147" s="225"/>
      <c r="Q147" s="243"/>
      <c r="R147" s="240"/>
      <c r="S147" s="225"/>
      <c r="T147" s="243"/>
      <c r="U147" s="240"/>
      <c r="V147" s="238"/>
      <c r="W147" s="1"/>
      <c r="X147" s="1"/>
      <c r="Y147" s="1"/>
      <c r="Z147" s="1"/>
      <c r="AA147" s="1"/>
      <c r="AB147" s="1"/>
      <c r="AC147" s="1"/>
    </row>
    <row r="148" spans="1:29">
      <c r="A148" s="1"/>
      <c r="B148" s="16"/>
      <c r="C148" s="3"/>
      <c r="D148" s="3"/>
      <c r="E148" s="3"/>
      <c r="F148" s="3"/>
      <c r="G148" s="137"/>
      <c r="H148" s="137"/>
      <c r="I148" s="137"/>
      <c r="J148" s="137"/>
      <c r="K148" s="137"/>
      <c r="L148" s="154"/>
      <c r="M148" s="137"/>
      <c r="N148" s="137"/>
      <c r="O148" s="137"/>
      <c r="P148" s="137"/>
      <c r="Q148" s="137"/>
      <c r="R148" s="137"/>
      <c r="S148" s="137"/>
      <c r="T148" s="137"/>
      <c r="U148" s="137"/>
      <c r="V148" s="1"/>
      <c r="W148" s="1"/>
      <c r="X148" s="1"/>
      <c r="Y148" s="1"/>
      <c r="Z148" s="1"/>
      <c r="AA148" s="1"/>
      <c r="AB148" s="1"/>
      <c r="AC148" s="1"/>
    </row>
    <row r="149" spans="1:29">
      <c r="A149" s="1"/>
      <c r="B149" s="16"/>
      <c r="C149" s="3"/>
      <c r="D149" s="3"/>
      <c r="E149" s="3"/>
      <c r="F149" s="3"/>
      <c r="G149" s="137"/>
      <c r="H149" s="137"/>
      <c r="I149" s="137"/>
      <c r="J149" s="137"/>
      <c r="K149" s="137"/>
      <c r="L149" s="154"/>
      <c r="M149" s="137"/>
      <c r="N149" s="137"/>
      <c r="O149" s="137"/>
      <c r="P149" s="137"/>
      <c r="Q149" s="137"/>
      <c r="R149" s="137"/>
      <c r="S149" s="137"/>
      <c r="T149" s="137"/>
      <c r="U149" s="137"/>
      <c r="V149" s="1"/>
      <c r="W149" s="1"/>
      <c r="X149" s="1"/>
      <c r="Y149" s="1"/>
      <c r="Z149" s="1"/>
      <c r="AA149" s="1"/>
      <c r="AB149" s="1"/>
      <c r="AC149" s="1"/>
    </row>
    <row r="150" spans="1:29">
      <c r="A150" s="1"/>
      <c r="B150" s="16"/>
      <c r="C150" s="3"/>
      <c r="D150" s="3"/>
      <c r="E150" s="3"/>
      <c r="F150" s="3"/>
      <c r="G150" s="137"/>
      <c r="H150" s="137"/>
      <c r="I150" s="137"/>
      <c r="J150" s="137"/>
      <c r="K150" s="137"/>
      <c r="L150" s="154"/>
      <c r="M150" s="137"/>
      <c r="N150" s="137"/>
      <c r="O150" s="137"/>
      <c r="P150" s="137"/>
      <c r="Q150" s="137"/>
      <c r="R150" s="137"/>
      <c r="S150" s="137"/>
      <c r="T150" s="137"/>
      <c r="U150" s="137"/>
      <c r="V150" s="1"/>
      <c r="W150" s="1"/>
      <c r="X150" s="1"/>
      <c r="Y150" s="1"/>
      <c r="Z150" s="1"/>
      <c r="AA150" s="1"/>
      <c r="AB150" s="1"/>
      <c r="AC150" s="1"/>
    </row>
    <row r="151" spans="1:29">
      <c r="A151" s="1"/>
      <c r="B151" s="16"/>
      <c r="C151" s="3"/>
      <c r="D151" s="3"/>
      <c r="E151" s="3"/>
      <c r="F151" s="3"/>
      <c r="G151" s="137"/>
      <c r="H151" s="137"/>
      <c r="I151" s="137"/>
      <c r="J151" s="137"/>
      <c r="K151" s="137"/>
      <c r="L151" s="154"/>
      <c r="M151" s="137"/>
      <c r="N151" s="137"/>
      <c r="O151" s="137"/>
      <c r="P151" s="137"/>
      <c r="Q151" s="137"/>
      <c r="R151" s="137"/>
      <c r="S151" s="137"/>
      <c r="T151" s="137"/>
      <c r="U151" s="137"/>
      <c r="V151" s="1"/>
      <c r="W151" s="1"/>
      <c r="X151" s="1"/>
      <c r="Y151" s="1"/>
      <c r="Z151" s="1"/>
      <c r="AA151" s="1"/>
      <c r="AB151" s="1"/>
      <c r="AC151" s="1"/>
    </row>
    <row r="152" spans="1:29">
      <c r="A152" s="1"/>
      <c r="B152" s="16"/>
      <c r="C152" s="3"/>
      <c r="D152" s="3"/>
      <c r="E152" s="3"/>
      <c r="F152" s="3"/>
      <c r="G152" s="137"/>
      <c r="H152" s="137"/>
      <c r="I152" s="137"/>
      <c r="J152" s="137"/>
      <c r="K152" s="137"/>
      <c r="L152" s="154"/>
      <c r="M152" s="137"/>
      <c r="N152" s="137"/>
      <c r="O152" s="137"/>
      <c r="P152" s="137"/>
      <c r="Q152" s="137"/>
      <c r="R152" s="137"/>
      <c r="S152" s="137"/>
      <c r="T152" s="137"/>
      <c r="U152" s="137"/>
      <c r="V152" s="1"/>
      <c r="W152" s="1"/>
      <c r="X152" s="1"/>
      <c r="Y152" s="1"/>
      <c r="Z152" s="1"/>
      <c r="AA152" s="1"/>
      <c r="AB152" s="1"/>
      <c r="AC152" s="1"/>
    </row>
    <row r="153" spans="1:29">
      <c r="A153" s="1"/>
      <c r="B153" s="16"/>
      <c r="C153" s="3"/>
      <c r="D153" s="3"/>
      <c r="E153" s="3"/>
      <c r="F153" s="3"/>
      <c r="G153" s="137"/>
      <c r="H153" s="137"/>
      <c r="I153" s="137"/>
      <c r="J153" s="137"/>
      <c r="K153" s="137"/>
      <c r="L153" s="154"/>
      <c r="M153" s="137"/>
      <c r="N153" s="137"/>
      <c r="O153" s="137"/>
      <c r="P153" s="137"/>
      <c r="Q153" s="137"/>
      <c r="R153" s="137"/>
      <c r="S153" s="137"/>
      <c r="T153" s="137"/>
      <c r="U153" s="137"/>
      <c r="V153" s="1"/>
      <c r="W153" s="1"/>
      <c r="X153" s="1"/>
      <c r="Y153" s="1"/>
      <c r="Z153" s="1"/>
      <c r="AA153" s="1"/>
      <c r="AB153" s="1"/>
      <c r="AC153" s="1"/>
    </row>
    <row r="154" spans="1:29">
      <c r="A154" s="1"/>
      <c r="B154" s="16"/>
      <c r="C154" s="3"/>
      <c r="D154" s="3"/>
      <c r="E154" s="3"/>
      <c r="F154" s="3"/>
      <c r="G154" s="137"/>
      <c r="H154" s="137"/>
      <c r="I154" s="137"/>
      <c r="J154" s="137"/>
      <c r="K154" s="137"/>
      <c r="L154" s="154"/>
      <c r="M154" s="137"/>
      <c r="N154" s="137"/>
      <c r="O154" s="137"/>
      <c r="P154" s="137"/>
      <c r="Q154" s="137"/>
      <c r="R154" s="137"/>
      <c r="S154" s="137"/>
      <c r="T154" s="137"/>
      <c r="U154" s="137"/>
      <c r="V154" s="1"/>
      <c r="W154" s="1"/>
      <c r="X154" s="1"/>
      <c r="Y154" s="1"/>
      <c r="Z154" s="1"/>
      <c r="AA154" s="1"/>
      <c r="AB154" s="1"/>
      <c r="AC154" s="1"/>
    </row>
    <row r="155" spans="1:29">
      <c r="A155" s="1"/>
      <c r="B155" s="16"/>
      <c r="C155" s="3"/>
      <c r="D155" s="3"/>
      <c r="E155" s="3"/>
      <c r="F155" s="3"/>
      <c r="G155" s="137"/>
      <c r="H155" s="137"/>
      <c r="I155" s="137"/>
      <c r="J155" s="137"/>
      <c r="K155" s="137"/>
      <c r="L155" s="154"/>
      <c r="M155" s="137"/>
      <c r="N155" s="137"/>
      <c r="O155" s="137"/>
      <c r="P155" s="137"/>
      <c r="Q155" s="137"/>
      <c r="R155" s="137"/>
      <c r="S155" s="137"/>
      <c r="T155" s="137"/>
      <c r="U155" s="137"/>
      <c r="V155" s="1"/>
      <c r="W155" s="1"/>
      <c r="X155" s="1"/>
      <c r="Y155" s="1"/>
      <c r="Z155" s="1"/>
      <c r="AA155" s="1"/>
      <c r="AB155" s="1"/>
      <c r="AC155" s="1"/>
    </row>
    <row r="156" spans="1:29">
      <c r="A156" s="1"/>
      <c r="B156" s="16"/>
      <c r="C156" s="3"/>
      <c r="D156" s="3"/>
      <c r="E156" s="3"/>
      <c r="F156" s="3"/>
      <c r="G156" s="137"/>
      <c r="H156" s="137"/>
      <c r="I156" s="137"/>
      <c r="J156" s="137"/>
      <c r="K156" s="137"/>
      <c r="L156" s="154"/>
      <c r="M156" s="137"/>
      <c r="N156" s="137"/>
      <c r="O156" s="137"/>
      <c r="P156" s="137"/>
      <c r="Q156" s="137"/>
      <c r="R156" s="137"/>
      <c r="S156" s="137"/>
      <c r="T156" s="137"/>
      <c r="U156" s="137"/>
      <c r="V156" s="1"/>
      <c r="W156" s="1"/>
      <c r="X156" s="1"/>
      <c r="Y156" s="1"/>
      <c r="Z156" s="1"/>
      <c r="AA156" s="1"/>
      <c r="AB156" s="1"/>
      <c r="AC156" s="1"/>
    </row>
    <row r="157" spans="1:29">
      <c r="A157" s="1"/>
      <c r="B157" s="16"/>
      <c r="C157" s="3"/>
      <c r="D157" s="3"/>
      <c r="E157" s="3"/>
      <c r="F157" s="3"/>
      <c r="G157" s="137"/>
      <c r="H157" s="137"/>
      <c r="I157" s="137"/>
      <c r="J157" s="137"/>
      <c r="K157" s="137"/>
      <c r="L157" s="154"/>
      <c r="M157" s="137"/>
      <c r="N157" s="137"/>
      <c r="O157" s="137"/>
      <c r="P157" s="137"/>
      <c r="Q157" s="137"/>
      <c r="R157" s="137"/>
      <c r="S157" s="137"/>
      <c r="T157" s="137"/>
      <c r="U157" s="137"/>
      <c r="V157" s="1"/>
      <c r="W157" s="1"/>
      <c r="X157" s="1"/>
      <c r="Y157" s="1"/>
      <c r="Z157" s="1"/>
      <c r="AA157" s="1"/>
      <c r="AB157" s="1"/>
      <c r="AC157" s="1"/>
    </row>
    <row r="158" spans="1:29">
      <c r="A158" s="1"/>
      <c r="B158" s="16"/>
      <c r="C158" s="3"/>
      <c r="D158" s="3"/>
      <c r="E158" s="3"/>
      <c r="F158" s="3"/>
      <c r="G158" s="137"/>
      <c r="H158" s="137"/>
      <c r="I158" s="137"/>
      <c r="J158" s="137"/>
      <c r="K158" s="137"/>
      <c r="L158" s="154"/>
      <c r="M158" s="137"/>
      <c r="N158" s="137"/>
      <c r="O158" s="137"/>
      <c r="P158" s="137"/>
      <c r="Q158" s="137"/>
      <c r="R158" s="137"/>
      <c r="S158" s="137"/>
      <c r="T158" s="137"/>
      <c r="U158" s="137"/>
      <c r="V158" s="1"/>
      <c r="W158" s="1"/>
      <c r="X158" s="1"/>
      <c r="Y158" s="1"/>
      <c r="Z158" s="1"/>
      <c r="AA158" s="1"/>
      <c r="AB158" s="1"/>
      <c r="AC158" s="1"/>
    </row>
    <row r="159" spans="1:29">
      <c r="A159" s="1"/>
      <c r="B159" s="16"/>
      <c r="C159" s="3"/>
      <c r="D159" s="3"/>
      <c r="E159" s="3"/>
      <c r="F159" s="3"/>
      <c r="G159" s="137"/>
      <c r="H159" s="137"/>
      <c r="I159" s="137"/>
      <c r="J159" s="137"/>
      <c r="K159" s="137"/>
      <c r="L159" s="154"/>
      <c r="M159" s="137"/>
      <c r="N159" s="137"/>
      <c r="O159" s="137"/>
      <c r="P159" s="137"/>
      <c r="Q159" s="137"/>
      <c r="R159" s="137"/>
      <c r="S159" s="137"/>
      <c r="T159" s="137"/>
      <c r="U159" s="137"/>
      <c r="V159" s="1"/>
      <c r="W159" s="1"/>
      <c r="X159" s="1"/>
      <c r="Y159" s="1"/>
      <c r="Z159" s="1"/>
      <c r="AA159" s="1"/>
      <c r="AB159" s="1"/>
      <c r="AC159" s="1"/>
    </row>
    <row r="160" spans="1:29">
      <c r="A160" s="1"/>
      <c r="B160" s="16"/>
      <c r="C160" s="3"/>
      <c r="D160" s="3"/>
      <c r="E160" s="3"/>
      <c r="F160" s="3"/>
      <c r="G160" s="137"/>
      <c r="H160" s="137"/>
      <c r="I160" s="137"/>
      <c r="J160" s="137"/>
      <c r="K160" s="137"/>
      <c r="L160" s="154"/>
      <c r="M160" s="137"/>
      <c r="N160" s="137"/>
      <c r="O160" s="137"/>
      <c r="P160" s="137"/>
      <c r="Q160" s="137"/>
      <c r="R160" s="137"/>
      <c r="S160" s="137"/>
      <c r="T160" s="137"/>
      <c r="U160" s="137"/>
      <c r="V160" s="1"/>
      <c r="W160" s="1"/>
      <c r="X160" s="1"/>
      <c r="Y160" s="1"/>
      <c r="Z160" s="1"/>
      <c r="AA160" s="1"/>
      <c r="AB160" s="1"/>
      <c r="AC160" s="1"/>
    </row>
    <row r="161" spans="1:29">
      <c r="A161" s="1"/>
      <c r="B161" s="16"/>
      <c r="C161" s="3"/>
      <c r="D161" s="3"/>
      <c r="E161" s="3"/>
      <c r="F161" s="3"/>
      <c r="G161" s="137"/>
      <c r="H161" s="137"/>
      <c r="I161" s="137"/>
      <c r="J161" s="137"/>
      <c r="K161" s="137"/>
      <c r="L161" s="154"/>
      <c r="M161" s="137"/>
      <c r="N161" s="137"/>
      <c r="O161" s="137"/>
      <c r="P161" s="137"/>
      <c r="Q161" s="137"/>
      <c r="R161" s="137"/>
      <c r="S161" s="137"/>
      <c r="T161" s="137"/>
      <c r="U161" s="137"/>
      <c r="V161" s="1"/>
      <c r="W161" s="1"/>
      <c r="X161" s="1"/>
      <c r="Y161" s="1"/>
      <c r="Z161" s="1"/>
      <c r="AA161" s="1"/>
      <c r="AB161" s="1"/>
      <c r="AC161" s="1"/>
    </row>
    <row r="162" spans="1:29">
      <c r="A162" s="1"/>
      <c r="B162" s="16"/>
      <c r="C162" s="3"/>
      <c r="D162" s="3"/>
      <c r="E162" s="3"/>
      <c r="F162" s="3"/>
      <c r="G162" s="137"/>
      <c r="H162" s="137"/>
      <c r="I162" s="137"/>
      <c r="J162" s="137"/>
      <c r="K162" s="137"/>
      <c r="L162" s="154"/>
      <c r="M162" s="137"/>
      <c r="N162" s="137"/>
      <c r="O162" s="137"/>
      <c r="P162" s="137"/>
      <c r="Q162" s="137"/>
      <c r="R162" s="137"/>
      <c r="S162" s="137"/>
      <c r="T162" s="137"/>
      <c r="U162" s="137"/>
      <c r="V162" s="1"/>
      <c r="W162" s="1"/>
      <c r="X162" s="1"/>
      <c r="Y162" s="1"/>
      <c r="Z162" s="1"/>
      <c r="AA162" s="1"/>
      <c r="AB162" s="1"/>
      <c r="AC162" s="1"/>
    </row>
    <row r="163" spans="1:29">
      <c r="A163" s="1"/>
      <c r="B163" s="16"/>
      <c r="C163" s="3"/>
      <c r="D163" s="3"/>
      <c r="E163" s="3"/>
      <c r="F163" s="3"/>
      <c r="G163" s="137"/>
      <c r="H163" s="137"/>
      <c r="I163" s="137"/>
      <c r="J163" s="137"/>
      <c r="K163" s="137"/>
      <c r="L163" s="154"/>
      <c r="M163" s="137"/>
      <c r="N163" s="137"/>
      <c r="O163" s="137"/>
      <c r="P163" s="137"/>
      <c r="Q163" s="137"/>
      <c r="R163" s="137"/>
      <c r="S163" s="137"/>
      <c r="T163" s="137"/>
      <c r="U163" s="137"/>
      <c r="V163" s="1"/>
      <c r="W163" s="1"/>
      <c r="X163" s="1"/>
      <c r="Y163" s="1"/>
      <c r="Z163" s="1"/>
      <c r="AA163" s="1"/>
      <c r="AB163" s="1"/>
      <c r="AC163" s="1"/>
    </row>
    <row r="164" spans="1:29">
      <c r="A164" s="1"/>
      <c r="B164" s="16"/>
      <c r="C164" s="3"/>
      <c r="D164" s="3"/>
      <c r="E164" s="3"/>
      <c r="F164" s="3"/>
      <c r="G164" s="137"/>
      <c r="H164" s="137"/>
      <c r="I164" s="137"/>
      <c r="J164" s="137"/>
      <c r="K164" s="137"/>
      <c r="L164" s="154"/>
      <c r="M164" s="137"/>
      <c r="N164" s="137"/>
      <c r="O164" s="137"/>
      <c r="P164" s="137"/>
      <c r="Q164" s="137"/>
      <c r="R164" s="137"/>
      <c r="S164" s="137"/>
      <c r="T164" s="137"/>
      <c r="U164" s="137"/>
      <c r="V164" s="1"/>
      <c r="W164" s="1"/>
      <c r="X164" s="1"/>
      <c r="Y164" s="1"/>
      <c r="Z164" s="1"/>
      <c r="AA164" s="1"/>
      <c r="AB164" s="1"/>
      <c r="AC164" s="1"/>
    </row>
    <row r="165" spans="1:29">
      <c r="A165" s="1"/>
      <c r="B165" s="16"/>
      <c r="C165" s="3"/>
      <c r="D165" s="3"/>
      <c r="E165" s="3"/>
      <c r="F165" s="3"/>
      <c r="G165" s="137"/>
      <c r="H165" s="137"/>
      <c r="I165" s="137"/>
      <c r="J165" s="137"/>
      <c r="K165" s="137"/>
      <c r="L165" s="154"/>
      <c r="M165" s="137"/>
      <c r="N165" s="137"/>
      <c r="O165" s="137"/>
      <c r="P165" s="137"/>
      <c r="Q165" s="137"/>
      <c r="R165" s="137"/>
      <c r="S165" s="137"/>
      <c r="T165" s="137"/>
      <c r="U165" s="137"/>
      <c r="V165" s="1"/>
      <c r="W165" s="1"/>
      <c r="X165" s="1"/>
      <c r="Y165" s="1"/>
      <c r="Z165" s="1"/>
      <c r="AA165" s="1"/>
      <c r="AB165" s="1"/>
      <c r="AC165" s="1"/>
    </row>
    <row r="166" spans="1:29">
      <c r="A166" s="1"/>
      <c r="B166" s="16"/>
      <c r="C166" s="3"/>
      <c r="D166" s="3"/>
      <c r="E166" s="3"/>
      <c r="F166" s="3"/>
      <c r="G166" s="137"/>
      <c r="H166" s="137"/>
      <c r="I166" s="137"/>
      <c r="J166" s="137"/>
      <c r="K166" s="137"/>
      <c r="L166" s="154"/>
      <c r="M166" s="137"/>
      <c r="N166" s="137"/>
      <c r="O166" s="137"/>
      <c r="P166" s="137"/>
      <c r="Q166" s="137"/>
      <c r="R166" s="137"/>
      <c r="S166" s="137"/>
      <c r="T166" s="137"/>
      <c r="U166" s="137"/>
      <c r="V166" s="1"/>
      <c r="W166" s="1"/>
      <c r="X166" s="1"/>
      <c r="Y166" s="1"/>
      <c r="Z166" s="1"/>
      <c r="AA166" s="1"/>
      <c r="AB166" s="1"/>
      <c r="AC166" s="1"/>
    </row>
    <row r="167" spans="1:29">
      <c r="A167" s="1"/>
      <c r="B167" s="16"/>
      <c r="C167" s="3"/>
      <c r="D167" s="3"/>
      <c r="E167" s="3"/>
      <c r="F167" s="3"/>
      <c r="G167" s="137"/>
      <c r="H167" s="137"/>
      <c r="I167" s="137"/>
      <c r="J167" s="137"/>
      <c r="K167" s="137"/>
      <c r="L167" s="154"/>
      <c r="M167" s="137"/>
      <c r="N167" s="137"/>
      <c r="O167" s="137"/>
      <c r="P167" s="137"/>
      <c r="Q167" s="137"/>
      <c r="R167" s="137"/>
      <c r="S167" s="137"/>
      <c r="T167" s="137"/>
      <c r="U167" s="137"/>
      <c r="V167" s="1"/>
      <c r="W167" s="1"/>
      <c r="X167" s="1"/>
      <c r="Y167" s="1"/>
      <c r="Z167" s="1"/>
      <c r="AA167" s="1"/>
      <c r="AB167" s="1"/>
      <c r="AC167" s="1"/>
    </row>
    <row r="168" spans="1:29">
      <c r="A168" s="1"/>
      <c r="B168" s="16"/>
      <c r="C168" s="3"/>
      <c r="D168" s="3"/>
      <c r="E168" s="3"/>
      <c r="F168" s="3"/>
      <c r="G168" s="137"/>
      <c r="H168" s="137"/>
      <c r="I168" s="137"/>
      <c r="J168" s="137"/>
      <c r="K168" s="137"/>
      <c r="L168" s="154"/>
      <c r="M168" s="137"/>
      <c r="N168" s="137"/>
      <c r="O168" s="137"/>
      <c r="P168" s="137"/>
      <c r="Q168" s="137"/>
      <c r="R168" s="137"/>
      <c r="S168" s="137"/>
      <c r="T168" s="137"/>
      <c r="U168" s="137"/>
      <c r="V168" s="1"/>
      <c r="W168" s="1"/>
      <c r="X168" s="1"/>
      <c r="Y168" s="1"/>
      <c r="Z168" s="1"/>
      <c r="AA168" s="1"/>
      <c r="AB168" s="1"/>
      <c r="AC168" s="1"/>
    </row>
    <row r="169" spans="1:29">
      <c r="A169" s="1"/>
      <c r="B169" s="16"/>
      <c r="C169" s="3"/>
      <c r="D169" s="3"/>
      <c r="E169" s="3"/>
      <c r="F169" s="3"/>
      <c r="G169" s="137"/>
      <c r="H169" s="137"/>
      <c r="I169" s="137"/>
      <c r="J169" s="137"/>
      <c r="K169" s="137"/>
      <c r="L169" s="154"/>
      <c r="M169" s="137"/>
      <c r="N169" s="137"/>
      <c r="O169" s="137"/>
      <c r="P169" s="137"/>
      <c r="Q169" s="137"/>
      <c r="R169" s="137"/>
      <c r="S169" s="137"/>
      <c r="T169" s="137"/>
      <c r="U169" s="137"/>
      <c r="V169" s="1"/>
      <c r="W169" s="1"/>
      <c r="X169" s="1"/>
      <c r="Y169" s="1"/>
      <c r="Z169" s="1"/>
      <c r="AA169" s="1"/>
      <c r="AB169" s="1"/>
      <c r="AC169" s="1"/>
    </row>
    <row r="170" spans="1:29">
      <c r="A170" s="1"/>
      <c r="B170" s="16"/>
      <c r="C170" s="3"/>
      <c r="D170" s="3"/>
      <c r="E170" s="3"/>
      <c r="F170" s="3"/>
      <c r="G170" s="137"/>
      <c r="H170" s="137"/>
      <c r="I170" s="137"/>
      <c r="J170" s="137"/>
      <c r="K170" s="137"/>
      <c r="L170" s="154"/>
      <c r="M170" s="137"/>
      <c r="N170" s="137"/>
      <c r="O170" s="137"/>
      <c r="P170" s="137"/>
      <c r="Q170" s="137"/>
      <c r="R170" s="137"/>
      <c r="S170" s="137"/>
      <c r="T170" s="137"/>
      <c r="U170" s="137"/>
      <c r="V170" s="1"/>
      <c r="W170" s="1"/>
      <c r="X170" s="1"/>
      <c r="Y170" s="1"/>
      <c r="Z170" s="1"/>
      <c r="AA170" s="1"/>
      <c r="AB170" s="1"/>
      <c r="AC170" s="1"/>
    </row>
    <row r="171" spans="1:29">
      <c r="A171" s="1"/>
      <c r="B171" s="16"/>
      <c r="C171" s="3"/>
      <c r="D171" s="3"/>
      <c r="E171" s="3"/>
      <c r="F171" s="3"/>
      <c r="G171" s="137"/>
      <c r="H171" s="137"/>
      <c r="I171" s="137"/>
      <c r="J171" s="137"/>
      <c r="K171" s="137"/>
      <c r="L171" s="154"/>
      <c r="M171" s="137"/>
      <c r="N171" s="137"/>
      <c r="O171" s="137"/>
      <c r="P171" s="137"/>
      <c r="Q171" s="137"/>
      <c r="R171" s="137"/>
      <c r="S171" s="137"/>
      <c r="T171" s="137"/>
      <c r="U171" s="137"/>
      <c r="V171" s="1"/>
      <c r="W171" s="1"/>
      <c r="X171" s="1"/>
      <c r="Y171" s="1"/>
      <c r="Z171" s="1"/>
      <c r="AA171" s="1"/>
      <c r="AB171" s="1"/>
      <c r="AC171" s="1"/>
    </row>
    <row r="172" spans="1:29">
      <c r="A172" s="1"/>
      <c r="B172" s="16"/>
      <c r="C172" s="3"/>
      <c r="D172" s="3"/>
      <c r="E172" s="3"/>
      <c r="F172" s="3"/>
      <c r="G172" s="137"/>
      <c r="H172" s="137"/>
      <c r="I172" s="137"/>
      <c r="J172" s="137"/>
      <c r="K172" s="137"/>
      <c r="L172" s="154"/>
      <c r="M172" s="137"/>
      <c r="N172" s="137"/>
      <c r="O172" s="137"/>
      <c r="P172" s="137"/>
      <c r="Q172" s="137"/>
      <c r="R172" s="137"/>
      <c r="S172" s="137"/>
      <c r="T172" s="137"/>
      <c r="U172" s="137"/>
      <c r="V172" s="1"/>
      <c r="W172" s="1"/>
      <c r="X172" s="1"/>
      <c r="Y172" s="1"/>
      <c r="Z172" s="1"/>
      <c r="AA172" s="1"/>
      <c r="AB172" s="1"/>
      <c r="AC172" s="1"/>
    </row>
    <row r="173" spans="1:29">
      <c r="A173" s="1"/>
      <c r="B173" s="16"/>
      <c r="C173" s="3"/>
      <c r="D173" s="3"/>
      <c r="E173" s="3"/>
      <c r="F173" s="3"/>
      <c r="G173" s="137"/>
      <c r="H173" s="137"/>
      <c r="I173" s="137"/>
      <c r="J173" s="137"/>
      <c r="K173" s="137"/>
      <c r="L173" s="154"/>
      <c r="M173" s="137"/>
      <c r="N173" s="137"/>
      <c r="O173" s="137"/>
      <c r="P173" s="137"/>
      <c r="Q173" s="137"/>
      <c r="R173" s="137"/>
      <c r="S173" s="137"/>
      <c r="T173" s="137"/>
      <c r="U173" s="137"/>
      <c r="V173" s="1"/>
      <c r="W173" s="1"/>
      <c r="X173" s="1"/>
      <c r="Y173" s="1"/>
      <c r="Z173" s="1"/>
      <c r="AA173" s="1"/>
      <c r="AB173" s="1"/>
      <c r="AC173" s="1"/>
    </row>
    <row r="174" spans="1:29">
      <c r="A174" s="1"/>
      <c r="B174" s="16"/>
      <c r="C174" s="3"/>
      <c r="D174" s="3"/>
      <c r="E174" s="3"/>
      <c r="F174" s="3"/>
      <c r="G174" s="137"/>
      <c r="H174" s="137"/>
      <c r="I174" s="137"/>
      <c r="J174" s="137"/>
      <c r="K174" s="137"/>
      <c r="L174" s="154"/>
      <c r="M174" s="137"/>
      <c r="N174" s="137"/>
      <c r="O174" s="137"/>
      <c r="P174" s="137"/>
      <c r="Q174" s="137"/>
      <c r="R174" s="137"/>
      <c r="S174" s="137"/>
      <c r="T174" s="137"/>
      <c r="U174" s="137"/>
      <c r="V174" s="1"/>
      <c r="W174" s="1"/>
      <c r="X174" s="1"/>
      <c r="Y174" s="1"/>
      <c r="Z174" s="1"/>
      <c r="AA174" s="1"/>
      <c r="AB174" s="1"/>
      <c r="AC174" s="1"/>
    </row>
    <row r="175" spans="1:29">
      <c r="A175" s="1"/>
      <c r="B175" s="16"/>
      <c r="C175" s="3"/>
      <c r="D175" s="3"/>
      <c r="E175" s="3"/>
      <c r="F175" s="3"/>
      <c r="G175" s="137"/>
      <c r="H175" s="137"/>
      <c r="I175" s="137"/>
      <c r="J175" s="137"/>
      <c r="K175" s="137"/>
      <c r="L175" s="154"/>
      <c r="M175" s="137"/>
      <c r="N175" s="137"/>
      <c r="O175" s="137"/>
      <c r="P175" s="137"/>
      <c r="Q175" s="137"/>
      <c r="R175" s="137"/>
      <c r="S175" s="137"/>
      <c r="T175" s="137"/>
      <c r="U175" s="137"/>
      <c r="V175" s="1"/>
      <c r="W175" s="1"/>
      <c r="X175" s="1"/>
      <c r="Y175" s="1"/>
      <c r="Z175" s="1"/>
      <c r="AA175" s="1"/>
      <c r="AB175" s="1"/>
      <c r="AC175" s="1"/>
    </row>
    <row r="176" spans="1:29">
      <c r="A176" s="1"/>
      <c r="B176" s="16"/>
      <c r="C176" s="3"/>
      <c r="D176" s="3"/>
      <c r="E176" s="3"/>
      <c r="F176" s="3"/>
      <c r="G176" s="137"/>
      <c r="H176" s="137"/>
      <c r="I176" s="137"/>
      <c r="J176" s="137"/>
      <c r="K176" s="137"/>
      <c r="L176" s="154"/>
      <c r="M176" s="137"/>
      <c r="N176" s="137"/>
      <c r="O176" s="137"/>
      <c r="P176" s="137"/>
      <c r="Q176" s="137"/>
      <c r="R176" s="137"/>
      <c r="S176" s="137"/>
      <c r="T176" s="137"/>
      <c r="U176" s="137"/>
      <c r="V176" s="1"/>
      <c r="W176" s="1"/>
      <c r="X176" s="1"/>
      <c r="Y176" s="1"/>
      <c r="Z176" s="1"/>
      <c r="AA176" s="1"/>
      <c r="AB176" s="1"/>
      <c r="AC176" s="1"/>
    </row>
    <row r="177" spans="1:29">
      <c r="A177" s="1"/>
      <c r="B177" s="16"/>
      <c r="C177" s="3"/>
      <c r="D177" s="3"/>
      <c r="E177" s="3"/>
      <c r="F177" s="3"/>
      <c r="G177" s="137"/>
      <c r="H177" s="137"/>
      <c r="I177" s="137"/>
      <c r="J177" s="137"/>
      <c r="K177" s="137"/>
      <c r="L177" s="154"/>
      <c r="M177" s="137"/>
      <c r="N177" s="137"/>
      <c r="O177" s="137"/>
      <c r="P177" s="137"/>
      <c r="Q177" s="137"/>
      <c r="R177" s="137"/>
      <c r="S177" s="137"/>
      <c r="T177" s="137"/>
      <c r="U177" s="137"/>
      <c r="V177" s="1"/>
      <c r="W177" s="1"/>
      <c r="X177" s="1"/>
      <c r="Y177" s="1"/>
      <c r="Z177" s="1"/>
      <c r="AA177" s="1"/>
      <c r="AB177" s="1"/>
      <c r="AC177" s="1"/>
    </row>
    <row r="178" spans="1:29">
      <c r="A178" s="1"/>
      <c r="B178" s="16"/>
      <c r="C178" s="3"/>
      <c r="D178" s="3"/>
      <c r="E178" s="3"/>
      <c r="F178" s="3"/>
      <c r="G178" s="137"/>
      <c r="H178" s="137"/>
      <c r="I178" s="137"/>
      <c r="J178" s="137"/>
      <c r="K178" s="137"/>
      <c r="L178" s="154"/>
      <c r="M178" s="137"/>
      <c r="N178" s="137"/>
      <c r="O178" s="137"/>
      <c r="P178" s="137"/>
      <c r="Q178" s="137"/>
      <c r="R178" s="137"/>
      <c r="S178" s="137"/>
      <c r="T178" s="137"/>
      <c r="U178" s="137"/>
      <c r="V178" s="1"/>
      <c r="W178" s="1"/>
      <c r="X178" s="1"/>
      <c r="Y178" s="1"/>
      <c r="Z178" s="1"/>
      <c r="AA178" s="1"/>
      <c r="AB178" s="1"/>
      <c r="AC178" s="1"/>
    </row>
    <row r="179" spans="1:29">
      <c r="A179" s="1"/>
      <c r="B179" s="16"/>
      <c r="C179" s="3"/>
      <c r="D179" s="3"/>
      <c r="E179" s="3"/>
      <c r="F179" s="3"/>
      <c r="G179" s="137"/>
      <c r="H179" s="137"/>
      <c r="I179" s="137"/>
      <c r="J179" s="137"/>
      <c r="K179" s="137"/>
      <c r="L179" s="154"/>
      <c r="M179" s="137"/>
      <c r="N179" s="137"/>
      <c r="O179" s="137"/>
      <c r="P179" s="137"/>
      <c r="Q179" s="137"/>
      <c r="R179" s="137"/>
      <c r="S179" s="137"/>
      <c r="T179" s="137"/>
      <c r="U179" s="137"/>
      <c r="V179" s="1"/>
      <c r="W179" s="1"/>
      <c r="X179" s="1"/>
      <c r="Y179" s="1"/>
      <c r="Z179" s="1"/>
      <c r="AA179" s="1"/>
      <c r="AB179" s="1"/>
      <c r="AC179" s="1"/>
    </row>
    <row r="180" spans="1:29">
      <c r="A180" s="1"/>
      <c r="B180" s="16"/>
      <c r="C180" s="3"/>
      <c r="D180" s="3"/>
      <c r="E180" s="3"/>
      <c r="F180" s="3"/>
      <c r="G180" s="137"/>
      <c r="H180" s="137"/>
      <c r="I180" s="137"/>
      <c r="J180" s="137"/>
      <c r="K180" s="137"/>
      <c r="L180" s="154"/>
      <c r="M180" s="137"/>
      <c r="N180" s="137"/>
      <c r="O180" s="137"/>
      <c r="P180" s="137"/>
      <c r="Q180" s="137"/>
      <c r="R180" s="137"/>
      <c r="S180" s="137"/>
      <c r="T180" s="137"/>
      <c r="U180" s="137"/>
      <c r="V180" s="1"/>
      <c r="W180" s="1"/>
      <c r="X180" s="1"/>
      <c r="Y180" s="1"/>
      <c r="Z180" s="1"/>
      <c r="AA180" s="1"/>
      <c r="AB180" s="1"/>
      <c r="AC180" s="1"/>
    </row>
    <row r="181" spans="1:29">
      <c r="A181" s="1"/>
      <c r="B181" s="16"/>
      <c r="C181" s="3"/>
      <c r="D181" s="3"/>
      <c r="E181" s="3"/>
      <c r="F181" s="3"/>
      <c r="G181" s="137"/>
      <c r="H181" s="137"/>
      <c r="I181" s="137"/>
      <c r="J181" s="137"/>
      <c r="K181" s="137"/>
      <c r="L181" s="154"/>
      <c r="M181" s="137"/>
      <c r="N181" s="137"/>
      <c r="O181" s="137"/>
      <c r="P181" s="137"/>
      <c r="Q181" s="137"/>
      <c r="R181" s="137"/>
      <c r="S181" s="137"/>
      <c r="T181" s="137"/>
      <c r="U181" s="137"/>
      <c r="V181" s="1"/>
      <c r="W181" s="1"/>
      <c r="X181" s="1"/>
      <c r="Y181" s="1"/>
      <c r="Z181" s="1"/>
      <c r="AA181" s="1"/>
      <c r="AB181" s="1"/>
      <c r="AC181" s="1"/>
    </row>
    <row r="182" spans="1:29">
      <c r="A182" s="1"/>
      <c r="B182" s="16"/>
      <c r="C182" s="3"/>
      <c r="D182" s="3"/>
      <c r="E182" s="3"/>
      <c r="F182" s="3"/>
      <c r="G182" s="137"/>
      <c r="H182" s="137"/>
      <c r="I182" s="137"/>
      <c r="J182" s="137"/>
      <c r="K182" s="137"/>
      <c r="L182" s="154"/>
      <c r="M182" s="137"/>
      <c r="N182" s="137"/>
      <c r="O182" s="137"/>
      <c r="P182" s="137"/>
      <c r="Q182" s="137"/>
      <c r="R182" s="137"/>
      <c r="S182" s="137"/>
      <c r="T182" s="137"/>
      <c r="U182" s="137"/>
      <c r="V182" s="1"/>
      <c r="W182" s="1"/>
      <c r="X182" s="1"/>
      <c r="Y182" s="1"/>
      <c r="Z182" s="1"/>
      <c r="AA182" s="1"/>
      <c r="AB182" s="1"/>
      <c r="AC182" s="1"/>
    </row>
    <row r="183" spans="1:29">
      <c r="A183" s="1"/>
      <c r="B183" s="16"/>
      <c r="C183" s="3"/>
      <c r="D183" s="3"/>
      <c r="E183" s="3"/>
      <c r="F183" s="3"/>
      <c r="G183" s="137"/>
      <c r="H183" s="137"/>
      <c r="I183" s="137"/>
      <c r="J183" s="137"/>
      <c r="K183" s="137"/>
      <c r="L183" s="154"/>
      <c r="M183" s="137"/>
      <c r="N183" s="137"/>
      <c r="O183" s="137"/>
      <c r="P183" s="137"/>
      <c r="Q183" s="137"/>
      <c r="R183" s="137"/>
      <c r="S183" s="137"/>
      <c r="T183" s="137"/>
      <c r="U183" s="137"/>
      <c r="V183" s="1"/>
      <c r="W183" s="1"/>
      <c r="X183" s="1"/>
      <c r="Y183" s="1"/>
      <c r="Z183" s="1"/>
      <c r="AA183" s="1"/>
      <c r="AB183" s="1"/>
      <c r="AC183" s="1"/>
    </row>
    <row r="184" spans="1:29">
      <c r="A184" s="1"/>
      <c r="B184" s="16"/>
      <c r="C184" s="3"/>
      <c r="D184" s="3"/>
      <c r="E184" s="3"/>
      <c r="F184" s="3"/>
      <c r="G184" s="137"/>
      <c r="H184" s="137"/>
      <c r="I184" s="137"/>
      <c r="J184" s="137"/>
      <c r="K184" s="137"/>
      <c r="L184" s="154"/>
      <c r="M184" s="137"/>
      <c r="N184" s="137"/>
      <c r="O184" s="137"/>
      <c r="P184" s="137"/>
      <c r="Q184" s="137"/>
      <c r="R184" s="137"/>
      <c r="S184" s="137"/>
      <c r="T184" s="137"/>
      <c r="U184" s="137"/>
      <c r="V184" s="1"/>
      <c r="W184" s="1"/>
      <c r="X184" s="1"/>
      <c r="Y184" s="1"/>
      <c r="Z184" s="1"/>
      <c r="AA184" s="1"/>
      <c r="AB184" s="1"/>
      <c r="AC184" s="1"/>
    </row>
    <row r="185" spans="1:29">
      <c r="A185" s="1"/>
      <c r="B185" s="16"/>
      <c r="C185" s="3"/>
      <c r="D185" s="3"/>
      <c r="E185" s="3"/>
      <c r="F185" s="3"/>
      <c r="G185" s="137"/>
      <c r="H185" s="137"/>
      <c r="I185" s="137"/>
      <c r="J185" s="137"/>
      <c r="K185" s="137"/>
      <c r="L185" s="154"/>
      <c r="M185" s="137"/>
      <c r="N185" s="137"/>
      <c r="O185" s="137"/>
      <c r="P185" s="137"/>
      <c r="Q185" s="137"/>
      <c r="R185" s="137"/>
      <c r="S185" s="137"/>
      <c r="T185" s="137"/>
      <c r="U185" s="137"/>
      <c r="V185" s="1"/>
      <c r="W185" s="1"/>
      <c r="X185" s="1"/>
      <c r="Y185" s="1"/>
      <c r="Z185" s="1"/>
      <c r="AA185" s="1"/>
      <c r="AB185" s="1"/>
      <c r="AC185" s="1"/>
    </row>
    <row r="186" spans="1:29">
      <c r="A186" s="1"/>
      <c r="B186" s="16"/>
      <c r="C186" s="3"/>
      <c r="D186" s="3"/>
      <c r="E186" s="3"/>
      <c r="F186" s="3"/>
      <c r="G186" s="137"/>
      <c r="H186" s="137"/>
      <c r="I186" s="137"/>
      <c r="J186" s="137"/>
      <c r="K186" s="137"/>
      <c r="L186" s="154"/>
      <c r="M186" s="137"/>
      <c r="N186" s="137"/>
      <c r="O186" s="137"/>
      <c r="P186" s="137"/>
      <c r="Q186" s="137"/>
      <c r="R186" s="137"/>
      <c r="S186" s="137"/>
      <c r="T186" s="137"/>
      <c r="U186" s="137"/>
      <c r="V186" s="1"/>
      <c r="W186" s="1"/>
      <c r="X186" s="1"/>
      <c r="Y186" s="1"/>
      <c r="Z186" s="1"/>
      <c r="AA186" s="1"/>
      <c r="AB186" s="1"/>
      <c r="AC186" s="1"/>
    </row>
    <row r="187" spans="1:29">
      <c r="A187" s="1"/>
      <c r="B187" s="16"/>
      <c r="C187" s="3"/>
      <c r="D187" s="3"/>
      <c r="E187" s="3"/>
      <c r="F187" s="3"/>
      <c r="G187" s="137"/>
      <c r="H187" s="137"/>
      <c r="I187" s="137"/>
      <c r="J187" s="137"/>
      <c r="K187" s="137"/>
      <c r="L187" s="154"/>
      <c r="M187" s="137"/>
      <c r="N187" s="137"/>
      <c r="O187" s="137"/>
      <c r="P187" s="137"/>
      <c r="Q187" s="137"/>
      <c r="R187" s="137"/>
      <c r="S187" s="137"/>
      <c r="T187" s="137"/>
      <c r="U187" s="137"/>
      <c r="V187" s="1"/>
      <c r="W187" s="1"/>
      <c r="X187" s="1"/>
      <c r="Y187" s="1"/>
      <c r="Z187" s="1"/>
      <c r="AA187" s="1"/>
      <c r="AB187" s="1"/>
      <c r="AC187" s="1"/>
    </row>
    <row r="188" spans="1:29">
      <c r="A188" s="1"/>
      <c r="B188" s="16"/>
      <c r="C188" s="3"/>
      <c r="D188" s="3"/>
      <c r="E188" s="3"/>
      <c r="F188" s="3"/>
      <c r="G188" s="137"/>
      <c r="H188" s="137"/>
      <c r="I188" s="137"/>
      <c r="J188" s="137"/>
      <c r="K188" s="137"/>
      <c r="L188" s="154"/>
      <c r="M188" s="137"/>
      <c r="N188" s="137"/>
      <c r="O188" s="137"/>
      <c r="P188" s="137"/>
      <c r="Q188" s="137"/>
      <c r="R188" s="137"/>
      <c r="S188" s="137"/>
      <c r="T188" s="137"/>
      <c r="U188" s="137"/>
      <c r="V188" s="1"/>
      <c r="W188" s="1"/>
      <c r="X188" s="1"/>
      <c r="Y188" s="1"/>
      <c r="Z188" s="1"/>
      <c r="AA188" s="1"/>
      <c r="AB188" s="1"/>
      <c r="AC188" s="1"/>
    </row>
    <row r="189" spans="1:29">
      <c r="A189" s="1"/>
      <c r="B189" s="16"/>
      <c r="C189" s="3"/>
      <c r="D189" s="3"/>
      <c r="E189" s="3"/>
      <c r="F189" s="3"/>
      <c r="G189" s="137"/>
      <c r="H189" s="137"/>
      <c r="I189" s="137"/>
      <c r="J189" s="137"/>
      <c r="K189" s="137"/>
      <c r="L189" s="154"/>
      <c r="M189" s="137"/>
      <c r="N189" s="137"/>
      <c r="O189" s="137"/>
      <c r="P189" s="137"/>
      <c r="Q189" s="137"/>
      <c r="R189" s="137"/>
      <c r="S189" s="137"/>
      <c r="T189" s="137"/>
      <c r="U189" s="137"/>
      <c r="V189" s="1"/>
      <c r="W189" s="1"/>
      <c r="X189" s="1"/>
      <c r="Y189" s="1"/>
      <c r="Z189" s="1"/>
      <c r="AA189" s="1"/>
      <c r="AB189" s="1"/>
      <c r="AC189" s="1"/>
    </row>
    <row r="190" spans="1:29">
      <c r="A190" s="1"/>
      <c r="B190" s="16"/>
      <c r="C190" s="3"/>
      <c r="D190" s="3"/>
      <c r="E190" s="3"/>
      <c r="F190" s="3"/>
      <c r="G190" s="137"/>
      <c r="H190" s="137"/>
      <c r="I190" s="137"/>
      <c r="J190" s="137"/>
      <c r="K190" s="137"/>
      <c r="L190" s="154"/>
      <c r="M190" s="137"/>
      <c r="N190" s="137"/>
      <c r="O190" s="137"/>
      <c r="P190" s="137"/>
      <c r="Q190" s="137"/>
      <c r="R190" s="137"/>
      <c r="S190" s="137"/>
      <c r="T190" s="137"/>
      <c r="U190" s="137"/>
      <c r="V190" s="1"/>
      <c r="W190" s="1"/>
      <c r="X190" s="1"/>
      <c r="Y190" s="1"/>
      <c r="Z190" s="1"/>
      <c r="AA190" s="1"/>
      <c r="AB190" s="1"/>
      <c r="AC190" s="1"/>
    </row>
    <row r="191" spans="1:29">
      <c r="A191" s="1"/>
      <c r="B191" s="16"/>
      <c r="C191" s="3"/>
      <c r="D191" s="3"/>
      <c r="E191" s="3"/>
      <c r="F191" s="3"/>
      <c r="G191" s="137"/>
      <c r="H191" s="137"/>
      <c r="I191" s="137"/>
      <c r="J191" s="137"/>
      <c r="K191" s="137"/>
      <c r="L191" s="154"/>
      <c r="M191" s="137"/>
      <c r="N191" s="137"/>
      <c r="O191" s="137"/>
      <c r="P191" s="137"/>
      <c r="Q191" s="137"/>
      <c r="R191" s="137"/>
      <c r="S191" s="137"/>
      <c r="T191" s="137"/>
      <c r="U191" s="137"/>
      <c r="V191" s="1"/>
      <c r="W191" s="1"/>
      <c r="X191" s="1"/>
      <c r="Y191" s="1"/>
      <c r="Z191" s="1"/>
      <c r="AA191" s="1"/>
      <c r="AB191" s="1"/>
      <c r="AC191" s="1"/>
    </row>
    <row r="192" spans="1:29">
      <c r="A192" s="1"/>
      <c r="B192" s="16"/>
      <c r="C192" s="3"/>
      <c r="D192" s="3"/>
      <c r="E192" s="3"/>
      <c r="F192" s="3"/>
      <c r="G192" s="137"/>
      <c r="H192" s="137"/>
      <c r="I192" s="137"/>
      <c r="J192" s="137"/>
      <c r="K192" s="137"/>
      <c r="L192" s="154"/>
      <c r="M192" s="137"/>
      <c r="N192" s="137"/>
      <c r="O192" s="137"/>
      <c r="P192" s="137"/>
      <c r="Q192" s="137"/>
      <c r="R192" s="137"/>
      <c r="S192" s="137"/>
      <c r="T192" s="137"/>
      <c r="U192" s="137"/>
      <c r="V192" s="1"/>
      <c r="W192" s="1"/>
      <c r="X192" s="1"/>
      <c r="Y192" s="1"/>
      <c r="Z192" s="1"/>
      <c r="AA192" s="1"/>
      <c r="AB192" s="1"/>
      <c r="AC192" s="1"/>
    </row>
    <row r="193" spans="1:29">
      <c r="A193" s="1"/>
      <c r="B193" s="16"/>
      <c r="C193" s="3"/>
      <c r="D193" s="3"/>
      <c r="E193" s="3"/>
      <c r="F193" s="3"/>
      <c r="G193" s="137"/>
      <c r="H193" s="137"/>
      <c r="I193" s="137"/>
      <c r="J193" s="137"/>
      <c r="K193" s="137"/>
      <c r="L193" s="154"/>
      <c r="M193" s="137"/>
      <c r="N193" s="137"/>
      <c r="O193" s="137"/>
      <c r="P193" s="137"/>
      <c r="Q193" s="137"/>
      <c r="R193" s="137"/>
      <c r="S193" s="137"/>
      <c r="T193" s="137"/>
      <c r="U193" s="137"/>
      <c r="V193" s="1"/>
      <c r="W193" s="1"/>
      <c r="X193" s="1"/>
      <c r="Y193" s="1"/>
      <c r="Z193" s="1"/>
      <c r="AA193" s="1"/>
      <c r="AB193" s="1"/>
      <c r="AC193" s="1"/>
    </row>
    <row r="194" spans="1:29">
      <c r="A194" s="1"/>
      <c r="B194" s="16"/>
      <c r="C194" s="3"/>
      <c r="D194" s="3"/>
      <c r="E194" s="3"/>
      <c r="F194" s="3"/>
      <c r="G194" s="137"/>
      <c r="H194" s="137"/>
      <c r="I194" s="137"/>
      <c r="J194" s="137"/>
      <c r="K194" s="137"/>
      <c r="L194" s="154"/>
      <c r="M194" s="137"/>
      <c r="N194" s="137"/>
      <c r="O194" s="137"/>
      <c r="P194" s="137"/>
      <c r="Q194" s="137"/>
      <c r="R194" s="137"/>
      <c r="S194" s="137"/>
      <c r="T194" s="137"/>
      <c r="U194" s="137"/>
      <c r="V194" s="1"/>
      <c r="W194" s="1"/>
      <c r="X194" s="1"/>
      <c r="Y194" s="1"/>
      <c r="Z194" s="1"/>
      <c r="AA194" s="1"/>
      <c r="AB194" s="1"/>
      <c r="AC194" s="1"/>
    </row>
    <row r="195" spans="1:29">
      <c r="A195" s="1"/>
      <c r="B195" s="16"/>
      <c r="C195" s="3"/>
      <c r="D195" s="3"/>
      <c r="E195" s="3"/>
      <c r="F195" s="3"/>
      <c r="G195" s="137"/>
      <c r="H195" s="137"/>
      <c r="I195" s="137"/>
      <c r="J195" s="137"/>
      <c r="K195" s="137"/>
      <c r="L195" s="154"/>
      <c r="M195" s="137"/>
      <c r="N195" s="137"/>
      <c r="O195" s="137"/>
      <c r="P195" s="137"/>
      <c r="Q195" s="137"/>
      <c r="R195" s="137"/>
      <c r="S195" s="137"/>
      <c r="T195" s="137"/>
      <c r="U195" s="137"/>
      <c r="V195" s="1"/>
      <c r="W195" s="1"/>
      <c r="X195" s="1"/>
      <c r="Y195" s="1"/>
      <c r="Z195" s="1"/>
      <c r="AA195" s="1"/>
      <c r="AB195" s="1"/>
      <c r="AC195" s="1"/>
    </row>
    <row r="196" spans="1:29">
      <c r="A196" s="1"/>
      <c r="B196" s="16"/>
      <c r="C196" s="3"/>
      <c r="D196" s="3"/>
      <c r="E196" s="3"/>
      <c r="F196" s="3"/>
      <c r="G196" s="137"/>
      <c r="H196" s="137"/>
      <c r="I196" s="137"/>
      <c r="J196" s="137"/>
      <c r="K196" s="137"/>
      <c r="L196" s="154"/>
      <c r="M196" s="137"/>
      <c r="N196" s="137"/>
      <c r="O196" s="137"/>
      <c r="P196" s="137"/>
      <c r="Q196" s="137"/>
      <c r="R196" s="137"/>
      <c r="S196" s="137"/>
      <c r="T196" s="137"/>
      <c r="U196" s="137"/>
      <c r="V196" s="1"/>
      <c r="W196" s="1"/>
      <c r="X196" s="1"/>
      <c r="Y196" s="1"/>
      <c r="Z196" s="1"/>
      <c r="AA196" s="1"/>
      <c r="AB196" s="1"/>
      <c r="AC196" s="1"/>
    </row>
    <row r="197" spans="1:29">
      <c r="A197" s="1"/>
      <c r="B197" s="16"/>
      <c r="C197" s="3"/>
      <c r="D197" s="3"/>
      <c r="E197" s="3"/>
      <c r="F197" s="3"/>
      <c r="G197" s="137"/>
      <c r="H197" s="137"/>
      <c r="I197" s="137"/>
      <c r="J197" s="137"/>
      <c r="K197" s="137"/>
      <c r="L197" s="154"/>
      <c r="M197" s="137"/>
      <c r="N197" s="137"/>
      <c r="O197" s="137"/>
      <c r="P197" s="137"/>
      <c r="Q197" s="137"/>
      <c r="R197" s="137"/>
      <c r="S197" s="137"/>
      <c r="T197" s="137"/>
      <c r="U197" s="137"/>
      <c r="V197" s="1"/>
      <c r="W197" s="1"/>
      <c r="X197" s="1"/>
      <c r="Y197" s="1"/>
      <c r="Z197" s="1"/>
      <c r="AA197" s="1"/>
      <c r="AB197" s="1"/>
      <c r="AC197" s="1"/>
    </row>
    <row r="198" spans="1:29">
      <c r="A198" s="1"/>
      <c r="B198" s="16"/>
      <c r="C198" s="3"/>
      <c r="D198" s="3"/>
      <c r="E198" s="3"/>
      <c r="F198" s="3"/>
      <c r="G198" s="137"/>
      <c r="H198" s="137"/>
      <c r="I198" s="137"/>
      <c r="J198" s="137"/>
      <c r="K198" s="137"/>
      <c r="L198" s="154"/>
      <c r="M198" s="137"/>
      <c r="N198" s="137"/>
      <c r="O198" s="137"/>
      <c r="P198" s="137"/>
      <c r="Q198" s="137"/>
      <c r="R198" s="137"/>
      <c r="S198" s="137"/>
      <c r="T198" s="137"/>
      <c r="U198" s="137"/>
      <c r="V198" s="1"/>
      <c r="W198" s="1"/>
      <c r="X198" s="1"/>
      <c r="Y198" s="1"/>
      <c r="Z198" s="1"/>
      <c r="AA198" s="1"/>
      <c r="AB198" s="1"/>
      <c r="AC198" s="1"/>
    </row>
    <row r="199" spans="1:29">
      <c r="A199" s="1"/>
      <c r="B199" s="16"/>
      <c r="C199" s="3"/>
      <c r="D199" s="3"/>
      <c r="E199" s="3"/>
      <c r="F199" s="3"/>
      <c r="G199" s="137"/>
      <c r="H199" s="137"/>
      <c r="I199" s="137"/>
      <c r="J199" s="137"/>
      <c r="K199" s="137"/>
      <c r="L199" s="154"/>
      <c r="M199" s="137"/>
      <c r="N199" s="137"/>
      <c r="O199" s="137"/>
      <c r="P199" s="137"/>
      <c r="Q199" s="137"/>
      <c r="R199" s="137"/>
      <c r="S199" s="137"/>
      <c r="T199" s="137"/>
      <c r="U199" s="137"/>
      <c r="V199" s="1"/>
      <c r="W199" s="1"/>
      <c r="X199" s="1"/>
      <c r="Y199" s="1"/>
      <c r="Z199" s="1"/>
      <c r="AA199" s="1"/>
      <c r="AB199" s="1"/>
      <c r="AC199" s="1"/>
    </row>
    <row r="200" spans="1:29" ht="12.75" hidden="1" customHeight="1">
      <c r="A200" s="1"/>
      <c r="B200" s="2" t="str">
        <f>Refs!B30</f>
        <v>DCFE!A1</v>
      </c>
      <c r="C200" s="3">
        <v>1</v>
      </c>
      <c r="D200" s="3"/>
      <c r="E200" s="3"/>
      <c r="F200" s="3"/>
      <c r="G200" s="137"/>
      <c r="H200" s="137"/>
      <c r="I200" s="137"/>
      <c r="J200" s="137"/>
      <c r="K200" s="137"/>
      <c r="L200" s="154"/>
      <c r="M200" s="137"/>
      <c r="N200" s="137"/>
      <c r="O200" s="137"/>
      <c r="P200" s="137"/>
      <c r="Q200" s="137"/>
      <c r="R200" s="137"/>
      <c r="S200" s="137"/>
      <c r="T200" s="137"/>
      <c r="U200" s="137"/>
      <c r="V200" s="1"/>
      <c r="W200" s="1"/>
      <c r="X200" s="1"/>
      <c r="Y200" s="1"/>
      <c r="Z200" s="1"/>
      <c r="AA200" s="1"/>
      <c r="AB200" s="1"/>
      <c r="AC200" s="1"/>
    </row>
    <row r="201" spans="1:29" ht="12.75" hidden="1" customHeight="1">
      <c r="A201" s="1"/>
      <c r="B201" s="16"/>
      <c r="C201" s="3">
        <v>2</v>
      </c>
      <c r="D201" s="3"/>
      <c r="E201" s="3"/>
      <c r="F201" s="3"/>
      <c r="G201" s="137"/>
      <c r="H201" s="137"/>
      <c r="I201" s="137"/>
      <c r="J201" s="137"/>
      <c r="K201" s="137"/>
      <c r="L201" s="154"/>
      <c r="M201" s="137"/>
      <c r="N201" s="137"/>
      <c r="O201" s="137"/>
      <c r="P201" s="137"/>
      <c r="Q201" s="137"/>
      <c r="R201" s="137"/>
      <c r="S201" s="137"/>
      <c r="T201" s="137"/>
      <c r="U201" s="137"/>
      <c r="V201" s="1"/>
      <c r="W201" s="1"/>
      <c r="X201" s="1"/>
      <c r="Y201" s="1"/>
      <c r="Z201" s="1"/>
      <c r="AA201" s="1"/>
      <c r="AB201" s="1"/>
      <c r="AC201" s="1"/>
    </row>
    <row r="202" spans="1:29" ht="12.75" hidden="1" customHeight="1">
      <c r="A202" s="1"/>
      <c r="B202" s="16"/>
      <c r="C202" s="3">
        <v>3</v>
      </c>
      <c r="D202" s="3"/>
      <c r="E202" s="3"/>
      <c r="F202" s="3"/>
      <c r="G202" s="137"/>
      <c r="H202" s="137"/>
      <c r="I202" s="137"/>
      <c r="J202" s="137"/>
      <c r="K202" s="137"/>
      <c r="L202" s="154"/>
      <c r="M202" s="137"/>
      <c r="N202" s="137"/>
      <c r="O202" s="137"/>
      <c r="P202" s="137"/>
      <c r="Q202" s="137"/>
      <c r="R202" s="137"/>
      <c r="S202" s="137"/>
      <c r="T202" s="137"/>
      <c r="U202" s="137"/>
      <c r="V202" s="1"/>
      <c r="W202" s="1"/>
      <c r="X202" s="1"/>
      <c r="Y202" s="1"/>
      <c r="Z202" s="1"/>
      <c r="AA202" s="1"/>
      <c r="AB202" s="1"/>
      <c r="AC202" s="1"/>
    </row>
    <row r="203" spans="1:29" ht="12.75" hidden="1" customHeight="1">
      <c r="A203" s="1"/>
      <c r="B203" s="16"/>
      <c r="C203" s="3"/>
      <c r="D203" s="3"/>
      <c r="E203" s="3"/>
      <c r="F203" s="3"/>
      <c r="G203" s="137"/>
      <c r="H203" s="137"/>
      <c r="I203" s="137"/>
      <c r="J203" s="137"/>
      <c r="K203" s="137"/>
      <c r="L203" s="154"/>
      <c r="M203" s="137"/>
      <c r="N203" s="137"/>
      <c r="O203" s="137"/>
      <c r="P203" s="137"/>
      <c r="Q203" s="137"/>
      <c r="R203" s="137"/>
      <c r="S203" s="137"/>
      <c r="T203" s="137"/>
      <c r="U203" s="137"/>
      <c r="V203" s="1"/>
      <c r="W203" s="1"/>
      <c r="X203" s="1"/>
      <c r="Y203" s="1"/>
      <c r="Z203" s="1"/>
      <c r="AA203" s="1"/>
      <c r="AB203" s="1"/>
      <c r="AC203" s="1"/>
    </row>
    <row r="204" spans="1:29" ht="12.75" hidden="1" customHeight="1">
      <c r="A204" s="1"/>
      <c r="B204" s="16"/>
      <c r="C204" s="3"/>
      <c r="D204" s="3"/>
      <c r="E204" s="3"/>
      <c r="F204" s="159" t="str">
        <f>IF(COUNTA(F4:F15)&gt;0,"6, ","")</f>
        <v/>
      </c>
      <c r="G204" s="137"/>
      <c r="H204" s="137"/>
      <c r="I204" s="159" t="str">
        <f>IF(COUNTA(I4:I15)&gt;0,"7, ","")</f>
        <v/>
      </c>
      <c r="J204" s="137"/>
      <c r="K204" s="137"/>
      <c r="L204" s="159" t="str">
        <f>IF(COUNTA(L4:L15)&gt;0,"8, ","")</f>
        <v/>
      </c>
      <c r="M204" s="137"/>
      <c r="N204" s="137"/>
      <c r="O204" s="159" t="str">
        <f>IF(COUNTA(O4:O15)&gt;0,"9, ","")</f>
        <v/>
      </c>
      <c r="P204" s="137"/>
      <c r="Q204" s="137"/>
      <c r="R204" s="159" t="str">
        <f>IF(COUNTA(R4:R15)&gt;0,"10, ","")</f>
        <v/>
      </c>
      <c r="S204" s="137"/>
      <c r="T204" s="137"/>
      <c r="U204" s="159" t="str">
        <f>IF(COUNTA(U4:U15)&gt;0,"11, ","")</f>
        <v/>
      </c>
      <c r="V204" s="1"/>
      <c r="W204" s="1"/>
      <c r="X204" s="1"/>
      <c r="Y204" s="1"/>
      <c r="Z204" s="1"/>
      <c r="AA204" s="1"/>
      <c r="AB204" s="1"/>
      <c r="AC204" s="1"/>
    </row>
    <row r="205" spans="1:29" ht="12.75" hidden="1" customHeight="1">
      <c r="A205" s="1"/>
      <c r="B205" s="16"/>
      <c r="C205" s="3"/>
      <c r="D205" s="3"/>
      <c r="E205" s="3"/>
      <c r="F205" s="159" t="str">
        <f>IF(COUNTA(F16:F27)&gt;0,"6, ","")</f>
        <v/>
      </c>
      <c r="G205" s="137"/>
      <c r="H205" s="137"/>
      <c r="I205" s="159" t="str">
        <f>IF(COUNTA(I16:I27)&gt;0,"7, ","")</f>
        <v/>
      </c>
      <c r="J205" s="137"/>
      <c r="K205" s="137"/>
      <c r="L205" s="159" t="str">
        <f>IF(COUNTA(L16:L27)&gt;0,"8, ","")</f>
        <v/>
      </c>
      <c r="M205" s="137"/>
      <c r="N205" s="137"/>
      <c r="O205" s="159" t="str">
        <f>IF(COUNTA(O16:O27)&gt;0,"9, ","")</f>
        <v/>
      </c>
      <c r="P205" s="137"/>
      <c r="Q205" s="137"/>
      <c r="R205" s="159" t="str">
        <f>IF(COUNTA(R16:R27)&gt;0,"10, ","")</f>
        <v/>
      </c>
      <c r="S205" s="137"/>
      <c r="T205" s="137"/>
      <c r="U205" s="159" t="str">
        <f>IF(COUNTA(U16:U27)&gt;0,"11, ","")</f>
        <v/>
      </c>
      <c r="V205" s="1"/>
      <c r="W205" s="1"/>
      <c r="X205" s="1"/>
      <c r="Y205" s="1"/>
      <c r="Z205" s="1"/>
      <c r="AA205" s="1"/>
      <c r="AB205" s="1"/>
      <c r="AC205" s="1"/>
    </row>
    <row r="206" spans="1:29" ht="12.75" hidden="1" customHeight="1">
      <c r="A206" s="1"/>
      <c r="B206" s="16"/>
      <c r="C206" s="3"/>
      <c r="D206" s="3"/>
      <c r="E206" s="3"/>
      <c r="F206" s="159" t="str">
        <f>IF(COUNTA(F28:F39)&gt;0,"6, ","")</f>
        <v/>
      </c>
      <c r="G206" s="137"/>
      <c r="H206" s="137"/>
      <c r="I206" s="159" t="str">
        <f>IF(COUNTA(I28:I39)&gt;0,"7, ","")</f>
        <v/>
      </c>
      <c r="J206" s="137"/>
      <c r="K206" s="137"/>
      <c r="L206" s="159" t="str">
        <f>IF(COUNTA(L28:L39)&gt;0,"8, ","")</f>
        <v/>
      </c>
      <c r="M206" s="137"/>
      <c r="N206" s="137"/>
      <c r="O206" s="159" t="str">
        <f>IF(COUNTA(O28:O39)&gt;0,"9, ","")</f>
        <v/>
      </c>
      <c r="P206" s="137"/>
      <c r="Q206" s="137"/>
      <c r="R206" s="159" t="str">
        <f>IF(COUNTA(R28:R39)&gt;0,"10, ","")</f>
        <v/>
      </c>
      <c r="S206" s="137"/>
      <c r="T206" s="137"/>
      <c r="U206" s="159" t="str">
        <f>IF(COUNTA(U28:U39)&gt;0,"11, ","")</f>
        <v/>
      </c>
      <c r="V206" s="1"/>
      <c r="W206" s="1"/>
      <c r="X206" s="1"/>
      <c r="Y206" s="1"/>
      <c r="Z206" s="1"/>
      <c r="AA206" s="1"/>
      <c r="AB206" s="1"/>
      <c r="AC206" s="1"/>
    </row>
    <row r="207" spans="1:29" ht="12.75" hidden="1" customHeight="1">
      <c r="A207" s="1"/>
      <c r="B207" s="16"/>
      <c r="C207" s="3"/>
      <c r="D207" s="3"/>
      <c r="E207" s="3"/>
      <c r="F207" s="159" t="str">
        <f>IF(COUNTA(F40:F51)&gt;0,"6, ","")</f>
        <v/>
      </c>
      <c r="G207" s="137"/>
      <c r="H207" s="137"/>
      <c r="I207" s="159" t="str">
        <f>IF(COUNTA(I40:I51)&gt;0,"7, ","")</f>
        <v/>
      </c>
      <c r="J207" s="137"/>
      <c r="K207" s="137"/>
      <c r="L207" s="159" t="str">
        <f>IF(COUNTA(L40:L51)&gt;0,"8, ","")</f>
        <v/>
      </c>
      <c r="M207" s="137"/>
      <c r="N207" s="137"/>
      <c r="O207" s="159" t="str">
        <f>IF(COUNTA(O40:O51)&gt;0,"9, ","")</f>
        <v/>
      </c>
      <c r="P207" s="137"/>
      <c r="Q207" s="137"/>
      <c r="R207" s="159" t="str">
        <f>IF(COUNTA(R40:R51)&gt;0,"10, ","")</f>
        <v/>
      </c>
      <c r="S207" s="137"/>
      <c r="T207" s="137"/>
      <c r="U207" s="159" t="str">
        <f>IF(COUNTA(U40:U51)&gt;0,"11, ","")</f>
        <v/>
      </c>
      <c r="V207" s="1"/>
      <c r="W207" s="1"/>
      <c r="X207" s="1"/>
      <c r="Y207" s="1"/>
      <c r="Z207" s="1"/>
      <c r="AA207" s="1"/>
      <c r="AB207" s="1"/>
      <c r="AC207" s="1"/>
    </row>
    <row r="208" spans="1:29" ht="12.75" hidden="1" customHeight="1">
      <c r="A208" s="1"/>
      <c r="B208" s="16"/>
      <c r="C208" s="3"/>
      <c r="D208" s="3"/>
      <c r="E208" s="3"/>
      <c r="F208" s="159" t="str">
        <f>IF(COUNTA(F52:F63)&gt;0,"6, ","")</f>
        <v/>
      </c>
      <c r="G208" s="137"/>
      <c r="H208" s="137"/>
      <c r="I208" s="159" t="str">
        <f>IF(COUNTA(I52:I63)&gt;0,"7, ","")</f>
        <v/>
      </c>
      <c r="J208" s="137"/>
      <c r="K208" s="137"/>
      <c r="L208" s="159" t="str">
        <f>IF(COUNTA(L52:L63)&gt;0,"8, ","")</f>
        <v/>
      </c>
      <c r="M208" s="137"/>
      <c r="N208" s="137"/>
      <c r="O208" s="159" t="str">
        <f>IF(COUNTA(O52:O63)&gt;0,"9, ","")</f>
        <v/>
      </c>
      <c r="P208" s="137"/>
      <c r="Q208" s="137"/>
      <c r="R208" s="159" t="str">
        <f>IF(COUNTA(R52:R63)&gt;0,"10, ","")</f>
        <v/>
      </c>
      <c r="S208" s="137"/>
      <c r="T208" s="137"/>
      <c r="U208" s="159" t="str">
        <f>IF(COUNTA(U52:U63)&gt;0,"11, ","")</f>
        <v/>
      </c>
      <c r="V208" s="1"/>
      <c r="W208" s="1"/>
      <c r="X208" s="1"/>
      <c r="Y208" s="1"/>
      <c r="Z208" s="1"/>
      <c r="AA208" s="1"/>
      <c r="AB208" s="1"/>
      <c r="AC208" s="1"/>
    </row>
    <row r="209" spans="1:29" ht="12.75" hidden="1" customHeight="1">
      <c r="A209" s="1"/>
      <c r="B209" s="16"/>
      <c r="C209" s="3"/>
      <c r="D209" s="3"/>
      <c r="E209" s="3"/>
      <c r="F209" s="159" t="str">
        <f>IF(COUNTA(F64:F75)&gt;0,"6, ","")</f>
        <v/>
      </c>
      <c r="G209" s="137"/>
      <c r="H209" s="137"/>
      <c r="I209" s="159" t="str">
        <f>IF(COUNTA(I64:I75)&gt;0,"7, ","")</f>
        <v/>
      </c>
      <c r="J209" s="137"/>
      <c r="K209" s="137"/>
      <c r="L209" s="159" t="str">
        <f>IF(COUNTA(L64:L75)&gt;0,"8, ","")</f>
        <v/>
      </c>
      <c r="M209" s="137"/>
      <c r="N209" s="137"/>
      <c r="O209" s="159" t="str">
        <f>IF(COUNTA(O64:O75)&gt;0,"9, ","")</f>
        <v/>
      </c>
      <c r="P209" s="137"/>
      <c r="Q209" s="137"/>
      <c r="R209" s="159" t="str">
        <f>IF(COUNTA(R64:R75)&gt;0,"10, ","")</f>
        <v/>
      </c>
      <c r="S209" s="137"/>
      <c r="T209" s="137"/>
      <c r="U209" s="159" t="str">
        <f>IF(COUNTA(U64:U75)&gt;0,"11, ","")</f>
        <v/>
      </c>
      <c r="V209" s="1"/>
      <c r="W209" s="1"/>
      <c r="X209" s="1"/>
      <c r="Y209" s="1"/>
      <c r="Z209" s="1"/>
      <c r="AA209" s="1"/>
      <c r="AB209" s="1"/>
      <c r="AC209" s="1"/>
    </row>
    <row r="210" spans="1:29" ht="12.75" hidden="1" customHeight="1">
      <c r="A210" s="1"/>
      <c r="B210" s="16"/>
      <c r="C210" s="3"/>
      <c r="D210" s="3"/>
      <c r="E210" s="3"/>
      <c r="F210" s="159" t="str">
        <f>IF(COUNTA(F76:F87)&gt;0,"6, ","")</f>
        <v/>
      </c>
      <c r="G210" s="137"/>
      <c r="H210" s="137"/>
      <c r="I210" s="159" t="str">
        <f>IF(COUNTA(I76:I87)&gt;0,"7, ","")</f>
        <v/>
      </c>
      <c r="J210" s="137"/>
      <c r="K210" s="137"/>
      <c r="L210" s="159" t="str">
        <f>IF(COUNTA(L76:L87)&gt;0,"8, ","")</f>
        <v/>
      </c>
      <c r="M210" s="137"/>
      <c r="N210" s="137"/>
      <c r="O210" s="159" t="str">
        <f>IF(COUNTA(O76:O87)&gt;0,"9, ","")</f>
        <v/>
      </c>
      <c r="P210" s="137"/>
      <c r="Q210" s="137"/>
      <c r="R210" s="159" t="str">
        <f>IF(COUNTA(R76:R87)&gt;0,"10, ","")</f>
        <v/>
      </c>
      <c r="S210" s="137"/>
      <c r="T210" s="137"/>
      <c r="U210" s="159" t="str">
        <f>IF(COUNTA(U76:U87)&gt;0,"11, ","")</f>
        <v/>
      </c>
      <c r="V210" s="1"/>
      <c r="W210" s="1"/>
      <c r="X210" s="1"/>
      <c r="Y210" s="1"/>
      <c r="Z210" s="1"/>
      <c r="AA210" s="1"/>
      <c r="AB210" s="1"/>
      <c r="AC210" s="1"/>
    </row>
    <row r="211" spans="1:29" ht="12.75" hidden="1" customHeight="1">
      <c r="A211" s="1"/>
      <c r="B211" s="16"/>
      <c r="C211" s="3"/>
      <c r="D211" s="3"/>
      <c r="E211" s="3"/>
      <c r="F211" s="159" t="str">
        <f>IF(COUNTA(F88:F99)&gt;0,"6, ","")</f>
        <v/>
      </c>
      <c r="G211" s="137"/>
      <c r="H211" s="137"/>
      <c r="I211" s="159" t="str">
        <f>IF(COUNTA(I88:I99)&gt;0,"7, ","")</f>
        <v/>
      </c>
      <c r="J211" s="137"/>
      <c r="K211" s="137"/>
      <c r="L211" s="159" t="str">
        <f>IF(COUNTA(L88:L99)&gt;0,"8, ","")</f>
        <v/>
      </c>
      <c r="M211" s="137"/>
      <c r="N211" s="137"/>
      <c r="O211" s="159" t="str">
        <f>IF(COUNTA(O88:O99)&gt;0,"9, ","")</f>
        <v/>
      </c>
      <c r="P211" s="137"/>
      <c r="Q211" s="137"/>
      <c r="R211" s="159" t="str">
        <f>IF(COUNTA(R88:R99)&gt;0,"10, ","")</f>
        <v/>
      </c>
      <c r="S211" s="137"/>
      <c r="T211" s="137"/>
      <c r="U211" s="159" t="str">
        <f>IF(COUNTA(U88:U99)&gt;0,"11, ","")</f>
        <v/>
      </c>
      <c r="V211" s="1"/>
      <c r="W211" s="1"/>
      <c r="X211" s="1"/>
      <c r="Y211" s="1"/>
      <c r="Z211" s="1"/>
      <c r="AA211" s="1"/>
      <c r="AB211" s="1"/>
      <c r="AC211" s="1"/>
    </row>
    <row r="212" spans="1:29" ht="12.75" hidden="1" customHeight="1">
      <c r="A212" s="1"/>
      <c r="B212" s="16"/>
      <c r="C212" s="3"/>
      <c r="D212" s="3"/>
      <c r="E212" s="3"/>
      <c r="F212" s="159" t="str">
        <f>IF(COUNTA(F100:F111)&gt;0,"6, ","")</f>
        <v/>
      </c>
      <c r="G212" s="137"/>
      <c r="H212" s="137"/>
      <c r="I212" s="159" t="str">
        <f>IF(COUNTA(I100:I111)&gt;0,"7, ","")</f>
        <v/>
      </c>
      <c r="J212" s="137"/>
      <c r="K212" s="137"/>
      <c r="L212" s="159" t="str">
        <f>IF(COUNTA(L100:L111)&gt;0,"8, ","")</f>
        <v/>
      </c>
      <c r="M212" s="137"/>
      <c r="N212" s="137"/>
      <c r="O212" s="159" t="str">
        <f>IF(COUNTA(O100:O111)&gt;0,"9, ","")</f>
        <v/>
      </c>
      <c r="P212" s="137"/>
      <c r="Q212" s="137"/>
      <c r="R212" s="159" t="str">
        <f>IF(COUNTA(R100:R111)&gt;0,"10, ","")</f>
        <v/>
      </c>
      <c r="S212" s="137"/>
      <c r="T212" s="137"/>
      <c r="U212" s="159" t="str">
        <f>IF(COUNTA(U100:U111)&gt;0,"11, ","")</f>
        <v/>
      </c>
      <c r="V212" s="1"/>
      <c r="W212" s="1"/>
      <c r="X212" s="1"/>
      <c r="Y212" s="1"/>
      <c r="Z212" s="1"/>
      <c r="AA212" s="1"/>
      <c r="AB212" s="1"/>
      <c r="AC212" s="1"/>
    </row>
    <row r="213" spans="1:29" ht="12.75" hidden="1" customHeight="1">
      <c r="A213" s="1"/>
      <c r="B213" s="16"/>
      <c r="C213" s="3"/>
      <c r="D213" s="3"/>
      <c r="E213" s="3"/>
      <c r="F213" s="159" t="str">
        <f>IF(COUNTA(F112:F123)&gt;0,"6, ","")</f>
        <v/>
      </c>
      <c r="G213" s="137"/>
      <c r="H213" s="137"/>
      <c r="I213" s="159" t="str">
        <f>IF(COUNTA(I112:I123)&gt;0,"7, ","")</f>
        <v/>
      </c>
      <c r="J213" s="137"/>
      <c r="K213" s="137"/>
      <c r="L213" s="159" t="str">
        <f>IF(COUNTA(L112:L123)&gt;0,"8, ","")</f>
        <v/>
      </c>
      <c r="M213" s="137"/>
      <c r="N213" s="137"/>
      <c r="O213" s="159" t="str">
        <f>IF(COUNTA(O112:O123)&gt;0,"9, ","")</f>
        <v/>
      </c>
      <c r="P213" s="137"/>
      <c r="Q213" s="137"/>
      <c r="R213" s="159" t="str">
        <f>IF(COUNTA(R112:R123)&gt;0,"10, ","")</f>
        <v/>
      </c>
      <c r="S213" s="137"/>
      <c r="T213" s="137"/>
      <c r="U213" s="159" t="str">
        <f>IF(COUNTA(U112:U123)&gt;0,"11, ","")</f>
        <v/>
      </c>
      <c r="V213" s="1"/>
      <c r="W213" s="1"/>
      <c r="X213" s="1"/>
      <c r="Y213" s="1"/>
      <c r="Z213" s="1"/>
      <c r="AA213" s="1"/>
      <c r="AB213" s="1"/>
      <c r="AC213" s="1"/>
    </row>
    <row r="214" spans="1:29" ht="12.75" hidden="1" customHeight="1">
      <c r="A214" s="1"/>
      <c r="B214" s="16"/>
      <c r="C214" s="3"/>
      <c r="D214" s="3"/>
      <c r="E214" s="3"/>
      <c r="F214" s="159" t="str">
        <f>IF(COUNTA(F124:F135)&gt;0,"6, ","")</f>
        <v/>
      </c>
      <c r="G214" s="137"/>
      <c r="H214" s="137"/>
      <c r="I214" s="159" t="str">
        <f>IF(COUNTA(I124:I135)&gt;0,"7, ","")</f>
        <v/>
      </c>
      <c r="J214" s="137"/>
      <c r="K214" s="137"/>
      <c r="L214" s="159" t="str">
        <f>IF(COUNTA(L124:L135)&gt;0,"8, ","")</f>
        <v/>
      </c>
      <c r="M214" s="137"/>
      <c r="N214" s="137"/>
      <c r="O214" s="159" t="str">
        <f>IF(COUNTA(O124:O135)&gt;0,"9, ","")</f>
        <v/>
      </c>
      <c r="P214" s="137"/>
      <c r="Q214" s="137"/>
      <c r="R214" s="159" t="str">
        <f>IF(COUNTA(R124:R135)&gt;0,"10, ","")</f>
        <v/>
      </c>
      <c r="S214" s="137"/>
      <c r="T214" s="137"/>
      <c r="U214" s="159" t="str">
        <f>IF(COUNTA(U124:U135)&gt;0,"11, ","")</f>
        <v/>
      </c>
      <c r="V214" s="1"/>
      <c r="W214" s="1"/>
      <c r="X214" s="1"/>
      <c r="Y214" s="1"/>
      <c r="Z214" s="1"/>
      <c r="AA214" s="1"/>
      <c r="AB214" s="1"/>
      <c r="AC214" s="1"/>
    </row>
    <row r="215" spans="1:29" ht="12.75" hidden="1" customHeight="1">
      <c r="A215" s="1"/>
      <c r="B215" s="16"/>
      <c r="C215" s="3"/>
      <c r="D215" s="3"/>
      <c r="E215" s="3"/>
      <c r="F215" s="159" t="str">
        <f>IF(COUNTA(F136:F147)&gt;0,"6, ","")</f>
        <v/>
      </c>
      <c r="G215" s="137"/>
      <c r="H215" s="137"/>
      <c r="I215" s="159" t="str">
        <f>IF(COUNTA(I136:I147)&gt;0,"7, ","")</f>
        <v/>
      </c>
      <c r="J215" s="137"/>
      <c r="K215" s="137"/>
      <c r="L215" s="159" t="str">
        <f>IF(COUNTA(L136:L147)&gt;0,"8, ","")</f>
        <v/>
      </c>
      <c r="M215" s="137"/>
      <c r="N215" s="137"/>
      <c r="O215" s="159" t="str">
        <f>IF(COUNTA(O136:O147)&gt;0,"9, ","")</f>
        <v/>
      </c>
      <c r="P215" s="137"/>
      <c r="Q215" s="137"/>
      <c r="R215" s="159" t="str">
        <f>IF(COUNTA(R136:R147)&gt;0,"10, ","")</f>
        <v/>
      </c>
      <c r="S215" s="137"/>
      <c r="T215" s="137"/>
      <c r="U215" s="159" t="str">
        <f>IF(COUNTA(U136:U147)&gt;0,"11, ","")</f>
        <v/>
      </c>
      <c r="V215" s="1"/>
      <c r="W215" s="1"/>
      <c r="X215" s="1"/>
      <c r="Y215" s="1"/>
      <c r="Z215" s="1"/>
      <c r="AA215" s="1"/>
      <c r="AB215" s="1"/>
      <c r="AC215" s="1"/>
    </row>
    <row r="216" spans="1:29" ht="12.75" hidden="1" customHeight="1">
      <c r="A216" s="1"/>
      <c r="B216" s="16"/>
      <c r="C216" s="3"/>
      <c r="D216" s="3"/>
      <c r="E216" s="3"/>
      <c r="F216" s="3"/>
      <c r="G216" s="137"/>
      <c r="H216" s="137"/>
      <c r="I216" s="137"/>
      <c r="J216" s="137"/>
      <c r="K216" s="137"/>
      <c r="L216" s="154"/>
      <c r="M216" s="137"/>
      <c r="N216" s="137"/>
      <c r="O216" s="137"/>
      <c r="P216" s="137"/>
      <c r="Q216" s="137"/>
      <c r="R216" s="137"/>
      <c r="S216" s="137"/>
      <c r="T216" s="137"/>
      <c r="U216" s="137"/>
      <c r="V216" s="1"/>
      <c r="W216" s="1"/>
      <c r="X216" s="1"/>
      <c r="Y216" s="1"/>
      <c r="Z216" s="1"/>
      <c r="AA216" s="1"/>
      <c r="AB216" s="1"/>
      <c r="AC216" s="1"/>
    </row>
    <row r="217" spans="1:29">
      <c r="A217" s="1"/>
      <c r="B217" s="16"/>
      <c r="C217" s="3"/>
      <c r="D217" s="3"/>
      <c r="E217" s="3"/>
      <c r="F217" s="3"/>
      <c r="G217" s="137"/>
      <c r="H217" s="137"/>
      <c r="I217" s="137"/>
      <c r="J217" s="137"/>
      <c r="K217" s="137"/>
      <c r="L217" s="154"/>
      <c r="M217" s="137"/>
      <c r="N217" s="137"/>
      <c r="O217" s="137"/>
      <c r="P217" s="137"/>
      <c r="Q217" s="137"/>
      <c r="R217" s="137"/>
      <c r="S217" s="137"/>
      <c r="T217" s="137"/>
      <c r="U217" s="137"/>
      <c r="V217" s="1"/>
      <c r="W217" s="1"/>
      <c r="X217" s="1"/>
      <c r="Y217" s="1"/>
      <c r="Z217" s="1"/>
      <c r="AA217" s="1"/>
      <c r="AB217" s="1"/>
      <c r="AC217" s="1"/>
    </row>
    <row r="218" spans="1:29">
      <c r="A218" s="1"/>
      <c r="B218" s="16"/>
      <c r="C218" s="3"/>
      <c r="D218" s="3"/>
      <c r="E218" s="3"/>
      <c r="F218" s="3"/>
      <c r="G218" s="137"/>
      <c r="H218" s="137"/>
      <c r="I218" s="137"/>
      <c r="J218" s="137"/>
      <c r="K218" s="137"/>
      <c r="L218" s="154"/>
      <c r="M218" s="137"/>
      <c r="N218" s="137"/>
      <c r="O218" s="137"/>
      <c r="P218" s="137"/>
      <c r="Q218" s="137"/>
      <c r="R218" s="137"/>
      <c r="S218" s="137"/>
      <c r="T218" s="137"/>
      <c r="U218" s="137"/>
      <c r="V218" s="1"/>
      <c r="W218" s="1"/>
      <c r="X218" s="1"/>
      <c r="Y218" s="1"/>
      <c r="Z218" s="1"/>
      <c r="AA218" s="1"/>
      <c r="AB218" s="1"/>
      <c r="AC218" s="1"/>
    </row>
    <row r="219" spans="1:29">
      <c r="A219" s="1"/>
      <c r="B219" s="16"/>
      <c r="C219" s="3"/>
      <c r="D219" s="3"/>
      <c r="E219" s="3"/>
      <c r="F219" s="3"/>
      <c r="G219" s="137"/>
      <c r="H219" s="137"/>
      <c r="I219" s="137"/>
      <c r="J219" s="137"/>
      <c r="K219" s="137"/>
      <c r="L219" s="154"/>
      <c r="M219" s="137"/>
      <c r="N219" s="137"/>
      <c r="O219" s="137"/>
      <c r="P219" s="137"/>
      <c r="Q219" s="137"/>
      <c r="R219" s="137"/>
      <c r="S219" s="137"/>
      <c r="T219" s="137"/>
      <c r="U219" s="137"/>
      <c r="V219" s="1"/>
      <c r="W219" s="1"/>
      <c r="X219" s="1"/>
      <c r="Y219" s="1"/>
      <c r="Z219" s="1"/>
      <c r="AA219" s="1"/>
      <c r="AB219" s="1"/>
      <c r="AC219" s="1"/>
    </row>
    <row r="220" spans="1:29">
      <c r="A220" s="1"/>
      <c r="B220" s="16"/>
      <c r="C220" s="3"/>
      <c r="D220" s="3"/>
      <c r="E220" s="3"/>
      <c r="F220" s="3"/>
      <c r="G220" s="137"/>
      <c r="H220" s="137"/>
      <c r="I220" s="137"/>
      <c r="J220" s="137"/>
      <c r="K220" s="137"/>
      <c r="L220" s="154"/>
      <c r="M220" s="137"/>
      <c r="N220" s="137"/>
      <c r="O220" s="137"/>
      <c r="P220" s="137"/>
      <c r="Q220" s="137"/>
      <c r="R220" s="137"/>
      <c r="S220" s="137"/>
      <c r="T220" s="137"/>
      <c r="U220" s="137"/>
      <c r="V220" s="1"/>
      <c r="W220" s="1"/>
      <c r="X220" s="1"/>
      <c r="Y220" s="1"/>
      <c r="Z220" s="1"/>
      <c r="AA220" s="1"/>
      <c r="AB220" s="1"/>
      <c r="AC220" s="1"/>
    </row>
    <row r="221" spans="1:29">
      <c r="A221" s="1"/>
      <c r="B221" s="16"/>
      <c r="C221" s="3"/>
      <c r="D221" s="3"/>
      <c r="E221" s="3"/>
      <c r="F221" s="3"/>
      <c r="G221" s="137"/>
      <c r="H221" s="137"/>
      <c r="I221" s="137"/>
      <c r="J221" s="137"/>
      <c r="K221" s="137"/>
      <c r="L221" s="154"/>
      <c r="M221" s="137"/>
      <c r="N221" s="137"/>
      <c r="O221" s="137"/>
      <c r="P221" s="137"/>
      <c r="Q221" s="137"/>
      <c r="R221" s="137"/>
      <c r="S221" s="137"/>
      <c r="T221" s="137"/>
      <c r="U221" s="137"/>
      <c r="V221" s="1"/>
      <c r="W221" s="1"/>
      <c r="X221" s="1"/>
      <c r="Y221" s="1"/>
      <c r="Z221" s="1"/>
      <c r="AA221" s="1"/>
      <c r="AB221" s="1"/>
      <c r="AC221" s="1"/>
    </row>
    <row r="222" spans="1:29">
      <c r="A222" s="1"/>
      <c r="B222" s="16"/>
      <c r="C222" s="3"/>
      <c r="D222" s="3"/>
      <c r="E222" s="3"/>
      <c r="F222" s="3"/>
      <c r="G222" s="137"/>
      <c r="H222" s="137"/>
      <c r="I222" s="137"/>
      <c r="J222" s="137"/>
      <c r="K222" s="137"/>
      <c r="L222" s="154"/>
      <c r="M222" s="137"/>
      <c r="N222" s="137"/>
      <c r="O222" s="137"/>
      <c r="P222" s="137"/>
      <c r="Q222" s="137"/>
      <c r="R222" s="137"/>
      <c r="S222" s="137"/>
      <c r="T222" s="137"/>
      <c r="U222" s="137"/>
      <c r="V222" s="1"/>
      <c r="W222" s="1"/>
      <c r="X222" s="1"/>
      <c r="Y222" s="1"/>
      <c r="Z222" s="1"/>
      <c r="AA222" s="1"/>
      <c r="AB222" s="1"/>
      <c r="AC222" s="1"/>
    </row>
    <row r="223" spans="1:29">
      <c r="A223" s="1"/>
      <c r="B223" s="16"/>
      <c r="C223" s="3"/>
      <c r="D223" s="3"/>
      <c r="E223" s="3"/>
      <c r="F223" s="3"/>
      <c r="G223" s="137"/>
      <c r="H223" s="137"/>
      <c r="I223" s="137"/>
      <c r="J223" s="137"/>
      <c r="K223" s="137"/>
      <c r="L223" s="154"/>
      <c r="M223" s="137"/>
      <c r="N223" s="137"/>
      <c r="O223" s="137"/>
      <c r="P223" s="137"/>
      <c r="Q223" s="137"/>
      <c r="R223" s="137"/>
      <c r="S223" s="137"/>
      <c r="T223" s="137"/>
      <c r="U223" s="137"/>
      <c r="V223" s="1"/>
      <c r="W223" s="1"/>
      <c r="X223" s="1"/>
      <c r="Y223" s="1"/>
      <c r="Z223" s="1"/>
      <c r="AA223" s="1"/>
      <c r="AB223" s="1"/>
      <c r="AC223" s="1"/>
    </row>
    <row r="224" spans="1:29">
      <c r="A224" s="1"/>
      <c r="B224" s="16"/>
      <c r="C224" s="3"/>
      <c r="D224" s="3"/>
      <c r="E224" s="3"/>
      <c r="F224" s="3"/>
      <c r="G224" s="137"/>
      <c r="H224" s="137"/>
      <c r="I224" s="137"/>
      <c r="J224" s="137"/>
      <c r="K224" s="137"/>
      <c r="L224" s="154"/>
      <c r="M224" s="137"/>
      <c r="N224" s="137"/>
      <c r="O224" s="137"/>
      <c r="P224" s="137"/>
      <c r="Q224" s="137"/>
      <c r="R224" s="137"/>
      <c r="S224" s="137"/>
      <c r="T224" s="137"/>
      <c r="U224" s="137"/>
      <c r="V224" s="1"/>
      <c r="W224" s="1"/>
      <c r="X224" s="1"/>
      <c r="Y224" s="1"/>
      <c r="Z224" s="1"/>
      <c r="AA224" s="1"/>
      <c r="AB224" s="1"/>
      <c r="AC224" s="1"/>
    </row>
    <row r="225" spans="1:29">
      <c r="A225" s="1"/>
      <c r="B225" s="16"/>
      <c r="C225" s="3"/>
      <c r="D225" s="3"/>
      <c r="E225" s="3"/>
      <c r="F225" s="3"/>
      <c r="G225" s="137"/>
      <c r="H225" s="137"/>
      <c r="I225" s="137"/>
      <c r="J225" s="137"/>
      <c r="K225" s="137"/>
      <c r="L225" s="154"/>
      <c r="M225" s="137"/>
      <c r="N225" s="137"/>
      <c r="O225" s="137"/>
      <c r="P225" s="137"/>
      <c r="Q225" s="137"/>
      <c r="R225" s="137"/>
      <c r="S225" s="137"/>
      <c r="T225" s="137"/>
      <c r="U225" s="137"/>
      <c r="V225" s="1"/>
      <c r="W225" s="1"/>
      <c r="X225" s="1"/>
      <c r="Y225" s="1"/>
      <c r="Z225" s="1"/>
      <c r="AA225" s="1"/>
      <c r="AB225" s="1"/>
      <c r="AC225" s="1"/>
    </row>
    <row r="226" spans="1:29">
      <c r="A226" s="1"/>
      <c r="B226" s="16"/>
      <c r="C226" s="3"/>
      <c r="D226" s="3"/>
      <c r="E226" s="3"/>
      <c r="F226" s="3"/>
      <c r="G226" s="137"/>
      <c r="H226" s="137"/>
      <c r="I226" s="137"/>
      <c r="J226" s="137"/>
      <c r="K226" s="137"/>
      <c r="L226" s="154"/>
      <c r="M226" s="137"/>
      <c r="N226" s="137"/>
      <c r="O226" s="137"/>
      <c r="P226" s="137"/>
      <c r="Q226" s="137"/>
      <c r="R226" s="137"/>
      <c r="S226" s="137"/>
      <c r="T226" s="137"/>
      <c r="U226" s="137"/>
      <c r="V226" s="1"/>
      <c r="W226" s="1"/>
      <c r="X226" s="1"/>
      <c r="Y226" s="1"/>
      <c r="Z226" s="1"/>
      <c r="AA226" s="1"/>
      <c r="AB226" s="1"/>
      <c r="AC226" s="1"/>
    </row>
    <row r="227" spans="1:29">
      <c r="A227" s="1"/>
      <c r="B227" s="16"/>
      <c r="C227" s="3"/>
      <c r="D227" s="3"/>
      <c r="E227" s="3"/>
      <c r="F227" s="3"/>
      <c r="G227" s="137"/>
      <c r="H227" s="137"/>
      <c r="I227" s="137"/>
      <c r="J227" s="137"/>
      <c r="K227" s="137"/>
      <c r="L227" s="154"/>
      <c r="M227" s="137"/>
      <c r="N227" s="137"/>
      <c r="O227" s="137"/>
      <c r="P227" s="137"/>
      <c r="Q227" s="137"/>
      <c r="R227" s="137"/>
      <c r="S227" s="137"/>
      <c r="T227" s="137"/>
      <c r="U227" s="137"/>
      <c r="V227" s="1"/>
      <c r="W227" s="1"/>
      <c r="X227" s="1"/>
      <c r="Y227" s="1"/>
      <c r="Z227" s="1"/>
      <c r="AA227" s="1"/>
      <c r="AB227" s="1"/>
      <c r="AC227" s="1"/>
    </row>
    <row r="228" spans="1:29">
      <c r="A228" s="1"/>
      <c r="B228" s="16"/>
      <c r="C228" s="3"/>
      <c r="D228" s="3"/>
      <c r="E228" s="3"/>
      <c r="F228" s="3"/>
      <c r="G228" s="137"/>
      <c r="H228" s="137"/>
      <c r="I228" s="137"/>
      <c r="J228" s="137"/>
      <c r="K228" s="137"/>
      <c r="L228" s="154"/>
      <c r="M228" s="137"/>
      <c r="N228" s="137"/>
      <c r="O228" s="137"/>
      <c r="P228" s="137"/>
      <c r="Q228" s="137"/>
      <c r="R228" s="137"/>
      <c r="S228" s="137"/>
      <c r="T228" s="137"/>
      <c r="U228" s="137"/>
      <c r="V228" s="1"/>
      <c r="W228" s="1"/>
      <c r="X228" s="1"/>
      <c r="Y228" s="1"/>
      <c r="Z228" s="1"/>
      <c r="AA228" s="1"/>
      <c r="AB228" s="1"/>
      <c r="AC228" s="1"/>
    </row>
    <row r="229" spans="1:29">
      <c r="A229" s="1"/>
      <c r="B229" s="16"/>
      <c r="C229" s="3"/>
      <c r="D229" s="3"/>
      <c r="E229" s="3"/>
      <c r="F229" s="3"/>
      <c r="G229" s="137"/>
      <c r="H229" s="137"/>
      <c r="I229" s="137"/>
      <c r="J229" s="137"/>
      <c r="K229" s="137"/>
      <c r="L229" s="154"/>
      <c r="M229" s="137"/>
      <c r="N229" s="137"/>
      <c r="O229" s="137"/>
      <c r="P229" s="137"/>
      <c r="Q229" s="137"/>
      <c r="R229" s="137"/>
      <c r="S229" s="137"/>
      <c r="T229" s="137"/>
      <c r="U229" s="137"/>
      <c r="V229" s="1"/>
      <c r="W229" s="1"/>
      <c r="X229" s="1"/>
      <c r="Y229" s="1"/>
      <c r="Z229" s="1"/>
      <c r="AA229" s="1"/>
      <c r="AB229" s="1"/>
      <c r="AC229" s="1"/>
    </row>
    <row r="230" spans="1:29">
      <c r="A230" s="1"/>
      <c r="B230" s="16"/>
      <c r="C230" s="3"/>
      <c r="D230" s="137"/>
      <c r="E230" s="137"/>
      <c r="F230" s="137"/>
      <c r="G230" s="137"/>
      <c r="H230" s="137"/>
      <c r="I230" s="154"/>
      <c r="J230" s="137"/>
      <c r="K230" s="137"/>
      <c r="L230" s="137"/>
      <c r="M230" s="137"/>
      <c r="N230" s="137"/>
      <c r="O230" s="137"/>
      <c r="P230" s="137"/>
      <c r="Q230" s="137"/>
      <c r="R230" s="137"/>
      <c r="S230" s="1"/>
      <c r="T230" s="1"/>
      <c r="U230" s="1"/>
      <c r="V230" s="1"/>
      <c r="W230" s="1"/>
      <c r="X230" s="1"/>
      <c r="Y230" s="1"/>
      <c r="Z230" s="1"/>
      <c r="AA230" s="1"/>
      <c r="AB230" s="1"/>
      <c r="AC230" s="1"/>
    </row>
    <row r="231" spans="1:29">
      <c r="A231" s="1"/>
      <c r="B231" s="16"/>
      <c r="C231" s="3"/>
      <c r="D231" s="137"/>
      <c r="E231" s="137"/>
      <c r="F231" s="137"/>
      <c r="G231" s="137"/>
      <c r="H231" s="137"/>
      <c r="I231" s="154"/>
      <c r="J231" s="137"/>
      <c r="K231" s="137"/>
      <c r="L231" s="137"/>
      <c r="M231" s="137"/>
      <c r="N231" s="137"/>
      <c r="O231" s="137"/>
      <c r="P231" s="137"/>
      <c r="Q231" s="137"/>
      <c r="R231" s="137"/>
      <c r="S231" s="1"/>
      <c r="T231" s="1"/>
      <c r="U231" s="1"/>
      <c r="V231" s="1"/>
      <c r="W231" s="1"/>
      <c r="X231" s="1"/>
      <c r="Y231" s="1"/>
      <c r="Z231" s="1"/>
      <c r="AA231" s="1"/>
      <c r="AB231" s="1"/>
      <c r="AC231" s="1"/>
    </row>
    <row r="232" spans="1:29">
      <c r="A232" s="1"/>
      <c r="B232" s="16"/>
      <c r="C232" s="3"/>
      <c r="D232" s="137"/>
      <c r="E232" s="137"/>
      <c r="F232" s="137"/>
      <c r="G232" s="137"/>
      <c r="H232" s="137"/>
      <c r="I232" s="154"/>
      <c r="J232" s="137"/>
      <c r="K232" s="137"/>
      <c r="L232" s="137"/>
      <c r="M232" s="137"/>
      <c r="N232" s="137"/>
      <c r="O232" s="137"/>
      <c r="P232" s="137"/>
      <c r="Q232" s="137"/>
      <c r="R232" s="137"/>
      <c r="S232" s="1"/>
      <c r="T232" s="1"/>
      <c r="U232" s="1"/>
      <c r="V232" s="1"/>
      <c r="W232" s="1"/>
      <c r="X232" s="1"/>
      <c r="Y232" s="1"/>
      <c r="Z232" s="1"/>
      <c r="AA232" s="1"/>
      <c r="AB232" s="1"/>
      <c r="AC232" s="1"/>
    </row>
    <row r="233" spans="1:29">
      <c r="A233" s="1"/>
      <c r="B233" s="16"/>
      <c r="C233" s="3"/>
      <c r="D233" s="137"/>
      <c r="E233" s="137"/>
      <c r="F233" s="137"/>
      <c r="G233" s="137"/>
      <c r="H233" s="137"/>
      <c r="I233" s="154"/>
      <c r="J233" s="137"/>
      <c r="K233" s="137"/>
      <c r="L233" s="137"/>
      <c r="M233" s="137"/>
      <c r="N233" s="137"/>
      <c r="O233" s="137"/>
      <c r="P233" s="137"/>
      <c r="Q233" s="137"/>
      <c r="R233" s="137"/>
      <c r="S233" s="1"/>
      <c r="T233" s="1"/>
      <c r="U233" s="1"/>
      <c r="V233" s="1"/>
      <c r="W233" s="1"/>
      <c r="X233" s="1"/>
      <c r="Y233" s="1"/>
      <c r="Z233" s="1"/>
      <c r="AA233" s="1"/>
      <c r="AB233" s="1"/>
      <c r="AC233" s="1"/>
    </row>
    <row r="234" spans="1:29">
      <c r="A234" s="1"/>
      <c r="B234" s="16"/>
      <c r="C234" s="3"/>
      <c r="D234" s="137"/>
      <c r="E234" s="137"/>
      <c r="F234" s="137"/>
      <c r="G234" s="137"/>
      <c r="H234" s="137"/>
      <c r="I234" s="154"/>
      <c r="J234" s="137"/>
      <c r="K234" s="137"/>
      <c r="L234" s="137"/>
      <c r="M234" s="137"/>
      <c r="N234" s="137"/>
      <c r="O234" s="137"/>
      <c r="P234" s="137"/>
      <c r="Q234" s="137"/>
      <c r="R234" s="137"/>
      <c r="S234" s="1"/>
      <c r="T234" s="1"/>
      <c r="U234" s="1"/>
      <c r="V234" s="1"/>
      <c r="W234" s="1"/>
      <c r="X234" s="1"/>
      <c r="Y234" s="1"/>
      <c r="Z234" s="1"/>
      <c r="AA234" s="1"/>
      <c r="AB234" s="1"/>
      <c r="AC234" s="1"/>
    </row>
    <row r="235" spans="1:29">
      <c r="A235" s="1"/>
      <c r="B235" s="16"/>
      <c r="C235" s="3"/>
      <c r="D235" s="137"/>
      <c r="E235" s="137"/>
      <c r="F235" s="137"/>
      <c r="G235" s="137"/>
      <c r="H235" s="137"/>
      <c r="I235" s="154"/>
      <c r="J235" s="137"/>
      <c r="K235" s="137"/>
      <c r="L235" s="137"/>
      <c r="M235" s="137"/>
      <c r="N235" s="137"/>
      <c r="O235" s="137"/>
      <c r="P235" s="137"/>
      <c r="Q235" s="137"/>
      <c r="R235" s="137"/>
      <c r="S235" s="1"/>
      <c r="T235" s="1"/>
      <c r="U235" s="1"/>
      <c r="V235" s="1"/>
      <c r="W235" s="1"/>
      <c r="X235" s="1"/>
      <c r="Y235" s="1"/>
      <c r="Z235" s="1"/>
      <c r="AA235" s="1"/>
      <c r="AB235" s="1"/>
      <c r="AC235" s="1"/>
    </row>
    <row r="236" spans="1:29">
      <c r="A236" s="1"/>
      <c r="B236" s="16"/>
      <c r="C236" s="3"/>
      <c r="D236" s="137"/>
      <c r="E236" s="137"/>
      <c r="F236" s="137"/>
      <c r="G236" s="137"/>
      <c r="H236" s="137"/>
      <c r="I236" s="154"/>
      <c r="J236" s="137"/>
      <c r="K236" s="137"/>
      <c r="L236" s="137"/>
      <c r="M236" s="137"/>
      <c r="N236" s="137"/>
      <c r="O236" s="137"/>
      <c r="P236" s="137"/>
      <c r="Q236" s="137"/>
      <c r="R236" s="137"/>
      <c r="S236" s="1"/>
      <c r="T236" s="1"/>
      <c r="U236" s="1"/>
      <c r="V236" s="1"/>
      <c r="W236" s="1"/>
      <c r="X236" s="1"/>
      <c r="Y236" s="1"/>
      <c r="Z236" s="1"/>
      <c r="AA236" s="1"/>
      <c r="AB236" s="1"/>
      <c r="AC236" s="1"/>
    </row>
    <row r="237" spans="1:29">
      <c r="A237" s="1"/>
      <c r="B237" s="16"/>
      <c r="C237" s="3"/>
      <c r="D237" s="137"/>
      <c r="E237" s="137"/>
      <c r="F237" s="137"/>
      <c r="G237" s="137"/>
      <c r="H237" s="137"/>
      <c r="I237" s="154"/>
      <c r="J237" s="137"/>
      <c r="K237" s="137"/>
      <c r="L237" s="137"/>
      <c r="M237" s="137"/>
      <c r="N237" s="137"/>
      <c r="O237" s="137"/>
      <c r="P237" s="137"/>
      <c r="Q237" s="137"/>
      <c r="R237" s="137"/>
      <c r="S237" s="1"/>
      <c r="T237" s="1"/>
      <c r="U237" s="1"/>
      <c r="V237" s="1"/>
      <c r="W237" s="1"/>
      <c r="X237" s="1"/>
      <c r="Y237" s="1"/>
      <c r="Z237" s="1"/>
      <c r="AA237" s="1"/>
      <c r="AB237" s="1"/>
      <c r="AC237" s="1"/>
    </row>
    <row r="238" spans="1:29">
      <c r="A238" s="1"/>
      <c r="B238" s="16"/>
      <c r="C238" s="3"/>
      <c r="D238" s="137"/>
      <c r="E238" s="137"/>
      <c r="F238" s="137"/>
      <c r="G238" s="137"/>
      <c r="H238" s="137"/>
      <c r="I238" s="154"/>
      <c r="J238" s="137"/>
      <c r="K238" s="137"/>
      <c r="L238" s="137"/>
      <c r="M238" s="137"/>
      <c r="N238" s="137"/>
      <c r="O238" s="137"/>
      <c r="P238" s="137"/>
      <c r="Q238" s="137"/>
      <c r="R238" s="137"/>
      <c r="S238" s="1"/>
      <c r="T238" s="1"/>
      <c r="U238" s="1"/>
      <c r="V238" s="1"/>
      <c r="W238" s="1"/>
      <c r="X238" s="1"/>
      <c r="Y238" s="1"/>
      <c r="Z238" s="1"/>
      <c r="AA238" s="1"/>
      <c r="AB238" s="1"/>
      <c r="AC238" s="1"/>
    </row>
    <row r="239" spans="1:29">
      <c r="A239" s="1"/>
      <c r="B239" s="16"/>
      <c r="C239" s="3"/>
      <c r="D239" s="137"/>
      <c r="E239" s="137"/>
      <c r="F239" s="137"/>
      <c r="G239" s="137"/>
      <c r="H239" s="137"/>
      <c r="I239" s="154"/>
      <c r="J239" s="137"/>
      <c r="K239" s="137"/>
      <c r="L239" s="137"/>
      <c r="M239" s="137"/>
      <c r="N239" s="137"/>
      <c r="O239" s="137"/>
      <c r="P239" s="137"/>
      <c r="Q239" s="137"/>
      <c r="R239" s="137"/>
      <c r="S239" s="1"/>
      <c r="T239" s="1"/>
      <c r="U239" s="1"/>
      <c r="V239" s="1"/>
      <c r="W239" s="1"/>
      <c r="X239" s="1"/>
      <c r="Y239" s="1"/>
      <c r="Z239" s="1"/>
      <c r="AA239" s="1"/>
      <c r="AB239" s="1"/>
      <c r="AC239" s="1"/>
    </row>
    <row r="240" spans="1:29">
      <c r="A240" s="1"/>
      <c r="B240" s="16"/>
      <c r="C240" s="3"/>
      <c r="D240" s="137"/>
      <c r="E240" s="137"/>
      <c r="F240" s="137"/>
      <c r="G240" s="137"/>
      <c r="H240" s="137"/>
      <c r="I240" s="154"/>
      <c r="J240" s="137"/>
      <c r="K240" s="137"/>
      <c r="L240" s="137"/>
      <c r="M240" s="137"/>
      <c r="N240" s="137"/>
      <c r="O240" s="137"/>
      <c r="P240" s="137"/>
      <c r="Q240" s="137"/>
      <c r="R240" s="137"/>
      <c r="S240" s="1"/>
      <c r="T240" s="1"/>
      <c r="U240" s="1"/>
      <c r="V240" s="1"/>
      <c r="W240" s="1"/>
      <c r="X240" s="1"/>
      <c r="Y240" s="1"/>
      <c r="Z240" s="1"/>
      <c r="AA240" s="1"/>
      <c r="AB240" s="1"/>
      <c r="AC240" s="1"/>
    </row>
    <row r="241" spans="1:29">
      <c r="A241" s="1"/>
      <c r="B241" s="16"/>
      <c r="C241" s="3"/>
      <c r="D241" s="137"/>
      <c r="E241" s="137"/>
      <c r="F241" s="137"/>
      <c r="G241" s="137"/>
      <c r="H241" s="137"/>
      <c r="I241" s="154"/>
      <c r="J241" s="137"/>
      <c r="K241" s="137"/>
      <c r="L241" s="137"/>
      <c r="M241" s="137"/>
      <c r="N241" s="137"/>
      <c r="O241" s="137"/>
      <c r="P241" s="137"/>
      <c r="Q241" s="137"/>
      <c r="R241" s="137"/>
      <c r="S241" s="1"/>
      <c r="T241" s="1"/>
      <c r="U241" s="1"/>
      <c r="V241" s="1"/>
      <c r="W241" s="1"/>
      <c r="X241" s="1"/>
      <c r="Y241" s="1"/>
      <c r="Z241" s="1"/>
      <c r="AA241" s="1"/>
      <c r="AB241" s="1"/>
      <c r="AC241" s="1"/>
    </row>
    <row r="242" spans="1:29">
      <c r="A242" s="1"/>
      <c r="B242" s="16"/>
      <c r="C242" s="3"/>
      <c r="D242" s="137"/>
      <c r="E242" s="137"/>
      <c r="F242" s="137"/>
      <c r="G242" s="137"/>
      <c r="H242" s="137"/>
      <c r="I242" s="154"/>
      <c r="J242" s="137"/>
      <c r="K242" s="137"/>
      <c r="L242" s="137"/>
      <c r="M242" s="137"/>
      <c r="N242" s="137"/>
      <c r="O242" s="137"/>
      <c r="P242" s="137"/>
      <c r="Q242" s="137"/>
      <c r="R242" s="137"/>
      <c r="S242" s="1"/>
      <c r="T242" s="1"/>
      <c r="U242" s="1"/>
      <c r="V242" s="1"/>
      <c r="W242" s="1"/>
      <c r="X242" s="1"/>
      <c r="Y242" s="1"/>
      <c r="Z242" s="1"/>
      <c r="AA242" s="1"/>
      <c r="AB242" s="1"/>
      <c r="AC242" s="1"/>
    </row>
    <row r="243" spans="1:29">
      <c r="A243" s="1"/>
      <c r="B243" s="16"/>
      <c r="C243" s="3"/>
      <c r="D243" s="137"/>
      <c r="E243" s="137"/>
      <c r="F243" s="137"/>
      <c r="G243" s="137"/>
      <c r="H243" s="137"/>
      <c r="I243" s="154"/>
      <c r="J243" s="137"/>
      <c r="K243" s="137"/>
      <c r="L243" s="137"/>
      <c r="M243" s="137"/>
      <c r="N243" s="137"/>
      <c r="O243" s="137"/>
      <c r="P243" s="137"/>
      <c r="Q243" s="137"/>
      <c r="R243" s="137"/>
      <c r="S243" s="1"/>
      <c r="T243" s="1"/>
      <c r="U243" s="1"/>
      <c r="V243" s="1"/>
      <c r="W243" s="1"/>
      <c r="X243" s="1"/>
      <c r="Y243" s="1"/>
      <c r="Z243" s="1"/>
      <c r="AA243" s="1"/>
      <c r="AB243" s="1"/>
      <c r="AC243" s="1"/>
    </row>
    <row r="244" spans="1:29">
      <c r="A244" s="1"/>
      <c r="B244" s="16"/>
      <c r="C244" s="3"/>
      <c r="D244" s="137"/>
      <c r="E244" s="137"/>
      <c r="F244" s="137"/>
      <c r="G244" s="137"/>
      <c r="H244" s="137"/>
      <c r="I244" s="154"/>
      <c r="J244" s="137"/>
      <c r="K244" s="137"/>
      <c r="L244" s="137"/>
      <c r="M244" s="137"/>
      <c r="N244" s="137"/>
      <c r="O244" s="137"/>
      <c r="P244" s="137"/>
      <c r="Q244" s="137"/>
      <c r="R244" s="137"/>
      <c r="S244" s="1"/>
      <c r="T244" s="1"/>
      <c r="U244" s="1"/>
      <c r="V244" s="1"/>
      <c r="W244" s="1"/>
      <c r="X244" s="1"/>
      <c r="Y244" s="1"/>
      <c r="Z244" s="1"/>
      <c r="AA244" s="1"/>
      <c r="AB244" s="1"/>
      <c r="AC244" s="1"/>
    </row>
    <row r="245" spans="1:29">
      <c r="A245" s="1"/>
      <c r="B245" s="16"/>
      <c r="C245" s="3"/>
      <c r="D245" s="137"/>
      <c r="E245" s="137"/>
      <c r="F245" s="137"/>
      <c r="G245" s="137"/>
      <c r="H245" s="137"/>
      <c r="I245" s="154"/>
      <c r="J245" s="137"/>
      <c r="K245" s="137"/>
      <c r="L245" s="137"/>
      <c r="M245" s="137"/>
      <c r="N245" s="137"/>
      <c r="O245" s="137"/>
      <c r="P245" s="137"/>
      <c r="Q245" s="137"/>
      <c r="R245" s="137"/>
      <c r="S245" s="1"/>
      <c r="T245" s="1"/>
      <c r="U245" s="1"/>
      <c r="V245" s="1"/>
      <c r="W245" s="1"/>
      <c r="X245" s="1"/>
      <c r="Y245" s="1"/>
      <c r="Z245" s="1"/>
      <c r="AA245" s="1"/>
      <c r="AB245" s="1"/>
      <c r="AC245" s="1"/>
    </row>
    <row r="246" spans="1:29">
      <c r="A246" s="1"/>
      <c r="B246" s="16"/>
      <c r="C246" s="3"/>
      <c r="D246" s="137"/>
      <c r="E246" s="137"/>
      <c r="F246" s="137"/>
      <c r="G246" s="137"/>
      <c r="H246" s="137"/>
      <c r="I246" s="154"/>
      <c r="J246" s="137"/>
      <c r="K246" s="137"/>
      <c r="L246" s="137"/>
      <c r="M246" s="137"/>
      <c r="N246" s="137"/>
      <c r="O246" s="137"/>
      <c r="P246" s="137"/>
      <c r="Q246" s="137"/>
      <c r="R246" s="137"/>
      <c r="S246" s="1"/>
      <c r="T246" s="1"/>
      <c r="U246" s="1"/>
      <c r="V246" s="1"/>
      <c r="W246" s="1"/>
      <c r="X246" s="1"/>
      <c r="Y246" s="1"/>
      <c r="Z246" s="1"/>
      <c r="AA246" s="1"/>
      <c r="AB246" s="1"/>
      <c r="AC246" s="1"/>
    </row>
    <row r="247" spans="1:29">
      <c r="A247" s="1"/>
      <c r="B247" s="16"/>
      <c r="C247" s="3"/>
      <c r="D247" s="137"/>
      <c r="E247" s="137"/>
      <c r="F247" s="137"/>
      <c r="G247" s="137"/>
      <c r="H247" s="137"/>
      <c r="I247" s="154"/>
      <c r="J247" s="137"/>
      <c r="K247" s="137"/>
      <c r="L247" s="137"/>
      <c r="M247" s="137"/>
      <c r="N247" s="137"/>
      <c r="O247" s="137"/>
      <c r="P247" s="137"/>
      <c r="Q247" s="137"/>
      <c r="R247" s="137"/>
      <c r="S247" s="1"/>
      <c r="T247" s="1"/>
      <c r="U247" s="1"/>
      <c r="V247" s="1"/>
      <c r="W247" s="1"/>
      <c r="X247" s="1"/>
      <c r="Y247" s="1"/>
      <c r="Z247" s="1"/>
      <c r="AA247" s="1"/>
      <c r="AB247" s="1"/>
      <c r="AC247" s="1"/>
    </row>
    <row r="248" spans="1:29">
      <c r="A248" s="1"/>
      <c r="B248" s="16"/>
      <c r="C248" s="3"/>
      <c r="D248" s="137"/>
      <c r="E248" s="137"/>
      <c r="F248" s="137"/>
      <c r="G248" s="137"/>
      <c r="H248" s="137"/>
      <c r="I248" s="137"/>
      <c r="J248" s="137"/>
      <c r="K248" s="137"/>
      <c r="L248" s="137"/>
      <c r="M248" s="137"/>
      <c r="N248" s="137"/>
      <c r="O248" s="137"/>
      <c r="P248" s="137"/>
      <c r="Q248" s="137"/>
      <c r="R248" s="137"/>
      <c r="S248" s="1"/>
      <c r="T248" s="1"/>
      <c r="U248" s="1"/>
      <c r="V248" s="1"/>
      <c r="W248" s="1"/>
      <c r="X248" s="1"/>
      <c r="Y248" s="1"/>
      <c r="Z248" s="1"/>
      <c r="AA248" s="1"/>
      <c r="AB248" s="1"/>
      <c r="AC248" s="1"/>
    </row>
    <row r="249" spans="1:29">
      <c r="A249" s="1"/>
      <c r="B249" s="16"/>
      <c r="C249" s="3"/>
      <c r="D249" s="137"/>
      <c r="E249" s="137"/>
      <c r="F249" s="137"/>
      <c r="G249" s="137"/>
      <c r="H249" s="137"/>
      <c r="I249" s="137"/>
      <c r="J249" s="137"/>
      <c r="K249" s="137"/>
      <c r="L249" s="137"/>
      <c r="M249" s="137"/>
      <c r="N249" s="137"/>
      <c r="O249" s="137"/>
      <c r="P249" s="137"/>
      <c r="Q249" s="137"/>
      <c r="R249" s="137"/>
      <c r="S249" s="1"/>
      <c r="T249" s="1"/>
      <c r="U249" s="1"/>
      <c r="V249" s="1"/>
      <c r="W249" s="1"/>
      <c r="X249" s="1"/>
      <c r="Y249" s="1"/>
      <c r="Z249" s="1"/>
      <c r="AA249" s="1"/>
      <c r="AB249" s="1"/>
      <c r="AC249" s="1"/>
    </row>
    <row r="250" spans="1:29">
      <c r="A250" s="1"/>
      <c r="B250" s="16"/>
      <c r="C250" s="3"/>
      <c r="D250" s="137"/>
      <c r="E250" s="137"/>
      <c r="F250" s="137"/>
      <c r="G250" s="137"/>
      <c r="H250" s="137"/>
      <c r="I250" s="137"/>
      <c r="J250" s="137"/>
      <c r="K250" s="137"/>
      <c r="L250" s="137"/>
      <c r="M250" s="137"/>
      <c r="N250" s="137"/>
      <c r="O250" s="137"/>
      <c r="P250" s="137"/>
      <c r="Q250" s="137"/>
      <c r="R250" s="137"/>
      <c r="S250" s="1"/>
      <c r="T250" s="1"/>
      <c r="U250" s="1"/>
      <c r="V250" s="1"/>
      <c r="W250" s="1"/>
      <c r="X250" s="1"/>
      <c r="Y250" s="1"/>
      <c r="Z250" s="1"/>
      <c r="AA250" s="1"/>
      <c r="AB250" s="1"/>
      <c r="AC250" s="1"/>
    </row>
    <row r="251" spans="1:29">
      <c r="A251" s="1"/>
      <c r="B251" s="16"/>
      <c r="C251" s="3"/>
      <c r="D251" s="137"/>
      <c r="E251" s="137"/>
      <c r="F251" s="137"/>
      <c r="G251" s="137"/>
      <c r="H251" s="137"/>
      <c r="I251" s="137"/>
      <c r="J251" s="137"/>
      <c r="K251" s="137"/>
      <c r="L251" s="137"/>
      <c r="M251" s="137"/>
      <c r="N251" s="137"/>
      <c r="O251" s="137"/>
      <c r="P251" s="137"/>
      <c r="Q251" s="137"/>
      <c r="R251" s="137"/>
      <c r="S251" s="1"/>
      <c r="T251" s="1"/>
      <c r="U251" s="1"/>
      <c r="V251" s="1"/>
      <c r="W251" s="1"/>
      <c r="X251" s="1"/>
      <c r="Y251" s="1"/>
      <c r="Z251" s="1"/>
      <c r="AA251" s="1"/>
      <c r="AB251" s="1"/>
      <c r="AC251" s="1"/>
    </row>
    <row r="252" spans="1:29">
      <c r="A252" s="1"/>
      <c r="B252" s="16"/>
      <c r="C252" s="3"/>
      <c r="D252" s="137"/>
      <c r="E252" s="137"/>
      <c r="F252" s="137"/>
      <c r="G252" s="137"/>
      <c r="H252" s="137"/>
      <c r="I252" s="137"/>
      <c r="J252" s="137"/>
      <c r="K252" s="137"/>
      <c r="L252" s="137"/>
      <c r="M252" s="137"/>
      <c r="N252" s="137"/>
      <c r="O252" s="137"/>
      <c r="P252" s="137"/>
      <c r="Q252" s="137"/>
      <c r="R252" s="137"/>
      <c r="S252" s="1"/>
      <c r="T252" s="1"/>
      <c r="U252" s="1"/>
      <c r="V252" s="1"/>
      <c r="W252" s="1"/>
      <c r="X252" s="1"/>
      <c r="Y252" s="1"/>
      <c r="Z252" s="1"/>
      <c r="AA252" s="1"/>
      <c r="AB252" s="1"/>
      <c r="AC252" s="1"/>
    </row>
    <row r="253" spans="1:29">
      <c r="A253" s="1"/>
      <c r="B253" s="16"/>
      <c r="C253" s="3"/>
      <c r="D253" s="137"/>
      <c r="E253" s="137"/>
      <c r="F253" s="137"/>
      <c r="G253" s="137"/>
      <c r="H253" s="137"/>
      <c r="I253" s="137"/>
      <c r="J253" s="137"/>
      <c r="K253" s="137"/>
      <c r="L253" s="137"/>
      <c r="M253" s="137"/>
      <c r="N253" s="137"/>
      <c r="O253" s="137"/>
      <c r="P253" s="137"/>
      <c r="Q253" s="137"/>
      <c r="R253" s="137"/>
      <c r="S253" s="1"/>
      <c r="T253" s="1"/>
      <c r="U253" s="1"/>
      <c r="V253" s="1"/>
      <c r="W253" s="1"/>
      <c r="X253" s="1"/>
      <c r="Y253" s="1"/>
      <c r="Z253" s="1"/>
      <c r="AA253" s="1"/>
      <c r="AB253" s="1"/>
      <c r="AC253" s="1"/>
    </row>
    <row r="254" spans="1:29">
      <c r="A254" s="1"/>
      <c r="B254" s="16"/>
      <c r="C254" s="3"/>
      <c r="D254" s="137"/>
      <c r="E254" s="137"/>
      <c r="F254" s="137"/>
      <c r="G254" s="137"/>
      <c r="H254" s="137"/>
      <c r="I254" s="137"/>
      <c r="J254" s="137"/>
      <c r="K254" s="137"/>
      <c r="L254" s="137"/>
      <c r="M254" s="137"/>
      <c r="N254" s="137"/>
      <c r="O254" s="137"/>
      <c r="P254" s="137"/>
      <c r="Q254" s="137"/>
      <c r="R254" s="137"/>
      <c r="S254" s="1"/>
      <c r="T254" s="1"/>
      <c r="U254" s="1"/>
      <c r="V254" s="1"/>
      <c r="W254" s="1"/>
      <c r="X254" s="1"/>
      <c r="Y254" s="1"/>
      <c r="Z254" s="1"/>
      <c r="AA254" s="1"/>
      <c r="AB254" s="1"/>
      <c r="AC254" s="1"/>
    </row>
    <row r="255" spans="1:29">
      <c r="A255" s="1"/>
      <c r="B255" s="16"/>
      <c r="C255" s="3"/>
      <c r="D255" s="137"/>
      <c r="E255" s="137"/>
      <c r="F255" s="137"/>
      <c r="G255" s="137"/>
      <c r="H255" s="137"/>
      <c r="I255" s="137"/>
      <c r="J255" s="137"/>
      <c r="K255" s="137"/>
      <c r="L255" s="137"/>
      <c r="M255" s="137"/>
      <c r="N255" s="137"/>
      <c r="O255" s="137"/>
      <c r="P255" s="137"/>
      <c r="Q255" s="137"/>
      <c r="R255" s="137"/>
      <c r="S255" s="1"/>
      <c r="T255" s="1"/>
      <c r="U255" s="1"/>
      <c r="V255" s="1"/>
      <c r="W255" s="1"/>
      <c r="X255" s="1"/>
      <c r="Y255" s="1"/>
      <c r="Z255" s="1"/>
      <c r="AA255" s="1"/>
      <c r="AB255" s="1"/>
      <c r="AC255" s="1"/>
    </row>
    <row r="256" spans="1:29">
      <c r="A256" s="1"/>
      <c r="B256" s="16"/>
      <c r="C256" s="3"/>
      <c r="D256" s="137"/>
      <c r="E256" s="137"/>
      <c r="F256" s="137"/>
      <c r="G256" s="137"/>
      <c r="H256" s="137"/>
      <c r="I256" s="137"/>
      <c r="J256" s="137"/>
      <c r="K256" s="137"/>
      <c r="L256" s="137"/>
      <c r="M256" s="137"/>
      <c r="N256" s="137"/>
      <c r="O256" s="137"/>
      <c r="P256" s="137"/>
      <c r="Q256" s="137"/>
      <c r="R256" s="137"/>
      <c r="S256" s="1"/>
      <c r="T256" s="1"/>
      <c r="U256" s="1"/>
      <c r="V256" s="1"/>
      <c r="W256" s="1"/>
      <c r="X256" s="1"/>
      <c r="Y256" s="1"/>
      <c r="Z256" s="1"/>
      <c r="AA256" s="1"/>
      <c r="AB256" s="1"/>
      <c r="AC256" s="1"/>
    </row>
    <row r="257" spans="1:29">
      <c r="A257" s="1"/>
      <c r="B257" s="16"/>
      <c r="C257" s="3"/>
      <c r="D257" s="137"/>
      <c r="E257" s="137"/>
      <c r="F257" s="137"/>
      <c r="G257" s="137"/>
      <c r="H257" s="137"/>
      <c r="I257" s="137"/>
      <c r="J257" s="137"/>
      <c r="K257" s="137"/>
      <c r="L257" s="137"/>
      <c r="M257" s="137"/>
      <c r="N257" s="137"/>
      <c r="O257" s="137"/>
      <c r="P257" s="137"/>
      <c r="Q257" s="137"/>
      <c r="R257" s="137"/>
      <c r="S257" s="1"/>
      <c r="T257" s="1"/>
      <c r="U257" s="1"/>
      <c r="V257" s="1"/>
      <c r="W257" s="1"/>
      <c r="X257" s="1"/>
      <c r="Y257" s="1"/>
      <c r="Z257" s="1"/>
      <c r="AA257" s="1"/>
      <c r="AB257" s="1"/>
      <c r="AC257" s="1"/>
    </row>
    <row r="258" spans="1:29">
      <c r="A258" s="1"/>
      <c r="B258" s="16"/>
      <c r="C258" s="3"/>
      <c r="D258" s="137"/>
      <c r="E258" s="137"/>
      <c r="F258" s="137"/>
      <c r="G258" s="137"/>
      <c r="H258" s="137"/>
      <c r="I258" s="137"/>
      <c r="J258" s="137"/>
      <c r="K258" s="137"/>
      <c r="L258" s="137"/>
      <c r="M258" s="137"/>
      <c r="N258" s="137"/>
      <c r="O258" s="137"/>
      <c r="P258" s="137"/>
      <c r="Q258" s="137"/>
      <c r="R258" s="137"/>
      <c r="S258" s="1"/>
      <c r="T258" s="1"/>
      <c r="U258" s="1"/>
      <c r="V258" s="1"/>
      <c r="W258" s="1"/>
      <c r="X258" s="1"/>
      <c r="Y258" s="1"/>
      <c r="Z258" s="1"/>
      <c r="AA258" s="1"/>
      <c r="AB258" s="1"/>
      <c r="AC258" s="1"/>
    </row>
    <row r="259" spans="1:29">
      <c r="A259" s="1"/>
      <c r="B259" s="16"/>
      <c r="C259" s="3"/>
      <c r="D259" s="137"/>
      <c r="E259" s="137"/>
      <c r="F259" s="137"/>
      <c r="G259" s="137"/>
      <c r="H259" s="137"/>
      <c r="I259" s="137"/>
      <c r="J259" s="137"/>
      <c r="K259" s="137"/>
      <c r="L259" s="137"/>
      <c r="M259" s="137"/>
      <c r="N259" s="137"/>
      <c r="O259" s="137"/>
      <c r="P259" s="137"/>
      <c r="Q259" s="137"/>
      <c r="R259" s="137"/>
      <c r="S259" s="1"/>
      <c r="T259" s="1"/>
      <c r="U259" s="1"/>
      <c r="V259" s="1"/>
      <c r="W259" s="1"/>
      <c r="X259" s="1"/>
      <c r="Y259" s="1"/>
      <c r="Z259" s="1"/>
      <c r="AA259" s="1"/>
      <c r="AB259" s="1"/>
      <c r="AC259" s="1"/>
    </row>
    <row r="260" spans="1:29">
      <c r="A260" s="1"/>
      <c r="B260" s="16"/>
      <c r="C260" s="3"/>
      <c r="D260" s="137"/>
      <c r="E260" s="137"/>
      <c r="F260" s="137"/>
      <c r="G260" s="137"/>
      <c r="H260" s="137"/>
      <c r="I260" s="137"/>
      <c r="J260" s="137"/>
      <c r="K260" s="137"/>
      <c r="L260" s="137"/>
      <c r="M260" s="137"/>
      <c r="N260" s="137"/>
      <c r="O260" s="137"/>
      <c r="P260" s="137"/>
      <c r="Q260" s="137"/>
      <c r="R260" s="137"/>
      <c r="S260" s="1"/>
      <c r="T260" s="1"/>
      <c r="U260" s="1"/>
      <c r="V260" s="1"/>
      <c r="W260" s="1"/>
      <c r="X260" s="1"/>
      <c r="Y260" s="1"/>
      <c r="Z260" s="1"/>
      <c r="AA260" s="1"/>
      <c r="AB260" s="1"/>
      <c r="AC260" s="1"/>
    </row>
    <row r="261" spans="1:29">
      <c r="A261" s="1"/>
      <c r="B261" s="16"/>
      <c r="C261" s="3"/>
      <c r="D261" s="137"/>
      <c r="E261" s="137"/>
      <c r="F261" s="137"/>
      <c r="G261" s="137"/>
      <c r="H261" s="137"/>
      <c r="I261" s="137"/>
      <c r="J261" s="137"/>
      <c r="K261" s="137"/>
      <c r="L261" s="137"/>
      <c r="M261" s="137"/>
      <c r="N261" s="137"/>
      <c r="O261" s="137"/>
      <c r="P261" s="137"/>
      <c r="Q261" s="137"/>
      <c r="R261" s="137"/>
      <c r="S261" s="1"/>
      <c r="T261" s="1"/>
      <c r="U261" s="1"/>
      <c r="V261" s="1"/>
      <c r="W261" s="1"/>
      <c r="X261" s="1"/>
      <c r="Y261" s="1"/>
      <c r="Z261" s="1"/>
      <c r="AA261" s="1"/>
      <c r="AB261" s="1"/>
      <c r="AC261" s="1"/>
    </row>
    <row r="262" spans="1:29">
      <c r="A262" s="1"/>
      <c r="B262" s="16"/>
      <c r="C262" s="3"/>
      <c r="D262" s="137"/>
      <c r="E262" s="137"/>
      <c r="F262" s="137"/>
      <c r="G262" s="137"/>
      <c r="H262" s="137"/>
      <c r="I262" s="137"/>
      <c r="J262" s="137"/>
      <c r="K262" s="137"/>
      <c r="L262" s="137"/>
      <c r="M262" s="137"/>
      <c r="N262" s="137"/>
      <c r="O262" s="137"/>
      <c r="P262" s="137"/>
      <c r="Q262" s="137"/>
      <c r="R262" s="137"/>
      <c r="S262" s="1"/>
      <c r="T262" s="1"/>
      <c r="U262" s="1"/>
      <c r="V262" s="1"/>
      <c r="W262" s="1"/>
      <c r="X262" s="1"/>
      <c r="Y262" s="1"/>
      <c r="Z262" s="1"/>
      <c r="AA262" s="1"/>
      <c r="AB262" s="1"/>
      <c r="AC262" s="1"/>
    </row>
    <row r="263" spans="1:29">
      <c r="A263" s="1"/>
      <c r="B263" s="16"/>
      <c r="C263" s="3"/>
      <c r="D263" s="137"/>
      <c r="E263" s="137"/>
      <c r="F263" s="137"/>
      <c r="G263" s="137"/>
      <c r="H263" s="137"/>
      <c r="I263" s="137"/>
      <c r="J263" s="137"/>
      <c r="K263" s="137"/>
      <c r="L263" s="137"/>
      <c r="M263" s="137"/>
      <c r="N263" s="137"/>
      <c r="O263" s="137"/>
      <c r="P263" s="137"/>
      <c r="Q263" s="137"/>
      <c r="R263" s="137"/>
      <c r="S263" s="1"/>
      <c r="T263" s="1"/>
      <c r="U263" s="1"/>
      <c r="V263" s="1"/>
      <c r="W263" s="1"/>
      <c r="X263" s="1"/>
      <c r="Y263" s="1"/>
      <c r="Z263" s="1"/>
      <c r="AA263" s="1"/>
      <c r="AB263" s="1"/>
      <c r="AC263" s="1"/>
    </row>
    <row r="264" spans="1:29">
      <c r="A264" s="1"/>
      <c r="B264" s="16"/>
      <c r="C264" s="3"/>
      <c r="D264" s="137"/>
      <c r="E264" s="137"/>
      <c r="F264" s="137"/>
      <c r="G264" s="137"/>
      <c r="H264" s="137"/>
      <c r="I264" s="137"/>
      <c r="J264" s="137"/>
      <c r="K264" s="137"/>
      <c r="L264" s="137"/>
      <c r="M264" s="137"/>
      <c r="N264" s="137"/>
      <c r="O264" s="137"/>
      <c r="P264" s="137"/>
      <c r="Q264" s="137"/>
      <c r="R264" s="137"/>
      <c r="S264" s="1"/>
      <c r="T264" s="1"/>
      <c r="U264" s="1"/>
      <c r="V264" s="1"/>
      <c r="W264" s="1"/>
      <c r="X264" s="1"/>
      <c r="Y264" s="1"/>
      <c r="Z264" s="1"/>
      <c r="AA264" s="1"/>
      <c r="AB264" s="1"/>
      <c r="AC264" s="1"/>
    </row>
    <row r="265" spans="1:29">
      <c r="A265" s="1"/>
      <c r="B265" s="16"/>
      <c r="C265" s="3"/>
      <c r="D265" s="137"/>
      <c r="E265" s="137"/>
      <c r="F265" s="137"/>
      <c r="G265" s="137"/>
      <c r="H265" s="137"/>
      <c r="I265" s="137"/>
      <c r="J265" s="137"/>
      <c r="K265" s="137"/>
      <c r="L265" s="137"/>
      <c r="M265" s="137"/>
      <c r="N265" s="137"/>
      <c r="O265" s="137"/>
      <c r="P265" s="137"/>
      <c r="Q265" s="137"/>
      <c r="R265" s="137"/>
      <c r="S265" s="1"/>
      <c r="T265" s="1"/>
      <c r="U265" s="1"/>
      <c r="V265" s="1"/>
      <c r="W265" s="1"/>
      <c r="X265" s="1"/>
      <c r="Y265" s="1"/>
      <c r="Z265" s="1"/>
      <c r="AA265" s="1"/>
      <c r="AB265" s="1"/>
      <c r="AC265" s="1"/>
    </row>
    <row r="266" spans="1:29">
      <c r="A266" s="1"/>
      <c r="B266" s="16"/>
      <c r="C266" s="3"/>
      <c r="D266" s="137"/>
      <c r="E266" s="137"/>
      <c r="F266" s="137"/>
      <c r="G266" s="137"/>
      <c r="H266" s="137"/>
      <c r="I266" s="137"/>
      <c r="J266" s="137"/>
      <c r="K266" s="137"/>
      <c r="L266" s="137"/>
      <c r="M266" s="137"/>
      <c r="N266" s="137"/>
      <c r="O266" s="137"/>
      <c r="P266" s="137"/>
      <c r="Q266" s="137"/>
      <c r="R266" s="137"/>
      <c r="S266" s="1"/>
      <c r="T266" s="1"/>
      <c r="U266" s="1"/>
      <c r="V266" s="1"/>
      <c r="W266" s="1"/>
      <c r="X266" s="1"/>
      <c r="Y266" s="1"/>
      <c r="Z266" s="1"/>
      <c r="AA266" s="1"/>
      <c r="AB266" s="1"/>
      <c r="AC266" s="1"/>
    </row>
    <row r="267" spans="1:29">
      <c r="A267" s="1"/>
      <c r="B267" s="16"/>
      <c r="C267" s="3"/>
      <c r="D267" s="137"/>
      <c r="E267" s="137"/>
      <c r="F267" s="137"/>
      <c r="G267" s="137"/>
      <c r="H267" s="137"/>
      <c r="I267" s="137"/>
      <c r="J267" s="137"/>
      <c r="K267" s="137"/>
      <c r="L267" s="137"/>
      <c r="M267" s="137"/>
      <c r="N267" s="137"/>
      <c r="O267" s="137"/>
      <c r="P267" s="137"/>
      <c r="Q267" s="137"/>
      <c r="R267" s="137"/>
      <c r="S267" s="1"/>
      <c r="T267" s="1"/>
      <c r="U267" s="1"/>
      <c r="V267" s="1"/>
      <c r="W267" s="1"/>
      <c r="X267" s="1"/>
      <c r="Y267" s="1"/>
      <c r="Z267" s="1"/>
      <c r="AA267" s="1"/>
      <c r="AB267" s="1"/>
      <c r="AC267" s="1"/>
    </row>
    <row r="268" spans="1:29">
      <c r="A268" s="1"/>
      <c r="B268" s="16"/>
      <c r="C268" s="3"/>
      <c r="D268" s="137"/>
      <c r="E268" s="137"/>
      <c r="F268" s="137"/>
      <c r="G268" s="137"/>
      <c r="H268" s="137"/>
      <c r="I268" s="137"/>
      <c r="J268" s="137"/>
      <c r="K268" s="137"/>
      <c r="L268" s="137"/>
      <c r="M268" s="137"/>
      <c r="N268" s="137"/>
      <c r="O268" s="137"/>
      <c r="P268" s="137"/>
      <c r="Q268" s="137"/>
      <c r="R268" s="137"/>
      <c r="S268" s="1"/>
      <c r="T268" s="1"/>
      <c r="U268" s="1"/>
      <c r="V268" s="1"/>
      <c r="W268" s="1"/>
      <c r="X268" s="1"/>
      <c r="Y268" s="1"/>
      <c r="Z268" s="1"/>
      <c r="AA268" s="1"/>
      <c r="AB268" s="1"/>
      <c r="AC268" s="1"/>
    </row>
    <row r="269" spans="1:29">
      <c r="A269" s="1"/>
      <c r="B269" s="16"/>
      <c r="C269" s="3"/>
      <c r="D269" s="137"/>
      <c r="E269" s="137"/>
      <c r="F269" s="137"/>
      <c r="G269" s="137"/>
      <c r="H269" s="137"/>
      <c r="I269" s="137"/>
      <c r="J269" s="137"/>
      <c r="K269" s="137"/>
      <c r="L269" s="137"/>
      <c r="M269" s="137"/>
      <c r="N269" s="137"/>
      <c r="O269" s="137"/>
      <c r="P269" s="137"/>
      <c r="Q269" s="137"/>
      <c r="R269" s="137"/>
      <c r="S269" s="1"/>
      <c r="T269" s="1"/>
      <c r="U269" s="1"/>
      <c r="V269" s="1"/>
      <c r="W269" s="1"/>
      <c r="X269" s="1"/>
      <c r="Y269" s="1"/>
      <c r="Z269" s="1"/>
      <c r="AA269" s="1"/>
      <c r="AB269" s="1"/>
      <c r="AC269" s="1"/>
    </row>
    <row r="270" spans="1:29">
      <c r="A270" s="1"/>
      <c r="B270" s="16"/>
      <c r="C270" s="3"/>
      <c r="D270" s="137"/>
      <c r="E270" s="137"/>
      <c r="F270" s="137"/>
      <c r="G270" s="137"/>
      <c r="H270" s="137"/>
      <c r="I270" s="137"/>
      <c r="J270" s="137"/>
      <c r="K270" s="137"/>
      <c r="L270" s="137"/>
      <c r="M270" s="137"/>
      <c r="N270" s="137"/>
      <c r="O270" s="137"/>
      <c r="P270" s="137"/>
      <c r="Q270" s="137"/>
      <c r="R270" s="137"/>
      <c r="S270" s="1"/>
      <c r="T270" s="1"/>
      <c r="U270" s="1"/>
      <c r="V270" s="1"/>
      <c r="W270" s="1"/>
      <c r="X270" s="1"/>
      <c r="Y270" s="1"/>
      <c r="Z270" s="1"/>
      <c r="AA270" s="1"/>
      <c r="AB270" s="1"/>
      <c r="AC270" s="1"/>
    </row>
    <row r="271" spans="1:29">
      <c r="A271" s="1"/>
      <c r="B271" s="16"/>
      <c r="C271" s="3"/>
      <c r="D271" s="137"/>
      <c r="E271" s="137"/>
      <c r="F271" s="137"/>
      <c r="G271" s="137"/>
      <c r="H271" s="137"/>
      <c r="I271" s="137"/>
      <c r="J271" s="137"/>
      <c r="K271" s="137"/>
      <c r="L271" s="137"/>
      <c r="M271" s="137"/>
      <c r="N271" s="137"/>
      <c r="O271" s="137"/>
      <c r="P271" s="137"/>
      <c r="Q271" s="137"/>
      <c r="R271" s="137"/>
      <c r="S271" s="1"/>
      <c r="T271" s="1"/>
      <c r="U271" s="1"/>
      <c r="V271" s="1"/>
      <c r="W271" s="1"/>
      <c r="X271" s="1"/>
      <c r="Y271" s="1"/>
      <c r="Z271" s="1"/>
      <c r="AA271" s="1"/>
      <c r="AB271" s="1"/>
      <c r="AC271" s="1"/>
    </row>
    <row r="272" spans="1:29">
      <c r="A272" s="1"/>
      <c r="B272" s="16"/>
      <c r="C272" s="3"/>
      <c r="D272" s="137"/>
      <c r="E272" s="137"/>
      <c r="F272" s="137"/>
      <c r="G272" s="137"/>
      <c r="H272" s="137"/>
      <c r="I272" s="137"/>
      <c r="J272" s="137"/>
      <c r="K272" s="137"/>
      <c r="L272" s="137"/>
      <c r="M272" s="137"/>
      <c r="N272" s="137"/>
      <c r="O272" s="137"/>
      <c r="P272" s="137"/>
      <c r="Q272" s="137"/>
      <c r="R272" s="137"/>
      <c r="S272" s="1"/>
      <c r="T272" s="1"/>
      <c r="U272" s="1"/>
      <c r="V272" s="1"/>
      <c r="W272" s="1"/>
      <c r="X272" s="1"/>
      <c r="Y272" s="1"/>
      <c r="Z272" s="1"/>
      <c r="AA272" s="1"/>
      <c r="AB272" s="1"/>
      <c r="AC272" s="1"/>
    </row>
    <row r="273" spans="1:29">
      <c r="A273" s="1"/>
      <c r="B273" s="16"/>
      <c r="C273" s="3"/>
      <c r="D273" s="137"/>
      <c r="E273" s="137"/>
      <c r="F273" s="137"/>
      <c r="G273" s="137"/>
      <c r="H273" s="137"/>
      <c r="I273" s="137"/>
      <c r="J273" s="137"/>
      <c r="K273" s="137"/>
      <c r="L273" s="137"/>
      <c r="M273" s="137"/>
      <c r="N273" s="137"/>
      <c r="O273" s="137"/>
      <c r="P273" s="137"/>
      <c r="Q273" s="137"/>
      <c r="R273" s="137"/>
      <c r="S273" s="1"/>
      <c r="T273" s="1"/>
      <c r="U273" s="1"/>
      <c r="V273" s="1"/>
      <c r="W273" s="1"/>
      <c r="X273" s="1"/>
      <c r="Y273" s="1"/>
      <c r="Z273" s="1"/>
      <c r="AA273" s="1"/>
      <c r="AB273" s="1"/>
      <c r="AC273" s="1"/>
    </row>
    <row r="274" spans="1:29">
      <c r="A274" s="1"/>
      <c r="B274" s="16"/>
      <c r="C274" s="3"/>
      <c r="D274" s="137"/>
      <c r="E274" s="137"/>
      <c r="F274" s="137"/>
      <c r="G274" s="137"/>
      <c r="H274" s="137"/>
      <c r="I274" s="137"/>
      <c r="J274" s="137"/>
      <c r="K274" s="137"/>
      <c r="L274" s="137"/>
      <c r="M274" s="137"/>
      <c r="N274" s="137"/>
      <c r="O274" s="137"/>
      <c r="P274" s="137"/>
      <c r="Q274" s="137"/>
      <c r="R274" s="137"/>
      <c r="S274" s="1"/>
      <c r="T274" s="1"/>
      <c r="U274" s="1"/>
      <c r="V274" s="1"/>
      <c r="W274" s="1"/>
      <c r="X274" s="1"/>
      <c r="Y274" s="1"/>
      <c r="Z274" s="1"/>
      <c r="AA274" s="1"/>
      <c r="AB274" s="1"/>
      <c r="AC274" s="1"/>
    </row>
    <row r="275" spans="1:29">
      <c r="A275" s="1"/>
      <c r="B275" s="16"/>
      <c r="C275" s="3"/>
      <c r="D275" s="137"/>
      <c r="E275" s="137"/>
      <c r="F275" s="137"/>
      <c r="G275" s="137"/>
      <c r="H275" s="137"/>
      <c r="I275" s="137"/>
      <c r="J275" s="137"/>
      <c r="K275" s="137"/>
      <c r="L275" s="137"/>
      <c r="M275" s="137"/>
      <c r="N275" s="137"/>
      <c r="O275" s="137"/>
      <c r="P275" s="137"/>
      <c r="Q275" s="137"/>
      <c r="R275" s="137"/>
      <c r="S275" s="1"/>
      <c r="T275" s="1"/>
      <c r="U275" s="1"/>
      <c r="V275" s="1"/>
      <c r="W275" s="1"/>
      <c r="X275" s="1"/>
      <c r="Y275" s="1"/>
      <c r="Z275" s="1"/>
      <c r="AA275" s="1"/>
      <c r="AB275" s="1"/>
      <c r="AC275" s="1"/>
    </row>
    <row r="276" spans="1:29">
      <c r="A276" s="1"/>
      <c r="B276" s="16"/>
      <c r="C276" s="3"/>
      <c r="D276" s="137"/>
      <c r="E276" s="137"/>
      <c r="F276" s="137"/>
      <c r="G276" s="137"/>
      <c r="H276" s="137"/>
      <c r="I276" s="137"/>
      <c r="J276" s="137"/>
      <c r="K276" s="137"/>
      <c r="L276" s="137"/>
      <c r="M276" s="137"/>
      <c r="N276" s="137"/>
      <c r="O276" s="137"/>
      <c r="P276" s="137"/>
      <c r="Q276" s="137"/>
      <c r="R276" s="137"/>
      <c r="S276" s="1"/>
      <c r="T276" s="1"/>
      <c r="U276" s="1"/>
      <c r="V276" s="1"/>
      <c r="W276" s="1"/>
      <c r="X276" s="1"/>
      <c r="Y276" s="1"/>
      <c r="Z276" s="1"/>
      <c r="AA276" s="1"/>
      <c r="AB276" s="1"/>
      <c r="AC276" s="1"/>
    </row>
    <row r="277" spans="1:29">
      <c r="A277" s="1"/>
      <c r="B277" s="16"/>
      <c r="C277" s="3"/>
      <c r="D277" s="137"/>
      <c r="E277" s="137"/>
      <c r="F277" s="137"/>
      <c r="G277" s="137"/>
      <c r="H277" s="137"/>
      <c r="I277" s="137"/>
      <c r="J277" s="137"/>
      <c r="K277" s="137"/>
      <c r="L277" s="137"/>
      <c r="M277" s="137"/>
      <c r="N277" s="137"/>
      <c r="O277" s="137"/>
      <c r="P277" s="137"/>
      <c r="Q277" s="137"/>
      <c r="R277" s="137"/>
      <c r="S277" s="1"/>
      <c r="T277" s="1"/>
      <c r="U277" s="1"/>
      <c r="V277" s="1"/>
      <c r="W277" s="1"/>
      <c r="X277" s="1"/>
      <c r="Y277" s="1"/>
      <c r="Z277" s="1"/>
      <c r="AA277" s="1"/>
      <c r="AB277" s="1"/>
      <c r="AC277" s="1"/>
    </row>
    <row r="278" spans="1:29">
      <c r="A278" s="1"/>
      <c r="B278" s="16"/>
      <c r="C278" s="3"/>
      <c r="D278" s="137"/>
      <c r="E278" s="137"/>
      <c r="F278" s="137"/>
      <c r="G278" s="137"/>
      <c r="H278" s="137"/>
      <c r="I278" s="137"/>
      <c r="J278" s="137"/>
      <c r="K278" s="137"/>
      <c r="L278" s="137"/>
      <c r="M278" s="137"/>
      <c r="N278" s="137"/>
      <c r="O278" s="137"/>
      <c r="P278" s="137"/>
      <c r="Q278" s="137"/>
      <c r="R278" s="137"/>
      <c r="S278" s="1"/>
      <c r="T278" s="1"/>
      <c r="U278" s="1"/>
      <c r="V278" s="1"/>
      <c r="W278" s="1"/>
      <c r="X278" s="1"/>
      <c r="Y278" s="1"/>
      <c r="Z278" s="1"/>
      <c r="AA278" s="1"/>
      <c r="AB278" s="1"/>
      <c r="AC278" s="1"/>
    </row>
    <row r="279" spans="1:29">
      <c r="A279" s="1"/>
      <c r="B279" s="16"/>
      <c r="C279" s="3"/>
      <c r="D279" s="137"/>
      <c r="E279" s="137"/>
      <c r="F279" s="137"/>
      <c r="G279" s="137"/>
      <c r="H279" s="137"/>
      <c r="I279" s="137"/>
      <c r="J279" s="137"/>
      <c r="K279" s="137"/>
      <c r="L279" s="137"/>
      <c r="M279" s="137"/>
      <c r="N279" s="137"/>
      <c r="O279" s="137"/>
      <c r="P279" s="137"/>
      <c r="Q279" s="137"/>
      <c r="R279" s="137"/>
      <c r="S279" s="1"/>
      <c r="T279" s="1"/>
      <c r="U279" s="1"/>
      <c r="V279" s="1"/>
      <c r="W279" s="1"/>
      <c r="X279" s="1"/>
      <c r="Y279" s="1"/>
      <c r="Z279" s="1"/>
      <c r="AA279" s="1"/>
      <c r="AB279" s="1"/>
      <c r="AC279" s="1"/>
    </row>
    <row r="280" spans="1:29">
      <c r="A280" s="1"/>
      <c r="B280" s="16"/>
      <c r="C280" s="3"/>
      <c r="D280" s="137"/>
      <c r="E280" s="137"/>
      <c r="F280" s="137"/>
      <c r="G280" s="137"/>
      <c r="H280" s="137"/>
      <c r="I280" s="137"/>
      <c r="J280" s="137"/>
      <c r="K280" s="137"/>
      <c r="L280" s="137"/>
      <c r="M280" s="137"/>
      <c r="N280" s="137"/>
      <c r="O280" s="137"/>
      <c r="P280" s="137"/>
      <c r="Q280" s="137"/>
      <c r="R280" s="137"/>
      <c r="S280" s="1"/>
      <c r="T280" s="1"/>
      <c r="U280" s="1"/>
      <c r="V280" s="1"/>
      <c r="W280" s="1"/>
      <c r="X280" s="1"/>
      <c r="Y280" s="1"/>
      <c r="Z280" s="1"/>
      <c r="AA280" s="1"/>
      <c r="AB280" s="1"/>
      <c r="AC280" s="1"/>
    </row>
    <row r="281" spans="1:29">
      <c r="A281" s="1"/>
      <c r="B281" s="16"/>
      <c r="C281" s="3"/>
      <c r="D281" s="137"/>
      <c r="E281" s="137"/>
      <c r="F281" s="137"/>
      <c r="G281" s="137"/>
      <c r="H281" s="137"/>
      <c r="I281" s="137"/>
      <c r="J281" s="137"/>
      <c r="K281" s="137"/>
      <c r="L281" s="137"/>
      <c r="M281" s="137"/>
      <c r="N281" s="137"/>
      <c r="O281" s="137"/>
      <c r="P281" s="137"/>
      <c r="Q281" s="137"/>
      <c r="R281" s="137"/>
      <c r="S281" s="1"/>
      <c r="T281" s="1"/>
      <c r="U281" s="1"/>
      <c r="V281" s="1"/>
      <c r="W281" s="1"/>
      <c r="X281" s="1"/>
      <c r="Y281" s="1"/>
      <c r="Z281" s="1"/>
      <c r="AA281" s="1"/>
      <c r="AB281" s="1"/>
      <c r="AC281" s="1"/>
    </row>
    <row r="282" spans="1:29">
      <c r="A282" s="1"/>
      <c r="B282" s="16"/>
      <c r="C282" s="3"/>
      <c r="D282" s="137"/>
      <c r="E282" s="137"/>
      <c r="F282" s="137"/>
      <c r="G282" s="137"/>
      <c r="H282" s="137"/>
      <c r="I282" s="137"/>
      <c r="J282" s="137"/>
      <c r="K282" s="137"/>
      <c r="L282" s="137"/>
      <c r="M282" s="137"/>
      <c r="N282" s="137"/>
      <c r="O282" s="137"/>
      <c r="P282" s="137"/>
      <c r="Q282" s="137"/>
      <c r="R282" s="137"/>
      <c r="S282" s="1"/>
      <c r="T282" s="1"/>
      <c r="U282" s="1"/>
      <c r="V282" s="1"/>
      <c r="W282" s="1"/>
      <c r="X282" s="1"/>
      <c r="Y282" s="1"/>
      <c r="Z282" s="1"/>
      <c r="AA282" s="1"/>
      <c r="AB282" s="1"/>
      <c r="AC282" s="1"/>
    </row>
    <row r="283" spans="1:29">
      <c r="A283" s="1"/>
      <c r="B283" s="16"/>
      <c r="C283" s="3"/>
      <c r="D283" s="137"/>
      <c r="E283" s="137"/>
      <c r="F283" s="137"/>
      <c r="G283" s="137"/>
      <c r="H283" s="137"/>
      <c r="I283" s="137"/>
      <c r="J283" s="137"/>
      <c r="K283" s="137"/>
      <c r="L283" s="137"/>
      <c r="M283" s="137"/>
      <c r="N283" s="137"/>
      <c r="O283" s="137"/>
      <c r="P283" s="137"/>
      <c r="Q283" s="137"/>
      <c r="R283" s="137"/>
      <c r="S283" s="1"/>
      <c r="T283" s="1"/>
      <c r="U283" s="1"/>
      <c r="V283" s="1"/>
      <c r="W283" s="1"/>
      <c r="X283" s="1"/>
      <c r="Y283" s="1"/>
      <c r="Z283" s="1"/>
      <c r="AA283" s="1"/>
      <c r="AB283" s="1"/>
      <c r="AC283" s="1"/>
    </row>
    <row r="284" spans="1:29">
      <c r="A284" s="1"/>
      <c r="B284" s="16"/>
      <c r="C284" s="3"/>
      <c r="D284" s="137"/>
      <c r="E284" s="137"/>
      <c r="F284" s="137"/>
      <c r="G284" s="137"/>
      <c r="H284" s="137"/>
      <c r="I284" s="137"/>
      <c r="J284" s="137"/>
      <c r="K284" s="137"/>
      <c r="L284" s="137"/>
      <c r="M284" s="137"/>
      <c r="N284" s="137"/>
      <c r="O284" s="137"/>
      <c r="P284" s="137"/>
      <c r="Q284" s="137"/>
      <c r="R284" s="137"/>
      <c r="S284" s="1"/>
      <c r="T284" s="1"/>
      <c r="U284" s="1"/>
      <c r="V284" s="1"/>
      <c r="W284" s="1"/>
      <c r="X284" s="1"/>
      <c r="Y284" s="1"/>
      <c r="Z284" s="1"/>
      <c r="AA284" s="1"/>
      <c r="AB284" s="1"/>
      <c r="AC284" s="1"/>
    </row>
    <row r="285" spans="1:29">
      <c r="A285" s="1"/>
      <c r="B285" s="16"/>
      <c r="C285" s="3"/>
      <c r="D285" s="137"/>
      <c r="E285" s="137"/>
      <c r="F285" s="137"/>
      <c r="G285" s="137"/>
      <c r="H285" s="137"/>
      <c r="I285" s="137"/>
      <c r="J285" s="137"/>
      <c r="K285" s="137"/>
      <c r="L285" s="137"/>
      <c r="M285" s="137"/>
      <c r="N285" s="137"/>
      <c r="O285" s="137"/>
      <c r="P285" s="137"/>
      <c r="Q285" s="137"/>
      <c r="R285" s="137"/>
      <c r="S285" s="1"/>
      <c r="T285" s="1"/>
      <c r="U285" s="1"/>
      <c r="V285" s="1"/>
      <c r="W285" s="1"/>
      <c r="X285" s="1"/>
      <c r="Y285" s="1"/>
      <c r="Z285" s="1"/>
      <c r="AA285" s="1"/>
      <c r="AB285" s="1"/>
      <c r="AC285" s="1"/>
    </row>
    <row r="286" spans="1:29">
      <c r="A286" s="1"/>
      <c r="B286" s="16"/>
      <c r="C286" s="3"/>
      <c r="D286" s="137"/>
      <c r="E286" s="137"/>
      <c r="F286" s="137"/>
      <c r="G286" s="137"/>
      <c r="H286" s="137"/>
      <c r="I286" s="137"/>
      <c r="J286" s="137"/>
      <c r="K286" s="137"/>
      <c r="L286" s="137"/>
      <c r="M286" s="137"/>
      <c r="N286" s="137"/>
      <c r="O286" s="137"/>
      <c r="P286" s="137"/>
      <c r="Q286" s="137"/>
      <c r="R286" s="137"/>
      <c r="S286" s="1"/>
      <c r="T286" s="1"/>
      <c r="U286" s="1"/>
      <c r="V286" s="1"/>
      <c r="W286" s="1"/>
      <c r="X286" s="1"/>
      <c r="Y286" s="1"/>
      <c r="Z286" s="1"/>
      <c r="AA286" s="1"/>
      <c r="AB286" s="1"/>
      <c r="AC286" s="1"/>
    </row>
    <row r="287" spans="1:29">
      <c r="A287" s="1"/>
      <c r="B287" s="16"/>
      <c r="C287" s="3"/>
      <c r="D287" s="137"/>
      <c r="E287" s="137"/>
      <c r="F287" s="137"/>
      <c r="G287" s="137"/>
      <c r="H287" s="137"/>
      <c r="I287" s="137"/>
      <c r="J287" s="137"/>
      <c r="K287" s="137"/>
      <c r="L287" s="137"/>
      <c r="M287" s="137"/>
      <c r="N287" s="137"/>
      <c r="O287" s="137"/>
      <c r="P287" s="137"/>
      <c r="Q287" s="137"/>
      <c r="R287" s="137"/>
      <c r="S287" s="1"/>
      <c r="T287" s="1"/>
      <c r="U287" s="1"/>
      <c r="V287" s="1"/>
      <c r="W287" s="1"/>
      <c r="X287" s="1"/>
      <c r="Y287" s="1"/>
      <c r="Z287" s="1"/>
      <c r="AA287" s="1"/>
      <c r="AB287" s="1"/>
      <c r="AC287" s="1"/>
    </row>
    <row r="288" spans="1:29">
      <c r="A288" s="1"/>
      <c r="B288" s="16"/>
      <c r="C288" s="3"/>
      <c r="D288" s="137"/>
      <c r="E288" s="137"/>
      <c r="F288" s="137"/>
      <c r="G288" s="137"/>
      <c r="H288" s="137"/>
      <c r="I288" s="137"/>
      <c r="J288" s="137"/>
      <c r="K288" s="137"/>
      <c r="L288" s="137"/>
      <c r="M288" s="137"/>
      <c r="N288" s="137"/>
      <c r="O288" s="137"/>
      <c r="P288" s="137"/>
      <c r="Q288" s="137"/>
      <c r="R288" s="137"/>
      <c r="S288" s="1"/>
      <c r="T288" s="1"/>
      <c r="U288" s="1"/>
      <c r="V288" s="1"/>
      <c r="W288" s="1"/>
      <c r="X288" s="1"/>
      <c r="Y288" s="1"/>
      <c r="Z288" s="1"/>
      <c r="AA288" s="1"/>
      <c r="AB288" s="1"/>
      <c r="AC288" s="1"/>
    </row>
    <row r="289" spans="1:29">
      <c r="A289" s="1"/>
      <c r="B289" s="16"/>
      <c r="C289" s="3"/>
      <c r="D289" s="137"/>
      <c r="E289" s="137"/>
      <c r="F289" s="137"/>
      <c r="G289" s="137"/>
      <c r="H289" s="137"/>
      <c r="I289" s="137"/>
      <c r="J289" s="137"/>
      <c r="K289" s="137"/>
      <c r="L289" s="137"/>
      <c r="M289" s="137"/>
      <c r="N289" s="137"/>
      <c r="O289" s="137"/>
      <c r="P289" s="137"/>
      <c r="Q289" s="137"/>
      <c r="R289" s="137"/>
      <c r="S289" s="1"/>
      <c r="T289" s="1"/>
      <c r="U289" s="1"/>
      <c r="V289" s="1"/>
      <c r="W289" s="1"/>
      <c r="X289" s="1"/>
      <c r="Y289" s="1"/>
      <c r="Z289" s="1"/>
      <c r="AA289" s="1"/>
      <c r="AB289" s="1"/>
      <c r="AC289" s="1"/>
    </row>
    <row r="290" spans="1:29">
      <c r="A290" s="1"/>
      <c r="B290" s="16"/>
      <c r="C290" s="3"/>
      <c r="D290" s="137"/>
      <c r="E290" s="137"/>
      <c r="F290" s="137"/>
      <c r="G290" s="137"/>
      <c r="H290" s="137"/>
      <c r="I290" s="137"/>
      <c r="J290" s="137"/>
      <c r="K290" s="137"/>
      <c r="L290" s="137"/>
      <c r="M290" s="137"/>
      <c r="N290" s="137"/>
      <c r="O290" s="137"/>
      <c r="P290" s="137"/>
      <c r="Q290" s="137"/>
      <c r="R290" s="137"/>
      <c r="S290" s="1"/>
      <c r="T290" s="1"/>
      <c r="U290" s="1"/>
      <c r="V290" s="1"/>
      <c r="W290" s="1"/>
      <c r="X290" s="1"/>
      <c r="Y290" s="1"/>
      <c r="Z290" s="1"/>
      <c r="AA290" s="1"/>
      <c r="AB290" s="1"/>
      <c r="AC290" s="1"/>
    </row>
    <row r="291" spans="1:29">
      <c r="A291" s="1"/>
      <c r="B291" s="16"/>
      <c r="C291" s="3"/>
      <c r="D291" s="137"/>
      <c r="E291" s="137"/>
      <c r="F291" s="137"/>
      <c r="G291" s="137"/>
      <c r="H291" s="137"/>
      <c r="I291" s="137"/>
      <c r="J291" s="137"/>
      <c r="K291" s="137"/>
      <c r="L291" s="137"/>
      <c r="M291" s="137"/>
      <c r="N291" s="137"/>
      <c r="O291" s="137"/>
      <c r="P291" s="137"/>
      <c r="Q291" s="137"/>
      <c r="R291" s="137"/>
      <c r="S291" s="1"/>
      <c r="T291" s="1"/>
      <c r="U291" s="1"/>
      <c r="V291" s="1"/>
      <c r="W291" s="1"/>
      <c r="X291" s="1"/>
      <c r="Y291" s="1"/>
      <c r="Z291" s="1"/>
      <c r="AA291" s="1"/>
      <c r="AB291" s="1"/>
      <c r="AC291" s="1"/>
    </row>
    <row r="292" spans="1:29">
      <c r="A292" s="1"/>
      <c r="B292" s="16"/>
      <c r="C292" s="3"/>
      <c r="D292" s="137"/>
      <c r="E292" s="137"/>
      <c r="F292" s="137"/>
      <c r="G292" s="137"/>
      <c r="H292" s="137"/>
      <c r="I292" s="137"/>
      <c r="J292" s="137"/>
      <c r="K292" s="137"/>
      <c r="L292" s="137"/>
      <c r="M292" s="137"/>
      <c r="N292" s="137"/>
      <c r="O292" s="137"/>
      <c r="P292" s="137"/>
      <c r="Q292" s="137"/>
      <c r="R292" s="137"/>
      <c r="S292" s="1"/>
      <c r="T292" s="1"/>
      <c r="U292" s="1"/>
      <c r="V292" s="1"/>
      <c r="W292" s="1"/>
      <c r="X292" s="1"/>
      <c r="Y292" s="1"/>
      <c r="Z292" s="1"/>
      <c r="AA292" s="1"/>
      <c r="AB292" s="1"/>
      <c r="AC292" s="1"/>
    </row>
    <row r="293" spans="1:29">
      <c r="A293" s="1"/>
      <c r="B293" s="16"/>
      <c r="C293" s="3"/>
      <c r="D293" s="137"/>
      <c r="E293" s="137"/>
      <c r="F293" s="137"/>
      <c r="G293" s="137"/>
      <c r="H293" s="137"/>
      <c r="I293" s="137"/>
      <c r="J293" s="137"/>
      <c r="K293" s="137"/>
      <c r="L293" s="137"/>
      <c r="M293" s="137"/>
      <c r="N293" s="137"/>
      <c r="O293" s="137"/>
      <c r="P293" s="137"/>
      <c r="Q293" s="137"/>
      <c r="R293" s="137"/>
      <c r="S293" s="1"/>
      <c r="T293" s="1"/>
      <c r="U293" s="1"/>
      <c r="V293" s="1"/>
      <c r="W293" s="1"/>
      <c r="X293" s="1"/>
      <c r="Y293" s="1"/>
      <c r="Z293" s="1"/>
      <c r="AA293" s="1"/>
      <c r="AB293" s="1"/>
      <c r="AC293" s="1"/>
    </row>
    <row r="294" spans="1:29">
      <c r="A294" s="1"/>
      <c r="B294" s="16"/>
      <c r="C294" s="3"/>
      <c r="D294" s="137"/>
      <c r="E294" s="137"/>
      <c r="F294" s="137"/>
      <c r="G294" s="137"/>
      <c r="H294" s="137"/>
      <c r="I294" s="137"/>
      <c r="J294" s="137"/>
      <c r="K294" s="137"/>
      <c r="L294" s="137"/>
      <c r="M294" s="137"/>
      <c r="N294" s="137"/>
      <c r="O294" s="137"/>
      <c r="P294" s="137"/>
      <c r="Q294" s="137"/>
      <c r="R294" s="137"/>
      <c r="S294" s="1"/>
      <c r="T294" s="1"/>
      <c r="U294" s="1"/>
      <c r="V294" s="1"/>
      <c r="W294" s="1"/>
      <c r="X294" s="1"/>
      <c r="Y294" s="1"/>
      <c r="Z294" s="1"/>
      <c r="AA294" s="1"/>
      <c r="AB294" s="1"/>
      <c r="AC294" s="1"/>
    </row>
    <row r="295" spans="1:29">
      <c r="A295" s="1"/>
      <c r="B295" s="16"/>
      <c r="C295" s="3"/>
      <c r="D295" s="137"/>
      <c r="E295" s="137"/>
      <c r="F295" s="137"/>
      <c r="G295" s="137"/>
      <c r="H295" s="137"/>
      <c r="I295" s="137"/>
      <c r="J295" s="137"/>
      <c r="K295" s="137"/>
      <c r="L295" s="137"/>
      <c r="M295" s="137"/>
      <c r="N295" s="137"/>
      <c r="O295" s="137"/>
      <c r="P295" s="137"/>
      <c r="Q295" s="137"/>
      <c r="R295" s="137"/>
      <c r="S295" s="1"/>
      <c r="T295" s="1"/>
      <c r="U295" s="1"/>
      <c r="V295" s="1"/>
      <c r="W295" s="1"/>
      <c r="X295" s="1"/>
      <c r="Y295" s="1"/>
      <c r="Z295" s="1"/>
      <c r="AA295" s="1"/>
      <c r="AB295" s="1"/>
      <c r="AC295" s="1"/>
    </row>
    <row r="296" spans="1:29">
      <c r="A296" s="1"/>
      <c r="B296" s="16"/>
      <c r="C296" s="3"/>
      <c r="D296" s="137"/>
      <c r="E296" s="137"/>
      <c r="F296" s="137"/>
      <c r="G296" s="137"/>
      <c r="H296" s="137"/>
      <c r="I296" s="137"/>
      <c r="J296" s="137"/>
      <c r="K296" s="137"/>
      <c r="L296" s="137"/>
      <c r="M296" s="137"/>
      <c r="N296" s="137"/>
      <c r="O296" s="137"/>
      <c r="P296" s="137"/>
      <c r="Q296" s="137"/>
      <c r="R296" s="137"/>
      <c r="S296" s="1"/>
      <c r="T296" s="1"/>
      <c r="U296" s="1"/>
      <c r="V296" s="1"/>
      <c r="W296" s="1"/>
      <c r="X296" s="1"/>
      <c r="Y296" s="1"/>
      <c r="Z296" s="1"/>
      <c r="AA296" s="1"/>
      <c r="AB296" s="1"/>
      <c r="AC296" s="1"/>
    </row>
    <row r="297" spans="1:29">
      <c r="A297" s="1"/>
      <c r="B297" s="16"/>
      <c r="C297" s="3"/>
      <c r="D297" s="137"/>
      <c r="E297" s="137"/>
      <c r="F297" s="137"/>
      <c r="G297" s="137"/>
      <c r="H297" s="137"/>
      <c r="I297" s="137"/>
      <c r="J297" s="137"/>
      <c r="K297" s="137"/>
      <c r="L297" s="137"/>
      <c r="M297" s="137"/>
      <c r="N297" s="137"/>
      <c r="O297" s="137"/>
      <c r="P297" s="137"/>
      <c r="Q297" s="137"/>
      <c r="R297" s="137"/>
      <c r="S297" s="1"/>
      <c r="T297" s="1"/>
      <c r="U297" s="1"/>
      <c r="V297" s="1"/>
      <c r="W297" s="1"/>
      <c r="X297" s="1"/>
      <c r="Y297" s="1"/>
      <c r="Z297" s="1"/>
      <c r="AA297" s="1"/>
      <c r="AB297" s="1"/>
      <c r="AC297" s="1"/>
    </row>
    <row r="298" spans="1:29">
      <c r="A298" s="1"/>
      <c r="B298" s="16"/>
      <c r="C298" s="3"/>
      <c r="D298" s="137"/>
      <c r="E298" s="137"/>
      <c r="F298" s="137"/>
      <c r="G298" s="137"/>
      <c r="H298" s="137"/>
      <c r="I298" s="137"/>
      <c r="J298" s="137"/>
      <c r="K298" s="137"/>
      <c r="L298" s="137"/>
      <c r="M298" s="137"/>
      <c r="N298" s="137"/>
      <c r="O298" s="137"/>
      <c r="P298" s="137"/>
      <c r="Q298" s="137"/>
      <c r="R298" s="137"/>
      <c r="S298" s="1"/>
      <c r="T298" s="1"/>
      <c r="U298" s="1"/>
      <c r="V298" s="1"/>
      <c r="W298" s="1"/>
      <c r="X298" s="1"/>
      <c r="Y298" s="1"/>
      <c r="Z298" s="1"/>
      <c r="AA298" s="1"/>
      <c r="AB298" s="1"/>
      <c r="AC298" s="1"/>
    </row>
    <row r="299" spans="1:29">
      <c r="A299" s="1"/>
      <c r="B299" s="16"/>
      <c r="C299" s="3"/>
      <c r="D299" s="137"/>
      <c r="E299" s="137"/>
      <c r="F299" s="137"/>
      <c r="G299" s="137"/>
      <c r="H299" s="137"/>
      <c r="I299" s="137"/>
      <c r="J299" s="137"/>
      <c r="K299" s="137"/>
      <c r="L299" s="137"/>
      <c r="M299" s="137"/>
      <c r="N299" s="137"/>
      <c r="O299" s="137"/>
      <c r="P299" s="137"/>
      <c r="Q299" s="137"/>
      <c r="R299" s="137"/>
      <c r="S299" s="1"/>
      <c r="T299" s="1"/>
      <c r="U299" s="1"/>
      <c r="V299" s="1"/>
      <c r="W299" s="1"/>
      <c r="X299" s="1"/>
      <c r="Y299" s="1"/>
      <c r="Z299" s="1"/>
      <c r="AA299" s="1"/>
      <c r="AB299" s="1"/>
      <c r="AC299" s="1"/>
    </row>
    <row r="300" spans="1:29">
      <c r="A300" s="1"/>
      <c r="B300" s="16"/>
      <c r="C300" s="3"/>
      <c r="D300" s="137"/>
      <c r="E300" s="137"/>
      <c r="F300" s="137"/>
      <c r="G300" s="137"/>
      <c r="H300" s="137"/>
      <c r="I300" s="137"/>
      <c r="J300" s="137"/>
      <c r="K300" s="137"/>
      <c r="L300" s="137"/>
      <c r="M300" s="137"/>
      <c r="N300" s="137"/>
      <c r="O300" s="137"/>
      <c r="P300" s="137"/>
      <c r="Q300" s="137"/>
      <c r="R300" s="137"/>
      <c r="S300" s="1"/>
      <c r="T300" s="1"/>
      <c r="U300" s="1"/>
      <c r="V300" s="1"/>
      <c r="W300" s="1"/>
      <c r="X300" s="1"/>
      <c r="Y300" s="1"/>
      <c r="Z300" s="1"/>
      <c r="AA300" s="1"/>
      <c r="AB300" s="1"/>
      <c r="AC300" s="1"/>
    </row>
    <row r="301" spans="1:29">
      <c r="A301" s="1"/>
      <c r="B301" s="16"/>
      <c r="C301" s="3"/>
      <c r="D301" s="137"/>
      <c r="E301" s="137"/>
      <c r="F301" s="137"/>
      <c r="G301" s="137"/>
      <c r="H301" s="137"/>
      <c r="I301" s="137"/>
      <c r="J301" s="137"/>
      <c r="K301" s="137"/>
      <c r="L301" s="137"/>
      <c r="M301" s="137"/>
      <c r="N301" s="137"/>
      <c r="O301" s="137"/>
      <c r="P301" s="137"/>
      <c r="Q301" s="137"/>
      <c r="R301" s="137"/>
      <c r="S301" s="1"/>
      <c r="T301" s="1"/>
      <c r="U301" s="1"/>
      <c r="V301" s="1"/>
      <c r="W301" s="1"/>
      <c r="X301" s="1"/>
      <c r="Y301" s="1"/>
      <c r="Z301" s="1"/>
      <c r="AA301" s="1"/>
      <c r="AB301" s="1"/>
      <c r="AC301" s="1"/>
    </row>
    <row r="302" spans="1:29">
      <c r="A302" s="1"/>
      <c r="B302" s="16"/>
      <c r="C302" s="3"/>
      <c r="D302" s="137"/>
      <c r="E302" s="137"/>
      <c r="F302" s="137"/>
      <c r="G302" s="137"/>
      <c r="H302" s="137"/>
      <c r="I302" s="137"/>
      <c r="J302" s="137"/>
      <c r="K302" s="137"/>
      <c r="L302" s="137"/>
      <c r="M302" s="137"/>
      <c r="N302" s="137"/>
      <c r="O302" s="137"/>
      <c r="P302" s="137"/>
      <c r="Q302" s="137"/>
      <c r="R302" s="137"/>
      <c r="S302" s="1"/>
      <c r="T302" s="1"/>
      <c r="U302" s="1"/>
      <c r="V302" s="1"/>
      <c r="W302" s="1"/>
      <c r="X302" s="1"/>
      <c r="Y302" s="1"/>
      <c r="Z302" s="1"/>
      <c r="AA302" s="1"/>
      <c r="AB302" s="1"/>
      <c r="AC302" s="1"/>
    </row>
    <row r="303" spans="1:29">
      <c r="A303" s="1"/>
      <c r="B303" s="16"/>
      <c r="C303" s="3"/>
      <c r="D303" s="137"/>
      <c r="E303" s="137"/>
      <c r="F303" s="137"/>
      <c r="G303" s="137"/>
      <c r="H303" s="137"/>
      <c r="I303" s="137"/>
      <c r="J303" s="137"/>
      <c r="K303" s="137"/>
      <c r="L303" s="137"/>
      <c r="M303" s="137"/>
      <c r="N303" s="137"/>
      <c r="O303" s="137"/>
      <c r="P303" s="137"/>
      <c r="Q303" s="137"/>
      <c r="R303" s="137"/>
      <c r="S303" s="1"/>
      <c r="T303" s="1"/>
      <c r="U303" s="1"/>
      <c r="V303" s="1"/>
      <c r="W303" s="1"/>
      <c r="X303" s="1"/>
      <c r="Y303" s="1"/>
      <c r="Z303" s="1"/>
      <c r="AA303" s="1"/>
      <c r="AB303" s="1"/>
      <c r="AC303" s="1"/>
    </row>
    <row r="304" spans="1:29">
      <c r="A304" s="1"/>
      <c r="B304" s="16"/>
      <c r="C304" s="3"/>
      <c r="D304" s="137"/>
      <c r="E304" s="137"/>
      <c r="F304" s="137"/>
      <c r="G304" s="137"/>
      <c r="H304" s="137"/>
      <c r="I304" s="137"/>
      <c r="J304" s="137"/>
      <c r="K304" s="137"/>
      <c r="L304" s="137"/>
      <c r="M304" s="137"/>
      <c r="N304" s="137"/>
      <c r="O304" s="137"/>
      <c r="P304" s="137"/>
      <c r="Q304" s="137"/>
      <c r="R304" s="137"/>
      <c r="S304" s="1"/>
      <c r="T304" s="1"/>
      <c r="U304" s="1"/>
      <c r="V304" s="1"/>
      <c r="W304" s="1"/>
      <c r="X304" s="1"/>
      <c r="Y304" s="1"/>
      <c r="Z304" s="1"/>
      <c r="AA304" s="1"/>
      <c r="AB304" s="1"/>
      <c r="AC304" s="1"/>
    </row>
    <row r="305" spans="1:29">
      <c r="A305" s="1"/>
      <c r="B305" s="16"/>
      <c r="C305" s="3"/>
      <c r="D305" s="137"/>
      <c r="E305" s="137"/>
      <c r="F305" s="137"/>
      <c r="G305" s="137"/>
      <c r="H305" s="137"/>
      <c r="I305" s="137"/>
      <c r="J305" s="137"/>
      <c r="K305" s="137"/>
      <c r="L305" s="137"/>
      <c r="M305" s="137"/>
      <c r="N305" s="137"/>
      <c r="O305" s="137"/>
      <c r="P305" s="137"/>
      <c r="Q305" s="137"/>
      <c r="R305" s="137"/>
      <c r="S305" s="1"/>
      <c r="T305" s="1"/>
      <c r="U305" s="1"/>
      <c r="V305" s="1"/>
      <c r="W305" s="1"/>
      <c r="X305" s="1"/>
      <c r="Y305" s="1"/>
      <c r="Z305" s="1"/>
      <c r="AA305" s="1"/>
      <c r="AB305" s="1"/>
      <c r="AC305" s="1"/>
    </row>
    <row r="306" spans="1:29">
      <c r="A306" s="1"/>
      <c r="B306" s="16"/>
      <c r="C306" s="3"/>
      <c r="D306" s="137"/>
      <c r="E306" s="137"/>
      <c r="F306" s="137"/>
      <c r="G306" s="137"/>
      <c r="H306" s="137"/>
      <c r="I306" s="137"/>
      <c r="J306" s="137"/>
      <c r="K306" s="137"/>
      <c r="L306" s="137"/>
      <c r="M306" s="137"/>
      <c r="N306" s="137"/>
      <c r="O306" s="137"/>
      <c r="P306" s="137"/>
      <c r="Q306" s="137"/>
      <c r="R306" s="137"/>
      <c r="S306" s="1"/>
      <c r="T306" s="1"/>
      <c r="U306" s="1"/>
      <c r="V306" s="1"/>
      <c r="W306" s="1"/>
      <c r="X306" s="1"/>
      <c r="Y306" s="1"/>
      <c r="Z306" s="1"/>
      <c r="AA306" s="1"/>
      <c r="AB306" s="1"/>
      <c r="AC306" s="1"/>
    </row>
    <row r="307" spans="1:29">
      <c r="A307" s="1"/>
      <c r="B307" s="16"/>
      <c r="C307" s="3"/>
      <c r="D307" s="137"/>
      <c r="E307" s="137"/>
      <c r="F307" s="137"/>
      <c r="G307" s="137"/>
      <c r="H307" s="137"/>
      <c r="I307" s="137"/>
      <c r="J307" s="137"/>
      <c r="K307" s="137"/>
      <c r="L307" s="137"/>
      <c r="M307" s="137"/>
      <c r="N307" s="137"/>
      <c r="O307" s="137"/>
      <c r="P307" s="137"/>
      <c r="Q307" s="137"/>
      <c r="R307" s="137"/>
      <c r="S307" s="1"/>
      <c r="T307" s="1"/>
      <c r="U307" s="1"/>
      <c r="V307" s="1"/>
      <c r="W307" s="1"/>
      <c r="X307" s="1"/>
      <c r="Y307" s="1"/>
      <c r="Z307" s="1"/>
      <c r="AA307" s="1"/>
      <c r="AB307" s="1"/>
      <c r="AC307" s="1"/>
    </row>
    <row r="308" spans="1:29">
      <c r="A308" s="1"/>
      <c r="B308" s="16"/>
      <c r="C308" s="3"/>
      <c r="D308" s="137"/>
      <c r="E308" s="137"/>
      <c r="F308" s="137"/>
      <c r="G308" s="137"/>
      <c r="H308" s="137"/>
      <c r="I308" s="137"/>
      <c r="J308" s="137"/>
      <c r="K308" s="137"/>
      <c r="L308" s="137"/>
      <c r="M308" s="137"/>
      <c r="N308" s="137"/>
      <c r="O308" s="137"/>
      <c r="P308" s="137"/>
      <c r="Q308" s="137"/>
      <c r="R308" s="137"/>
      <c r="S308" s="1"/>
      <c r="T308" s="1"/>
      <c r="U308" s="1"/>
      <c r="V308" s="1"/>
      <c r="W308" s="1"/>
      <c r="X308" s="1"/>
      <c r="Y308" s="1"/>
      <c r="Z308" s="1"/>
      <c r="AA308" s="1"/>
      <c r="AB308" s="1"/>
      <c r="AC308" s="1"/>
    </row>
    <row r="309" spans="1:29">
      <c r="A309" s="1"/>
      <c r="B309" s="16"/>
      <c r="C309" s="3"/>
      <c r="D309" s="137"/>
      <c r="E309" s="137"/>
      <c r="F309" s="137"/>
      <c r="G309" s="137"/>
      <c r="H309" s="137"/>
      <c r="I309" s="137"/>
      <c r="J309" s="137"/>
      <c r="K309" s="137"/>
      <c r="L309" s="137"/>
      <c r="M309" s="137"/>
      <c r="N309" s="137"/>
      <c r="O309" s="137"/>
      <c r="P309" s="137"/>
      <c r="Q309" s="137"/>
      <c r="R309" s="137"/>
      <c r="S309" s="1"/>
      <c r="T309" s="1"/>
      <c r="U309" s="1"/>
      <c r="V309" s="1"/>
      <c r="W309" s="1"/>
      <c r="X309" s="1"/>
      <c r="Y309" s="1"/>
      <c r="Z309" s="1"/>
      <c r="AA309" s="1"/>
      <c r="AB309" s="1"/>
      <c r="AC309" s="1"/>
    </row>
    <row r="310" spans="1:29">
      <c r="A310" s="1"/>
      <c r="B310" s="16"/>
      <c r="C310" s="3"/>
      <c r="D310" s="137"/>
      <c r="E310" s="137"/>
      <c r="F310" s="137"/>
      <c r="G310" s="137"/>
      <c r="H310" s="137"/>
      <c r="I310" s="137"/>
      <c r="J310" s="137"/>
      <c r="K310" s="137"/>
      <c r="L310" s="137"/>
      <c r="M310" s="137"/>
      <c r="N310" s="137"/>
      <c r="O310" s="137"/>
      <c r="P310" s="137"/>
      <c r="Q310" s="137"/>
      <c r="R310" s="137"/>
      <c r="S310" s="1"/>
      <c r="T310" s="1"/>
      <c r="U310" s="1"/>
      <c r="V310" s="1"/>
      <c r="W310" s="1"/>
      <c r="X310" s="1"/>
      <c r="Y310" s="1"/>
      <c r="Z310" s="1"/>
      <c r="AA310" s="1"/>
      <c r="AB310" s="1"/>
      <c r="AC310" s="1"/>
    </row>
    <row r="311" spans="1:29">
      <c r="A311" s="1"/>
      <c r="B311" s="16"/>
      <c r="C311" s="3"/>
      <c r="D311" s="137"/>
      <c r="E311" s="137"/>
      <c r="F311" s="137"/>
      <c r="G311" s="137"/>
      <c r="H311" s="137"/>
      <c r="I311" s="137"/>
      <c r="J311" s="137"/>
      <c r="K311" s="137"/>
      <c r="L311" s="137"/>
      <c r="M311" s="137"/>
      <c r="N311" s="137"/>
      <c r="O311" s="137"/>
      <c r="P311" s="137"/>
      <c r="Q311" s="137"/>
      <c r="R311" s="137"/>
      <c r="S311" s="1"/>
      <c r="T311" s="1"/>
      <c r="U311" s="1"/>
      <c r="V311" s="1"/>
      <c r="W311" s="1"/>
      <c r="X311" s="1"/>
      <c r="Y311" s="1"/>
      <c r="Z311" s="1"/>
      <c r="AA311" s="1"/>
      <c r="AB311" s="1"/>
      <c r="AC311" s="1"/>
    </row>
    <row r="312" spans="1:29">
      <c r="A312" s="1"/>
      <c r="B312" s="16"/>
      <c r="C312" s="3"/>
      <c r="D312" s="137"/>
      <c r="E312" s="137"/>
      <c r="F312" s="137"/>
      <c r="G312" s="137"/>
      <c r="H312" s="137"/>
      <c r="I312" s="137"/>
      <c r="J312" s="137"/>
      <c r="K312" s="137"/>
      <c r="L312" s="137"/>
      <c r="M312" s="137"/>
      <c r="N312" s="137"/>
      <c r="O312" s="137"/>
      <c r="P312" s="137"/>
      <c r="Q312" s="137"/>
      <c r="R312" s="137"/>
      <c r="S312" s="1"/>
      <c r="T312" s="1"/>
      <c r="U312" s="1"/>
      <c r="V312" s="1"/>
      <c r="W312" s="1"/>
      <c r="X312" s="1"/>
      <c r="Y312" s="1"/>
      <c r="Z312" s="1"/>
      <c r="AA312" s="1"/>
      <c r="AB312" s="1"/>
      <c r="AC312" s="1"/>
    </row>
    <row r="313" spans="1:29">
      <c r="A313" s="1"/>
      <c r="B313" s="16"/>
      <c r="C313" s="3"/>
      <c r="D313" s="137"/>
      <c r="E313" s="137"/>
      <c r="F313" s="137"/>
      <c r="G313" s="137"/>
      <c r="H313" s="137"/>
      <c r="I313" s="137"/>
      <c r="J313" s="137"/>
      <c r="K313" s="137"/>
      <c r="L313" s="137"/>
      <c r="M313" s="137"/>
      <c r="N313" s="137"/>
      <c r="O313" s="137"/>
      <c r="P313" s="137"/>
      <c r="Q313" s="137"/>
      <c r="R313" s="137"/>
      <c r="S313" s="1"/>
      <c r="T313" s="1"/>
      <c r="U313" s="1"/>
      <c r="V313" s="1"/>
      <c r="W313" s="1"/>
      <c r="X313" s="1"/>
      <c r="Y313" s="1"/>
      <c r="Z313" s="1"/>
      <c r="AA313" s="1"/>
      <c r="AB313" s="1"/>
      <c r="AC313" s="1"/>
    </row>
    <row r="314" spans="1:29">
      <c r="A314" s="1"/>
      <c r="B314" s="16"/>
      <c r="C314" s="3"/>
      <c r="D314" s="137"/>
      <c r="E314" s="137"/>
      <c r="F314" s="137"/>
      <c r="G314" s="137"/>
      <c r="H314" s="137"/>
      <c r="I314" s="137"/>
      <c r="J314" s="137"/>
      <c r="K314" s="137"/>
      <c r="L314" s="137"/>
      <c r="M314" s="137"/>
      <c r="N314" s="137"/>
      <c r="O314" s="137"/>
      <c r="P314" s="137"/>
      <c r="Q314" s="137"/>
      <c r="R314" s="137"/>
      <c r="S314" s="1"/>
      <c r="T314" s="1"/>
      <c r="U314" s="1"/>
      <c r="V314" s="1"/>
      <c r="W314" s="1"/>
      <c r="X314" s="1"/>
      <c r="Y314" s="1"/>
      <c r="Z314" s="1"/>
      <c r="AA314" s="1"/>
      <c r="AB314" s="1"/>
      <c r="AC314" s="1"/>
    </row>
    <row r="315" spans="1:29">
      <c r="A315" s="1"/>
      <c r="B315" s="16"/>
      <c r="C315" s="3"/>
      <c r="D315" s="137"/>
      <c r="E315" s="137"/>
      <c r="F315" s="137"/>
      <c r="G315" s="137"/>
      <c r="H315" s="137"/>
      <c r="I315" s="137"/>
      <c r="J315" s="137"/>
      <c r="K315" s="137"/>
      <c r="L315" s="137"/>
      <c r="M315" s="137"/>
      <c r="N315" s="137"/>
      <c r="O315" s="137"/>
      <c r="P315" s="137"/>
      <c r="Q315" s="137"/>
      <c r="R315" s="137"/>
      <c r="S315" s="1"/>
      <c r="T315" s="1"/>
      <c r="U315" s="1"/>
      <c r="V315" s="1"/>
      <c r="W315" s="1"/>
      <c r="X315" s="1"/>
      <c r="Y315" s="1"/>
      <c r="Z315" s="1"/>
      <c r="AA315" s="1"/>
      <c r="AB315" s="1"/>
      <c r="AC315" s="1"/>
    </row>
    <row r="316" spans="1:29">
      <c r="A316" s="1"/>
      <c r="B316" s="16"/>
      <c r="C316" s="3"/>
      <c r="D316" s="137"/>
      <c r="E316" s="137"/>
      <c r="F316" s="137"/>
      <c r="G316" s="137"/>
      <c r="H316" s="137"/>
      <c r="I316" s="137"/>
      <c r="J316" s="137"/>
      <c r="K316" s="137"/>
      <c r="L316" s="137"/>
      <c r="M316" s="137"/>
      <c r="N316" s="137"/>
      <c r="O316" s="137"/>
      <c r="P316" s="137"/>
      <c r="Q316" s="137"/>
      <c r="R316" s="137"/>
      <c r="S316" s="1"/>
      <c r="T316" s="1"/>
      <c r="U316" s="1"/>
      <c r="V316" s="1"/>
      <c r="W316" s="1"/>
      <c r="X316" s="1"/>
      <c r="Y316" s="1"/>
      <c r="Z316" s="1"/>
      <c r="AA316" s="1"/>
      <c r="AB316" s="1"/>
      <c r="AC316" s="1"/>
    </row>
    <row r="317" spans="1:29">
      <c r="A317" s="1"/>
      <c r="B317" s="16"/>
      <c r="C317" s="3"/>
      <c r="D317" s="137"/>
      <c r="E317" s="137"/>
      <c r="F317" s="137"/>
      <c r="G317" s="137"/>
      <c r="H317" s="137"/>
      <c r="I317" s="137"/>
      <c r="J317" s="137"/>
      <c r="K317" s="137"/>
      <c r="L317" s="137"/>
      <c r="M317" s="137"/>
      <c r="N317" s="137"/>
      <c r="O317" s="137"/>
      <c r="P317" s="137"/>
      <c r="Q317" s="137"/>
      <c r="R317" s="137"/>
      <c r="S317" s="1"/>
      <c r="T317" s="1"/>
      <c r="U317" s="1"/>
      <c r="V317" s="1"/>
      <c r="W317" s="1"/>
      <c r="X317" s="1"/>
      <c r="Y317" s="1"/>
      <c r="Z317" s="1"/>
      <c r="AA317" s="1"/>
      <c r="AB317" s="1"/>
      <c r="AC317" s="1"/>
    </row>
    <row r="318" spans="1:29">
      <c r="A318" s="1"/>
      <c r="B318" s="16"/>
      <c r="C318" s="3"/>
      <c r="D318" s="137"/>
      <c r="E318" s="137"/>
      <c r="F318" s="137"/>
      <c r="G318" s="137"/>
      <c r="H318" s="137"/>
      <c r="I318" s="137"/>
      <c r="J318" s="137"/>
      <c r="K318" s="137"/>
      <c r="L318" s="137"/>
      <c r="M318" s="137"/>
      <c r="N318" s="137"/>
      <c r="O318" s="137"/>
      <c r="P318" s="137"/>
      <c r="Q318" s="137"/>
      <c r="R318" s="137"/>
      <c r="S318" s="1"/>
      <c r="T318" s="1"/>
      <c r="U318" s="1"/>
      <c r="V318" s="1"/>
      <c r="W318" s="1"/>
      <c r="X318" s="1"/>
      <c r="Y318" s="1"/>
      <c r="Z318" s="1"/>
      <c r="AA318" s="1"/>
      <c r="AB318" s="1"/>
      <c r="AC318" s="1"/>
    </row>
    <row r="319" spans="1:29">
      <c r="A319" s="1"/>
      <c r="B319" s="16"/>
      <c r="C319" s="3"/>
      <c r="D319" s="137"/>
      <c r="E319" s="137"/>
      <c r="F319" s="137"/>
      <c r="G319" s="137"/>
      <c r="H319" s="137"/>
      <c r="I319" s="137"/>
      <c r="J319" s="137"/>
      <c r="K319" s="137"/>
      <c r="L319" s="137"/>
      <c r="M319" s="137"/>
      <c r="N319" s="137"/>
      <c r="O319" s="137"/>
      <c r="P319" s="137"/>
      <c r="Q319" s="137"/>
      <c r="R319" s="137"/>
      <c r="S319" s="1"/>
      <c r="T319" s="1"/>
      <c r="U319" s="1"/>
      <c r="V319" s="1"/>
      <c r="W319" s="1"/>
      <c r="X319" s="1"/>
      <c r="Y319" s="1"/>
      <c r="Z319" s="1"/>
      <c r="AA319" s="1"/>
      <c r="AB319" s="1"/>
      <c r="AC319" s="1"/>
    </row>
    <row r="320" spans="1:29">
      <c r="A320" s="1"/>
      <c r="B320" s="16"/>
      <c r="C320" s="3"/>
      <c r="D320" s="137"/>
      <c r="E320" s="137"/>
      <c r="F320" s="137"/>
      <c r="G320" s="137"/>
      <c r="H320" s="137"/>
      <c r="I320" s="137"/>
      <c r="J320" s="137"/>
      <c r="K320" s="137"/>
      <c r="L320" s="137"/>
      <c r="M320" s="137"/>
      <c r="N320" s="137"/>
      <c r="O320" s="137"/>
      <c r="P320" s="137"/>
      <c r="Q320" s="137"/>
      <c r="R320" s="137"/>
      <c r="S320" s="1"/>
      <c r="T320" s="1"/>
      <c r="U320" s="1"/>
      <c r="V320" s="1"/>
      <c r="W320" s="1"/>
      <c r="X320" s="1"/>
      <c r="Y320" s="1"/>
      <c r="Z320" s="1"/>
      <c r="AA320" s="1"/>
      <c r="AB320" s="1"/>
      <c r="AC320" s="1"/>
    </row>
    <row r="321" spans="1:29">
      <c r="A321" s="1"/>
      <c r="B321" s="16"/>
      <c r="C321" s="3"/>
      <c r="D321" s="137"/>
      <c r="E321" s="137"/>
      <c r="F321" s="137"/>
      <c r="G321" s="137"/>
      <c r="H321" s="137"/>
      <c r="I321" s="137"/>
      <c r="J321" s="137"/>
      <c r="K321" s="137"/>
      <c r="L321" s="137"/>
      <c r="M321" s="137"/>
      <c r="N321" s="137"/>
      <c r="O321" s="137"/>
      <c r="P321" s="137"/>
      <c r="Q321" s="137"/>
      <c r="R321" s="137"/>
      <c r="S321" s="1"/>
      <c r="T321" s="1"/>
      <c r="U321" s="1"/>
      <c r="V321" s="1"/>
      <c r="W321" s="1"/>
      <c r="X321" s="1"/>
      <c r="Y321" s="1"/>
      <c r="Z321" s="1"/>
      <c r="AA321" s="1"/>
      <c r="AB321" s="1"/>
      <c r="AC321" s="1"/>
    </row>
    <row r="322" spans="1:29">
      <c r="A322" s="1"/>
      <c r="B322" s="16"/>
      <c r="C322" s="3"/>
      <c r="D322" s="137"/>
      <c r="E322" s="137"/>
      <c r="F322" s="137"/>
      <c r="G322" s="137"/>
      <c r="H322" s="137"/>
      <c r="I322" s="137"/>
      <c r="J322" s="137"/>
      <c r="K322" s="137"/>
      <c r="L322" s="137"/>
      <c r="M322" s="137"/>
      <c r="N322" s="137"/>
      <c r="O322" s="137"/>
      <c r="P322" s="137"/>
      <c r="Q322" s="137"/>
      <c r="R322" s="137"/>
      <c r="S322" s="1"/>
      <c r="T322" s="1"/>
      <c r="U322" s="1"/>
      <c r="V322" s="1"/>
      <c r="W322" s="1"/>
      <c r="X322" s="1"/>
      <c r="Y322" s="1"/>
      <c r="Z322" s="1"/>
      <c r="AA322" s="1"/>
      <c r="AB322" s="1"/>
      <c r="AC322" s="1"/>
    </row>
    <row r="323" spans="1:29">
      <c r="A323" s="1"/>
      <c r="B323" s="16"/>
      <c r="C323" s="3"/>
      <c r="D323" s="137"/>
      <c r="E323" s="137"/>
      <c r="F323" s="137"/>
      <c r="G323" s="137"/>
      <c r="H323" s="137"/>
      <c r="I323" s="137"/>
      <c r="J323" s="137"/>
      <c r="K323" s="137"/>
      <c r="L323" s="137"/>
      <c r="M323" s="137"/>
      <c r="N323" s="137"/>
      <c r="O323" s="137"/>
      <c r="P323" s="137"/>
      <c r="Q323" s="137"/>
      <c r="R323" s="137"/>
      <c r="S323" s="1"/>
      <c r="T323" s="1"/>
      <c r="U323" s="1"/>
      <c r="V323" s="1"/>
      <c r="W323" s="1"/>
      <c r="X323" s="1"/>
      <c r="Y323" s="1"/>
      <c r="Z323" s="1"/>
      <c r="AA323" s="1"/>
      <c r="AB323" s="1"/>
      <c r="AC323" s="1"/>
    </row>
    <row r="324" spans="1:29">
      <c r="A324" s="1"/>
      <c r="B324" s="16"/>
      <c r="C324" s="3"/>
      <c r="D324" s="137"/>
      <c r="E324" s="137"/>
      <c r="F324" s="137"/>
      <c r="G324" s="137"/>
      <c r="H324" s="137"/>
      <c r="I324" s="137"/>
      <c r="J324" s="137"/>
      <c r="K324" s="137"/>
      <c r="L324" s="137"/>
      <c r="M324" s="137"/>
      <c r="N324" s="137"/>
      <c r="O324" s="137"/>
      <c r="P324" s="137"/>
      <c r="Q324" s="137"/>
      <c r="R324" s="137"/>
      <c r="S324" s="1"/>
      <c r="T324" s="1"/>
      <c r="U324" s="1"/>
      <c r="V324" s="1"/>
      <c r="W324" s="1"/>
      <c r="X324" s="1"/>
      <c r="Y324" s="1"/>
      <c r="Z324" s="1"/>
      <c r="AA324" s="1"/>
      <c r="AB324" s="1"/>
      <c r="AC324" s="1"/>
    </row>
    <row r="325" spans="1:29">
      <c r="A325" s="1"/>
      <c r="B325" s="16"/>
      <c r="C325" s="3"/>
      <c r="D325" s="137"/>
      <c r="E325" s="137"/>
      <c r="F325" s="137"/>
      <c r="G325" s="137"/>
      <c r="H325" s="137"/>
      <c r="I325" s="137"/>
      <c r="J325" s="137"/>
      <c r="K325" s="137"/>
      <c r="L325" s="137"/>
      <c r="M325" s="137"/>
      <c r="N325" s="137"/>
      <c r="O325" s="137"/>
      <c r="P325" s="137"/>
      <c r="Q325" s="137"/>
      <c r="R325" s="137"/>
      <c r="S325" s="1"/>
      <c r="T325" s="1"/>
      <c r="U325" s="1"/>
      <c r="V325" s="1"/>
      <c r="W325" s="1"/>
      <c r="X325" s="1"/>
      <c r="Y325" s="1"/>
      <c r="Z325" s="1"/>
      <c r="AA325" s="1"/>
      <c r="AB325" s="1"/>
      <c r="AC325" s="1"/>
    </row>
    <row r="326" spans="1:29">
      <c r="A326" s="1"/>
      <c r="B326" s="16"/>
      <c r="C326" s="3"/>
      <c r="D326" s="137"/>
      <c r="E326" s="137"/>
      <c r="F326" s="137"/>
      <c r="G326" s="137"/>
      <c r="H326" s="137"/>
      <c r="I326" s="137"/>
      <c r="J326" s="137"/>
      <c r="K326" s="137"/>
      <c r="L326" s="137"/>
      <c r="M326" s="137"/>
      <c r="N326" s="137"/>
      <c r="O326" s="137"/>
      <c r="P326" s="137"/>
      <c r="Q326" s="137"/>
      <c r="R326" s="137"/>
      <c r="S326" s="1"/>
      <c r="T326" s="1"/>
      <c r="U326" s="1"/>
      <c r="V326" s="1"/>
      <c r="W326" s="1"/>
      <c r="X326" s="1"/>
      <c r="Y326" s="1"/>
      <c r="Z326" s="1"/>
      <c r="AA326" s="1"/>
      <c r="AB326" s="1"/>
      <c r="AC326" s="1"/>
    </row>
    <row r="327" spans="1:29">
      <c r="A327" s="1"/>
      <c r="B327" s="16"/>
      <c r="C327" s="3"/>
      <c r="D327" s="137"/>
      <c r="E327" s="137"/>
      <c r="F327" s="137"/>
      <c r="G327" s="137"/>
      <c r="H327" s="137"/>
      <c r="I327" s="137"/>
      <c r="J327" s="137"/>
      <c r="K327" s="137"/>
      <c r="L327" s="137"/>
      <c r="M327" s="137"/>
      <c r="N327" s="137"/>
      <c r="O327" s="137"/>
      <c r="P327" s="137"/>
      <c r="Q327" s="137"/>
      <c r="R327" s="137"/>
      <c r="S327" s="1"/>
      <c r="T327" s="1"/>
      <c r="U327" s="1"/>
      <c r="V327" s="1"/>
      <c r="W327" s="1"/>
      <c r="X327" s="1"/>
      <c r="Y327" s="1"/>
      <c r="Z327" s="1"/>
      <c r="AA327" s="1"/>
      <c r="AB327" s="1"/>
      <c r="AC327" s="1"/>
    </row>
    <row r="328" spans="1:29">
      <c r="A328" s="1"/>
      <c r="B328" s="16"/>
      <c r="C328" s="3"/>
      <c r="D328" s="137"/>
      <c r="E328" s="137"/>
      <c r="F328" s="137"/>
      <c r="G328" s="137"/>
      <c r="H328" s="137"/>
      <c r="I328" s="137"/>
      <c r="J328" s="137"/>
      <c r="K328" s="137"/>
      <c r="L328" s="137"/>
      <c r="M328" s="137"/>
      <c r="N328" s="137"/>
      <c r="O328" s="137"/>
      <c r="P328" s="137"/>
      <c r="Q328" s="137"/>
      <c r="R328" s="137"/>
      <c r="S328" s="1"/>
      <c r="T328" s="1"/>
      <c r="U328" s="1"/>
      <c r="V328" s="1"/>
      <c r="W328" s="1"/>
      <c r="X328" s="1"/>
      <c r="Y328" s="1"/>
      <c r="Z328" s="1"/>
      <c r="AA328" s="1"/>
      <c r="AB328" s="1"/>
      <c r="AC328" s="1"/>
    </row>
    <row r="329" spans="1:29">
      <c r="A329" s="1"/>
      <c r="B329" s="16"/>
      <c r="C329" s="3"/>
      <c r="D329" s="137"/>
      <c r="E329" s="137"/>
      <c r="F329" s="137"/>
      <c r="G329" s="137"/>
      <c r="H329" s="137"/>
      <c r="I329" s="137"/>
      <c r="J329" s="137"/>
      <c r="K329" s="137"/>
      <c r="L329" s="137"/>
      <c r="M329" s="137"/>
      <c r="N329" s="137"/>
      <c r="O329" s="137"/>
      <c r="P329" s="137"/>
      <c r="Q329" s="137"/>
      <c r="R329" s="137"/>
      <c r="S329" s="1"/>
      <c r="T329" s="1"/>
      <c r="U329" s="1"/>
      <c r="V329" s="1"/>
      <c r="W329" s="1"/>
      <c r="X329" s="1"/>
      <c r="Y329" s="1"/>
      <c r="Z329" s="1"/>
      <c r="AA329" s="1"/>
      <c r="AB329" s="1"/>
      <c r="AC329" s="1"/>
    </row>
    <row r="330" spans="1:29">
      <c r="A330" s="1"/>
      <c r="B330" s="16"/>
      <c r="C330" s="3"/>
      <c r="D330" s="137"/>
      <c r="E330" s="137"/>
      <c r="F330" s="137"/>
      <c r="G330" s="137"/>
      <c r="H330" s="137"/>
      <c r="I330" s="137"/>
      <c r="J330" s="137"/>
      <c r="K330" s="137"/>
      <c r="L330" s="137"/>
      <c r="M330" s="137"/>
      <c r="N330" s="137"/>
      <c r="O330" s="137"/>
      <c r="P330" s="137"/>
      <c r="Q330" s="137"/>
      <c r="R330" s="137"/>
      <c r="S330" s="1"/>
      <c r="T330" s="1"/>
      <c r="U330" s="1"/>
      <c r="V330" s="1"/>
      <c r="W330" s="1"/>
      <c r="X330" s="1"/>
      <c r="Y330" s="1"/>
      <c r="Z330" s="1"/>
      <c r="AA330" s="1"/>
      <c r="AB330" s="1"/>
      <c r="AC330" s="1"/>
    </row>
    <row r="331" spans="1:29">
      <c r="A331" s="1"/>
      <c r="B331" s="16"/>
      <c r="C331" s="3"/>
      <c r="D331" s="137"/>
      <c r="E331" s="137"/>
      <c r="F331" s="137"/>
      <c r="G331" s="137"/>
      <c r="H331" s="137"/>
      <c r="I331" s="137"/>
      <c r="J331" s="137"/>
      <c r="K331" s="137"/>
      <c r="L331" s="137"/>
      <c r="M331" s="137"/>
      <c r="N331" s="137"/>
      <c r="O331" s="137"/>
      <c r="P331" s="137"/>
      <c r="Q331" s="137"/>
      <c r="R331" s="137"/>
      <c r="S331" s="1"/>
      <c r="T331" s="1"/>
      <c r="U331" s="1"/>
      <c r="V331" s="1"/>
      <c r="W331" s="1"/>
      <c r="X331" s="1"/>
      <c r="Y331" s="1"/>
      <c r="Z331" s="1"/>
      <c r="AA331" s="1"/>
      <c r="AB331" s="1"/>
      <c r="AC331" s="1"/>
    </row>
    <row r="332" spans="1:29">
      <c r="A332" s="1"/>
      <c r="B332" s="16"/>
      <c r="C332" s="3"/>
      <c r="D332" s="137"/>
      <c r="E332" s="137"/>
      <c r="F332" s="137"/>
      <c r="G332" s="137"/>
      <c r="H332" s="137"/>
      <c r="I332" s="137"/>
      <c r="J332" s="137"/>
      <c r="K332" s="137"/>
      <c r="L332" s="137"/>
      <c r="M332" s="137"/>
      <c r="N332" s="137"/>
      <c r="O332" s="137"/>
      <c r="P332" s="137"/>
      <c r="Q332" s="137"/>
      <c r="R332" s="137"/>
      <c r="S332" s="1"/>
      <c r="T332" s="1"/>
      <c r="U332" s="1"/>
      <c r="V332" s="1"/>
      <c r="W332" s="1"/>
      <c r="X332" s="1"/>
      <c r="Y332" s="1"/>
      <c r="Z332" s="1"/>
      <c r="AA332" s="1"/>
      <c r="AB332" s="1"/>
      <c r="AC332" s="1"/>
    </row>
    <row r="333" spans="1:29">
      <c r="A333" s="1"/>
      <c r="B333" s="16"/>
      <c r="C333" s="3"/>
      <c r="D333" s="137"/>
      <c r="E333" s="137"/>
      <c r="F333" s="137"/>
      <c r="G333" s="137"/>
      <c r="H333" s="137"/>
      <c r="I333" s="137"/>
      <c r="J333" s="137"/>
      <c r="K333" s="137"/>
      <c r="L333" s="137"/>
      <c r="M333" s="137"/>
      <c r="N333" s="137"/>
      <c r="O333" s="137"/>
      <c r="P333" s="137"/>
      <c r="Q333" s="137"/>
      <c r="R333" s="137"/>
      <c r="S333" s="1"/>
      <c r="T333" s="1"/>
      <c r="U333" s="1"/>
      <c r="V333" s="1"/>
      <c r="W333" s="1"/>
      <c r="X333" s="1"/>
      <c r="Y333" s="1"/>
      <c r="Z333" s="1"/>
      <c r="AA333" s="1"/>
      <c r="AB333" s="1"/>
      <c r="AC333" s="1"/>
    </row>
    <row r="334" spans="1:29">
      <c r="A334" s="1"/>
      <c r="B334" s="16"/>
      <c r="C334" s="3"/>
      <c r="D334" s="137"/>
      <c r="E334" s="137"/>
      <c r="F334" s="137"/>
      <c r="G334" s="137"/>
      <c r="H334" s="137"/>
      <c r="I334" s="137"/>
      <c r="J334" s="137"/>
      <c r="K334" s="137"/>
      <c r="L334" s="137"/>
      <c r="M334" s="137"/>
      <c r="N334" s="137"/>
      <c r="O334" s="137"/>
      <c r="P334" s="137"/>
      <c r="Q334" s="137"/>
      <c r="R334" s="137"/>
      <c r="S334" s="1"/>
      <c r="T334" s="1"/>
      <c r="U334" s="1"/>
      <c r="V334" s="1"/>
      <c r="W334" s="1"/>
      <c r="X334" s="1"/>
      <c r="Y334" s="1"/>
      <c r="Z334" s="1"/>
      <c r="AA334" s="1"/>
      <c r="AB334" s="1"/>
      <c r="AC334" s="1"/>
    </row>
    <row r="335" spans="1:29">
      <c r="A335" s="1"/>
      <c r="B335" s="16"/>
      <c r="C335" s="3"/>
      <c r="D335" s="137"/>
      <c r="E335" s="137"/>
      <c r="F335" s="137"/>
      <c r="G335" s="137"/>
      <c r="H335" s="137"/>
      <c r="I335" s="137"/>
      <c r="J335" s="137"/>
      <c r="K335" s="137"/>
      <c r="L335" s="137"/>
      <c r="M335" s="137"/>
      <c r="N335" s="137"/>
      <c r="O335" s="137"/>
      <c r="P335" s="137"/>
      <c r="Q335" s="137"/>
      <c r="R335" s="137"/>
      <c r="S335" s="1"/>
      <c r="T335" s="1"/>
      <c r="U335" s="1"/>
      <c r="V335" s="1"/>
      <c r="W335" s="1"/>
      <c r="X335" s="1"/>
      <c r="Y335" s="1"/>
      <c r="Z335" s="1"/>
      <c r="AA335" s="1"/>
      <c r="AB335" s="1"/>
      <c r="AC335" s="1"/>
    </row>
    <row r="336" spans="1:29">
      <c r="A336" s="1"/>
      <c r="B336" s="16"/>
      <c r="C336" s="3"/>
      <c r="D336" s="137"/>
      <c r="E336" s="137"/>
      <c r="F336" s="137"/>
      <c r="G336" s="137"/>
      <c r="H336" s="137"/>
      <c r="I336" s="137"/>
      <c r="J336" s="137"/>
      <c r="K336" s="137"/>
      <c r="L336" s="137"/>
      <c r="M336" s="137"/>
      <c r="N336" s="137"/>
      <c r="O336" s="137"/>
      <c r="P336" s="137"/>
      <c r="Q336" s="137"/>
      <c r="R336" s="137"/>
      <c r="S336" s="1"/>
      <c r="T336" s="1"/>
      <c r="U336" s="1"/>
      <c r="V336" s="1"/>
      <c r="W336" s="1"/>
      <c r="X336" s="1"/>
      <c r="Y336" s="1"/>
      <c r="Z336" s="1"/>
      <c r="AA336" s="1"/>
      <c r="AB336" s="1"/>
      <c r="AC336" s="1"/>
    </row>
    <row r="337" spans="1:29">
      <c r="A337" s="1"/>
      <c r="B337" s="16"/>
      <c r="C337" s="3"/>
      <c r="D337" s="137"/>
      <c r="E337" s="137"/>
      <c r="F337" s="137"/>
      <c r="G337" s="137"/>
      <c r="H337" s="137"/>
      <c r="I337" s="137"/>
      <c r="J337" s="137"/>
      <c r="K337" s="137"/>
      <c r="L337" s="137"/>
      <c r="M337" s="137"/>
      <c r="N337" s="137"/>
      <c r="O337" s="137"/>
      <c r="P337" s="137"/>
      <c r="Q337" s="137"/>
      <c r="R337" s="137"/>
      <c r="S337" s="1"/>
      <c r="T337" s="1"/>
      <c r="U337" s="1"/>
      <c r="V337" s="1"/>
      <c r="W337" s="1"/>
      <c r="X337" s="1"/>
      <c r="Y337" s="1"/>
      <c r="Z337" s="1"/>
      <c r="AA337" s="1"/>
      <c r="AB337" s="1"/>
      <c r="AC337" s="1"/>
    </row>
    <row r="338" spans="1:29">
      <c r="A338" s="1"/>
      <c r="B338" s="16"/>
      <c r="C338" s="3"/>
      <c r="D338" s="137"/>
      <c r="E338" s="137"/>
      <c r="F338" s="137"/>
      <c r="G338" s="137"/>
      <c r="H338" s="137"/>
      <c r="I338" s="137"/>
      <c r="J338" s="137"/>
      <c r="K338" s="137"/>
      <c r="L338" s="137"/>
      <c r="M338" s="137"/>
      <c r="N338" s="137"/>
      <c r="O338" s="137"/>
      <c r="P338" s="137"/>
      <c r="Q338" s="137"/>
      <c r="R338" s="137"/>
      <c r="S338" s="1"/>
      <c r="T338" s="1"/>
      <c r="U338" s="1"/>
      <c r="V338" s="1"/>
      <c r="W338" s="1"/>
      <c r="X338" s="1"/>
      <c r="Y338" s="1"/>
      <c r="Z338" s="1"/>
      <c r="AA338" s="1"/>
      <c r="AB338" s="1"/>
      <c r="AC338" s="1"/>
    </row>
    <row r="339" spans="1:29">
      <c r="A339" s="1"/>
      <c r="B339" s="16"/>
      <c r="C339" s="3"/>
      <c r="D339" s="137"/>
      <c r="E339" s="137"/>
      <c r="F339" s="137"/>
      <c r="G339" s="137"/>
      <c r="H339" s="137"/>
      <c r="I339" s="137"/>
      <c r="J339" s="137"/>
      <c r="K339" s="137"/>
      <c r="L339" s="137"/>
      <c r="M339" s="137"/>
      <c r="N339" s="137"/>
      <c r="O339" s="137"/>
      <c r="P339" s="137"/>
      <c r="Q339" s="137"/>
      <c r="R339" s="137"/>
      <c r="S339" s="1"/>
      <c r="T339" s="1"/>
      <c r="U339" s="1"/>
      <c r="V339" s="1"/>
      <c r="W339" s="1"/>
      <c r="X339" s="1"/>
      <c r="Y339" s="1"/>
      <c r="Z339" s="1"/>
      <c r="AA339" s="1"/>
      <c r="AB339" s="1"/>
      <c r="AC339" s="1"/>
    </row>
    <row r="340" spans="1:29">
      <c r="A340" s="1"/>
      <c r="B340" s="16"/>
      <c r="C340" s="3"/>
      <c r="D340" s="137"/>
      <c r="E340" s="137"/>
      <c r="F340" s="137"/>
      <c r="G340" s="137"/>
      <c r="H340" s="137"/>
      <c r="I340" s="137"/>
      <c r="J340" s="137"/>
      <c r="K340" s="137"/>
      <c r="L340" s="137"/>
      <c r="M340" s="137"/>
      <c r="N340" s="137"/>
      <c r="O340" s="137"/>
      <c r="P340" s="137"/>
      <c r="Q340" s="137"/>
      <c r="R340" s="137"/>
      <c r="S340" s="1"/>
      <c r="T340" s="1"/>
      <c r="U340" s="1"/>
      <c r="V340" s="1"/>
      <c r="W340" s="1"/>
      <c r="X340" s="1"/>
      <c r="Y340" s="1"/>
      <c r="Z340" s="1"/>
      <c r="AA340" s="1"/>
      <c r="AB340" s="1"/>
      <c r="AC340" s="1"/>
    </row>
    <row r="341" spans="1:29">
      <c r="A341" s="1"/>
      <c r="B341" s="16"/>
      <c r="C341" s="3"/>
      <c r="D341" s="137"/>
      <c r="E341" s="137"/>
      <c r="F341" s="137"/>
      <c r="G341" s="137"/>
      <c r="H341" s="137"/>
      <c r="I341" s="137"/>
      <c r="J341" s="137"/>
      <c r="K341" s="137"/>
      <c r="L341" s="137"/>
      <c r="M341" s="137"/>
      <c r="N341" s="137"/>
      <c r="O341" s="137"/>
      <c r="P341" s="137"/>
      <c r="Q341" s="137"/>
      <c r="R341" s="137"/>
      <c r="S341" s="1"/>
      <c r="T341" s="1"/>
      <c r="U341" s="1"/>
      <c r="V341" s="1"/>
      <c r="W341" s="1"/>
      <c r="X341" s="1"/>
      <c r="Y341" s="1"/>
      <c r="Z341" s="1"/>
      <c r="AA341" s="1"/>
      <c r="AB341" s="1"/>
      <c r="AC341" s="1"/>
    </row>
    <row r="342" spans="1:29">
      <c r="A342" s="1"/>
      <c r="B342" s="16"/>
      <c r="C342" s="3"/>
      <c r="D342" s="137"/>
      <c r="E342" s="137"/>
      <c r="F342" s="137"/>
      <c r="G342" s="137"/>
      <c r="H342" s="137"/>
      <c r="I342" s="137"/>
      <c r="J342" s="137"/>
      <c r="K342" s="137"/>
      <c r="L342" s="137"/>
      <c r="M342" s="137"/>
      <c r="N342" s="137"/>
      <c r="O342" s="137"/>
      <c r="P342" s="137"/>
      <c r="Q342" s="137"/>
      <c r="R342" s="137"/>
      <c r="S342" s="1"/>
      <c r="T342" s="1"/>
      <c r="U342" s="1"/>
      <c r="V342" s="1"/>
      <c r="W342" s="1"/>
      <c r="X342" s="1"/>
      <c r="Y342" s="1"/>
      <c r="Z342" s="1"/>
      <c r="AA342" s="1"/>
      <c r="AB342" s="1"/>
      <c r="AC342" s="1"/>
    </row>
  </sheetData>
  <mergeCells count="557">
    <mergeCell ref="S136:S147"/>
    <mergeCell ref="T136:T139"/>
    <mergeCell ref="U136:U139"/>
    <mergeCell ref="V136:V139"/>
    <mergeCell ref="T140:T143"/>
    <mergeCell ref="U140:U143"/>
    <mergeCell ref="V140:V143"/>
    <mergeCell ref="T144:T147"/>
    <mergeCell ref="U144:U147"/>
    <mergeCell ref="V144:V147"/>
    <mergeCell ref="T124:T127"/>
    <mergeCell ref="U124:U127"/>
    <mergeCell ref="V124:V127"/>
    <mergeCell ref="T128:T131"/>
    <mergeCell ref="U128:U131"/>
    <mergeCell ref="V128:V131"/>
    <mergeCell ref="T132:T135"/>
    <mergeCell ref="U132:U135"/>
    <mergeCell ref="V132:V135"/>
    <mergeCell ref="S112:S123"/>
    <mergeCell ref="T112:T115"/>
    <mergeCell ref="U112:U115"/>
    <mergeCell ref="V112:V115"/>
    <mergeCell ref="T116:T119"/>
    <mergeCell ref="U116:U119"/>
    <mergeCell ref="V116:V119"/>
    <mergeCell ref="T120:T123"/>
    <mergeCell ref="U120:U123"/>
    <mergeCell ref="V120:V123"/>
    <mergeCell ref="S100:S111"/>
    <mergeCell ref="T100:T103"/>
    <mergeCell ref="U100:U103"/>
    <mergeCell ref="V100:V103"/>
    <mergeCell ref="T104:T107"/>
    <mergeCell ref="U104:U107"/>
    <mergeCell ref="V104:V107"/>
    <mergeCell ref="T108:T111"/>
    <mergeCell ref="U108:U111"/>
    <mergeCell ref="V108:V111"/>
    <mergeCell ref="T88:T91"/>
    <mergeCell ref="U88:U91"/>
    <mergeCell ref="V88:V91"/>
    <mergeCell ref="T92:T95"/>
    <mergeCell ref="U92:U95"/>
    <mergeCell ref="V92:V95"/>
    <mergeCell ref="T96:T99"/>
    <mergeCell ref="U96:U99"/>
    <mergeCell ref="V96:V99"/>
    <mergeCell ref="T76:T79"/>
    <mergeCell ref="U76:U79"/>
    <mergeCell ref="V76:V79"/>
    <mergeCell ref="T80:T83"/>
    <mergeCell ref="U80:U83"/>
    <mergeCell ref="V80:V83"/>
    <mergeCell ref="T84:T87"/>
    <mergeCell ref="U84:U87"/>
    <mergeCell ref="V84:V87"/>
    <mergeCell ref="T64:T67"/>
    <mergeCell ref="U64:U67"/>
    <mergeCell ref="V64:V67"/>
    <mergeCell ref="T68:T71"/>
    <mergeCell ref="U68:U71"/>
    <mergeCell ref="V68:V71"/>
    <mergeCell ref="T72:T75"/>
    <mergeCell ref="U72:U75"/>
    <mergeCell ref="V72:V75"/>
    <mergeCell ref="S52:S63"/>
    <mergeCell ref="T52:T55"/>
    <mergeCell ref="U52:U55"/>
    <mergeCell ref="V52:V55"/>
    <mergeCell ref="T56:T59"/>
    <mergeCell ref="U56:U59"/>
    <mergeCell ref="V56:V59"/>
    <mergeCell ref="T60:T63"/>
    <mergeCell ref="U60:U63"/>
    <mergeCell ref="V60:V63"/>
    <mergeCell ref="S40:S51"/>
    <mergeCell ref="T40:T43"/>
    <mergeCell ref="U40:U43"/>
    <mergeCell ref="V40:V43"/>
    <mergeCell ref="T44:T47"/>
    <mergeCell ref="U44:U47"/>
    <mergeCell ref="V44:V47"/>
    <mergeCell ref="T48:T51"/>
    <mergeCell ref="U48:U51"/>
    <mergeCell ref="V48:V51"/>
    <mergeCell ref="S28:S39"/>
    <mergeCell ref="T28:T31"/>
    <mergeCell ref="U28:U31"/>
    <mergeCell ref="V28:V31"/>
    <mergeCell ref="T32:T35"/>
    <mergeCell ref="U32:U35"/>
    <mergeCell ref="V32:V35"/>
    <mergeCell ref="T36:T39"/>
    <mergeCell ref="U36:U39"/>
    <mergeCell ref="V36:V39"/>
    <mergeCell ref="S16:S27"/>
    <mergeCell ref="T16:T19"/>
    <mergeCell ref="U16:U19"/>
    <mergeCell ref="V16:V19"/>
    <mergeCell ref="T20:T23"/>
    <mergeCell ref="U20:U23"/>
    <mergeCell ref="V20:V23"/>
    <mergeCell ref="T24:T27"/>
    <mergeCell ref="U24:U27"/>
    <mergeCell ref="V24:V27"/>
    <mergeCell ref="T4:T7"/>
    <mergeCell ref="U4:U7"/>
    <mergeCell ref="V4:V7"/>
    <mergeCell ref="T8:T11"/>
    <mergeCell ref="U8:U11"/>
    <mergeCell ref="V8:V11"/>
    <mergeCell ref="T12:T15"/>
    <mergeCell ref="U12:U15"/>
    <mergeCell ref="V12:V15"/>
    <mergeCell ref="R4:R7"/>
    <mergeCell ref="R8:R11"/>
    <mergeCell ref="K8:K11"/>
    <mergeCell ref="L8:L11"/>
    <mergeCell ref="L12:L15"/>
    <mergeCell ref="N12:N15"/>
    <mergeCell ref="O12:O15"/>
    <mergeCell ref="Q12:Q15"/>
    <mergeCell ref="R12:R15"/>
    <mergeCell ref="N8:N11"/>
    <mergeCell ref="O8:O11"/>
    <mergeCell ref="Q8:Q11"/>
    <mergeCell ref="M4:M15"/>
    <mergeCell ref="N4:N7"/>
    <mergeCell ref="O4:O7"/>
    <mergeCell ref="P4:P15"/>
    <mergeCell ref="Q4:Q7"/>
    <mergeCell ref="L4:L7"/>
    <mergeCell ref="S4:S15"/>
    <mergeCell ref="E16:E19"/>
    <mergeCell ref="F16:F19"/>
    <mergeCell ref="G16:G27"/>
    <mergeCell ref="H16:H19"/>
    <mergeCell ref="I16:I19"/>
    <mergeCell ref="J16:J27"/>
    <mergeCell ref="K16:K19"/>
    <mergeCell ref="K24:K27"/>
    <mergeCell ref="G4:G15"/>
    <mergeCell ref="H4:H7"/>
    <mergeCell ref="I4:I7"/>
    <mergeCell ref="J4:J15"/>
    <mergeCell ref="K4:K7"/>
    <mergeCell ref="E4:E7"/>
    <mergeCell ref="F4:F7"/>
    <mergeCell ref="E12:E15"/>
    <mergeCell ref="F12:F15"/>
    <mergeCell ref="H12:H15"/>
    <mergeCell ref="I12:I15"/>
    <mergeCell ref="K12:K15"/>
    <mergeCell ref="E8:E11"/>
    <mergeCell ref="F8:F11"/>
    <mergeCell ref="H8:H11"/>
    <mergeCell ref="I8:I11"/>
    <mergeCell ref="R16:R19"/>
    <mergeCell ref="E20:E23"/>
    <mergeCell ref="F20:F23"/>
    <mergeCell ref="H20:H23"/>
    <mergeCell ref="I20:I23"/>
    <mergeCell ref="K20:K23"/>
    <mergeCell ref="L20:L23"/>
    <mergeCell ref="N20:N23"/>
    <mergeCell ref="O20:O23"/>
    <mergeCell ref="L16:L19"/>
    <mergeCell ref="M16:M27"/>
    <mergeCell ref="N16:N19"/>
    <mergeCell ref="O16:O19"/>
    <mergeCell ref="P16:P27"/>
    <mergeCell ref="Q16:Q19"/>
    <mergeCell ref="Q20:Q23"/>
    <mergeCell ref="Q24:Q27"/>
    <mergeCell ref="R20:R23"/>
    <mergeCell ref="E24:E27"/>
    <mergeCell ref="F24:F27"/>
    <mergeCell ref="H24:H27"/>
    <mergeCell ref="I24:I27"/>
    <mergeCell ref="L24:L27"/>
    <mergeCell ref="N24:N27"/>
    <mergeCell ref="O24:O27"/>
    <mergeCell ref="R24:R27"/>
    <mergeCell ref="C28:C39"/>
    <mergeCell ref="D28:D39"/>
    <mergeCell ref="E28:E31"/>
    <mergeCell ref="F28:F31"/>
    <mergeCell ref="G28:G39"/>
    <mergeCell ref="H28:H31"/>
    <mergeCell ref="I28:I31"/>
    <mergeCell ref="J28:J39"/>
    <mergeCell ref="Q28:Q31"/>
    <mergeCell ref="R28:R31"/>
    <mergeCell ref="E32:E35"/>
    <mergeCell ref="F32:F35"/>
    <mergeCell ref="H32:H35"/>
    <mergeCell ref="I32:I35"/>
    <mergeCell ref="K32:K35"/>
    <mergeCell ref="L32:L35"/>
    <mergeCell ref="N32:N35"/>
    <mergeCell ref="K28:K31"/>
    <mergeCell ref="L28:L31"/>
    <mergeCell ref="M28:M39"/>
    <mergeCell ref="N28:N31"/>
    <mergeCell ref="O28:O31"/>
    <mergeCell ref="P28:P39"/>
    <mergeCell ref="O32:O35"/>
    <mergeCell ref="O36:O39"/>
    <mergeCell ref="Q32:Q35"/>
    <mergeCell ref="R32:R35"/>
    <mergeCell ref="E36:E39"/>
    <mergeCell ref="F36:F39"/>
    <mergeCell ref="H36:H39"/>
    <mergeCell ref="I36:I39"/>
    <mergeCell ref="K36:K39"/>
    <mergeCell ref="L36:L39"/>
    <mergeCell ref="N36:N39"/>
    <mergeCell ref="Q36:Q39"/>
    <mergeCell ref="R36:R39"/>
    <mergeCell ref="Q40:Q43"/>
    <mergeCell ref="R40:R43"/>
    <mergeCell ref="M40:M51"/>
    <mergeCell ref="Q48:Q51"/>
    <mergeCell ref="R48:R51"/>
    <mergeCell ref="N44:N47"/>
    <mergeCell ref="O44:O47"/>
    <mergeCell ref="O48:O51"/>
    <mergeCell ref="Q44:Q47"/>
    <mergeCell ref="R44:R47"/>
    <mergeCell ref="E48:E51"/>
    <mergeCell ref="F48:F51"/>
    <mergeCell ref="H48:H51"/>
    <mergeCell ref="I48:I51"/>
    <mergeCell ref="K48:K51"/>
    <mergeCell ref="L48:L51"/>
    <mergeCell ref="N48:N51"/>
    <mergeCell ref="P40:P51"/>
    <mergeCell ref="E44:E47"/>
    <mergeCell ref="F44:F47"/>
    <mergeCell ref="H44:H47"/>
    <mergeCell ref="I44:I47"/>
    <mergeCell ref="K44:K47"/>
    <mergeCell ref="L44:L47"/>
    <mergeCell ref="J40:J51"/>
    <mergeCell ref="K40:K43"/>
    <mergeCell ref="L40:L43"/>
    <mergeCell ref="I40:I43"/>
    <mergeCell ref="N40:N43"/>
    <mergeCell ref="O40:O43"/>
    <mergeCell ref="B52:B87"/>
    <mergeCell ref="C52:C63"/>
    <mergeCell ref="D52:D63"/>
    <mergeCell ref="E52:E55"/>
    <mergeCell ref="F52:F55"/>
    <mergeCell ref="G52:G63"/>
    <mergeCell ref="H52:H55"/>
    <mergeCell ref="C40:C51"/>
    <mergeCell ref="D40:D51"/>
    <mergeCell ref="E40:E43"/>
    <mergeCell ref="F40:F43"/>
    <mergeCell ref="G40:G51"/>
    <mergeCell ref="H40:H43"/>
    <mergeCell ref="C76:C87"/>
    <mergeCell ref="D76:D87"/>
    <mergeCell ref="E76:E79"/>
    <mergeCell ref="F76:F79"/>
    <mergeCell ref="G76:G87"/>
    <mergeCell ref="H76:H79"/>
    <mergeCell ref="B4:B51"/>
    <mergeCell ref="C4:C15"/>
    <mergeCell ref="D4:D15"/>
    <mergeCell ref="C16:C27"/>
    <mergeCell ref="D16:D27"/>
    <mergeCell ref="O76:O79"/>
    <mergeCell ref="P76:P87"/>
    <mergeCell ref="Q76:Q79"/>
    <mergeCell ref="O52:O55"/>
    <mergeCell ref="P52:P63"/>
    <mergeCell ref="I60:I63"/>
    <mergeCell ref="K60:K63"/>
    <mergeCell ref="L60:L63"/>
    <mergeCell ref="O60:O63"/>
    <mergeCell ref="N64:N67"/>
    <mergeCell ref="L68:L71"/>
    <mergeCell ref="N68:N71"/>
    <mergeCell ref="R52:R55"/>
    <mergeCell ref="E56:E59"/>
    <mergeCell ref="F56:F59"/>
    <mergeCell ref="H56:H59"/>
    <mergeCell ref="I56:I59"/>
    <mergeCell ref="K56:K59"/>
    <mergeCell ref="I52:I55"/>
    <mergeCell ref="J52:J63"/>
    <mergeCell ref="K52:K55"/>
    <mergeCell ref="L52:L55"/>
    <mergeCell ref="M52:M63"/>
    <mergeCell ref="N52:N55"/>
    <mergeCell ref="L56:L59"/>
    <mergeCell ref="N56:N59"/>
    <mergeCell ref="N60:N63"/>
    <mergeCell ref="O56:O59"/>
    <mergeCell ref="Q56:Q59"/>
    <mergeCell ref="R56:R59"/>
    <mergeCell ref="E60:E63"/>
    <mergeCell ref="F60:F63"/>
    <mergeCell ref="H60:H63"/>
    <mergeCell ref="Q60:Q63"/>
    <mergeCell ref="R60:R63"/>
    <mergeCell ref="Q52:Q55"/>
    <mergeCell ref="C64:C75"/>
    <mergeCell ref="D64:D75"/>
    <mergeCell ref="E64:E67"/>
    <mergeCell ref="F64:F67"/>
    <mergeCell ref="G64:G75"/>
    <mergeCell ref="H64:H67"/>
    <mergeCell ref="O64:O67"/>
    <mergeCell ref="P64:P75"/>
    <mergeCell ref="Q64:Q67"/>
    <mergeCell ref="J64:J75"/>
    <mergeCell ref="K64:K67"/>
    <mergeCell ref="L64:L67"/>
    <mergeCell ref="M64:M75"/>
    <mergeCell ref="Q68:Q71"/>
    <mergeCell ref="R68:R71"/>
    <mergeCell ref="E72:E75"/>
    <mergeCell ref="F72:F75"/>
    <mergeCell ref="H72:H75"/>
    <mergeCell ref="I72:I75"/>
    <mergeCell ref="K72:K75"/>
    <mergeCell ref="L72:L75"/>
    <mergeCell ref="O72:O75"/>
    <mergeCell ref="Q72:Q75"/>
    <mergeCell ref="R72:R75"/>
    <mergeCell ref="N72:N75"/>
    <mergeCell ref="O68:O71"/>
    <mergeCell ref="S64:S75"/>
    <mergeCell ref="R76:R79"/>
    <mergeCell ref="E80:E83"/>
    <mergeCell ref="F80:F83"/>
    <mergeCell ref="H80:H83"/>
    <mergeCell ref="I80:I83"/>
    <mergeCell ref="K80:K83"/>
    <mergeCell ref="I76:I79"/>
    <mergeCell ref="J76:J87"/>
    <mergeCell ref="K76:K79"/>
    <mergeCell ref="L76:L79"/>
    <mergeCell ref="M76:M87"/>
    <mergeCell ref="N76:N79"/>
    <mergeCell ref="L80:L83"/>
    <mergeCell ref="N80:N83"/>
    <mergeCell ref="N84:N87"/>
    <mergeCell ref="S76:S87"/>
    <mergeCell ref="R64:R67"/>
    <mergeCell ref="E68:E71"/>
    <mergeCell ref="F68:F71"/>
    <mergeCell ref="H68:H71"/>
    <mergeCell ref="I68:I71"/>
    <mergeCell ref="K68:K71"/>
    <mergeCell ref="I64:I67"/>
    <mergeCell ref="O80:O83"/>
    <mergeCell ref="Q80:Q83"/>
    <mergeCell ref="R80:R83"/>
    <mergeCell ref="E84:E87"/>
    <mergeCell ref="F84:F87"/>
    <mergeCell ref="H84:H87"/>
    <mergeCell ref="I84:I87"/>
    <mergeCell ref="K84:K87"/>
    <mergeCell ref="L84:L87"/>
    <mergeCell ref="O84:O87"/>
    <mergeCell ref="Q84:Q87"/>
    <mergeCell ref="R84:R87"/>
    <mergeCell ref="E92:E95"/>
    <mergeCell ref="F92:F95"/>
    <mergeCell ref="H92:H95"/>
    <mergeCell ref="I92:I95"/>
    <mergeCell ref="B88:B123"/>
    <mergeCell ref="C88:C99"/>
    <mergeCell ref="D88:D99"/>
    <mergeCell ref="E88:E91"/>
    <mergeCell ref="F88:F91"/>
    <mergeCell ref="G88:G99"/>
    <mergeCell ref="H88:H91"/>
    <mergeCell ref="I88:I91"/>
    <mergeCell ref="N88:N91"/>
    <mergeCell ref="O88:O91"/>
    <mergeCell ref="P88:P99"/>
    <mergeCell ref="Q88:Q91"/>
    <mergeCell ref="R88:R91"/>
    <mergeCell ref="N92:N95"/>
    <mergeCell ref="O92:O95"/>
    <mergeCell ref="Q92:Q95"/>
    <mergeCell ref="R92:R95"/>
    <mergeCell ref="R96:R99"/>
    <mergeCell ref="S88:S99"/>
    <mergeCell ref="C100:C111"/>
    <mergeCell ref="D100:D111"/>
    <mergeCell ref="E100:E103"/>
    <mergeCell ref="F100:F103"/>
    <mergeCell ref="G100:G111"/>
    <mergeCell ref="H100:H103"/>
    <mergeCell ref="I100:I103"/>
    <mergeCell ref="J100:J111"/>
    <mergeCell ref="Q100:Q103"/>
    <mergeCell ref="F108:F111"/>
    <mergeCell ref="H108:H111"/>
    <mergeCell ref="I108:I111"/>
    <mergeCell ref="K108:K111"/>
    <mergeCell ref="L108:L111"/>
    <mergeCell ref="N108:N111"/>
    <mergeCell ref="Q108:Q111"/>
    <mergeCell ref="R100:R103"/>
    <mergeCell ref="E104:E107"/>
    <mergeCell ref="F104:F107"/>
    <mergeCell ref="O100:O103"/>
    <mergeCell ref="P100:P111"/>
    <mergeCell ref="O104:O107"/>
    <mergeCell ref="O108:O111"/>
    <mergeCell ref="K92:K95"/>
    <mergeCell ref="L92:L95"/>
    <mergeCell ref="N96:N99"/>
    <mergeCell ref="O96:O99"/>
    <mergeCell ref="Q104:Q107"/>
    <mergeCell ref="L104:L107"/>
    <mergeCell ref="N104:N107"/>
    <mergeCell ref="Q96:Q99"/>
    <mergeCell ref="R108:R111"/>
    <mergeCell ref="K104:K107"/>
    <mergeCell ref="K100:K103"/>
    <mergeCell ref="L100:L103"/>
    <mergeCell ref="M100:M111"/>
    <mergeCell ref="N100:N103"/>
    <mergeCell ref="R104:R107"/>
    <mergeCell ref="M88:M99"/>
    <mergeCell ref="F96:F99"/>
    <mergeCell ref="H96:H99"/>
    <mergeCell ref="I96:I99"/>
    <mergeCell ref="K96:K99"/>
    <mergeCell ref="L96:L99"/>
    <mergeCell ref="C112:C123"/>
    <mergeCell ref="D112:D123"/>
    <mergeCell ref="E112:E115"/>
    <mergeCell ref="F112:F115"/>
    <mergeCell ref="G112:G123"/>
    <mergeCell ref="H112:H115"/>
    <mergeCell ref="I112:I115"/>
    <mergeCell ref="H104:H107"/>
    <mergeCell ref="I104:I107"/>
    <mergeCell ref="E96:E99"/>
    <mergeCell ref="E108:E111"/>
    <mergeCell ref="J88:J99"/>
    <mergeCell ref="K88:K91"/>
    <mergeCell ref="L88:L91"/>
    <mergeCell ref="Q116:Q119"/>
    <mergeCell ref="R116:R119"/>
    <mergeCell ref="E120:E123"/>
    <mergeCell ref="F120:F123"/>
    <mergeCell ref="H120:H123"/>
    <mergeCell ref="I120:I123"/>
    <mergeCell ref="K120:K123"/>
    <mergeCell ref="L120:L123"/>
    <mergeCell ref="N120:N123"/>
    <mergeCell ref="P112:P123"/>
    <mergeCell ref="Q112:Q115"/>
    <mergeCell ref="R112:R115"/>
    <mergeCell ref="E116:E119"/>
    <mergeCell ref="F116:F119"/>
    <mergeCell ref="H116:H119"/>
    <mergeCell ref="I116:I119"/>
    <mergeCell ref="K116:K119"/>
    <mergeCell ref="L116:L119"/>
    <mergeCell ref="J112:J123"/>
    <mergeCell ref="K112:K115"/>
    <mergeCell ref="L112:L115"/>
    <mergeCell ref="M112:M123"/>
    <mergeCell ref="Q120:Q123"/>
    <mergeCell ref="R120:R123"/>
    <mergeCell ref="N112:N115"/>
    <mergeCell ref="O112:O115"/>
    <mergeCell ref="N116:N119"/>
    <mergeCell ref="O116:O119"/>
    <mergeCell ref="O120:O123"/>
    <mergeCell ref="R128:R131"/>
    <mergeCell ref="E132:E135"/>
    <mergeCell ref="B124:B147"/>
    <mergeCell ref="C124:C135"/>
    <mergeCell ref="D124:D135"/>
    <mergeCell ref="E124:E127"/>
    <mergeCell ref="F124:F127"/>
    <mergeCell ref="G124:G135"/>
    <mergeCell ref="H124:H127"/>
    <mergeCell ref="O124:O127"/>
    <mergeCell ref="P124:P135"/>
    <mergeCell ref="I132:I135"/>
    <mergeCell ref="K132:K135"/>
    <mergeCell ref="L132:L135"/>
    <mergeCell ref="O132:O135"/>
    <mergeCell ref="N136:N139"/>
    <mergeCell ref="L140:L143"/>
    <mergeCell ref="N140:N143"/>
    <mergeCell ref="K124:K127"/>
    <mergeCell ref="L124:L127"/>
    <mergeCell ref="M124:M135"/>
    <mergeCell ref="N124:N127"/>
    <mergeCell ref="L128:L131"/>
    <mergeCell ref="N128:N131"/>
    <mergeCell ref="N132:N135"/>
    <mergeCell ref="O128:O131"/>
    <mergeCell ref="Q128:Q131"/>
    <mergeCell ref="S124:S135"/>
    <mergeCell ref="Q124:Q127"/>
    <mergeCell ref="R124:R127"/>
    <mergeCell ref="Q136:Q139"/>
    <mergeCell ref="E140:E143"/>
    <mergeCell ref="F140:F143"/>
    <mergeCell ref="H140:H143"/>
    <mergeCell ref="I140:I143"/>
    <mergeCell ref="K140:K143"/>
    <mergeCell ref="I136:I139"/>
    <mergeCell ref="J136:J147"/>
    <mergeCell ref="K136:K139"/>
    <mergeCell ref="N144:N147"/>
    <mergeCell ref="O144:O147"/>
    <mergeCell ref="E144:E147"/>
    <mergeCell ref="C136:C147"/>
    <mergeCell ref="D136:D147"/>
    <mergeCell ref="I128:I131"/>
    <mergeCell ref="E136:E139"/>
    <mergeCell ref="F136:F139"/>
    <mergeCell ref="G136:G147"/>
    <mergeCell ref="H136:H139"/>
    <mergeCell ref="O136:O139"/>
    <mergeCell ref="P136:P147"/>
    <mergeCell ref="K128:K131"/>
    <mergeCell ref="I124:I127"/>
    <mergeCell ref="J124:J135"/>
    <mergeCell ref="E128:E131"/>
    <mergeCell ref="F128:F131"/>
    <mergeCell ref="H128:H131"/>
    <mergeCell ref="B2:C2"/>
    <mergeCell ref="R144:R147"/>
    <mergeCell ref="O140:O143"/>
    <mergeCell ref="Q140:Q143"/>
    <mergeCell ref="R140:R143"/>
    <mergeCell ref="F132:F135"/>
    <mergeCell ref="H132:H135"/>
    <mergeCell ref="Q132:Q135"/>
    <mergeCell ref="R132:R135"/>
    <mergeCell ref="R136:R139"/>
    <mergeCell ref="F144:F147"/>
    <mergeCell ref="H144:H147"/>
    <mergeCell ref="I144:I147"/>
    <mergeCell ref="K144:K147"/>
    <mergeCell ref="L144:L147"/>
    <mergeCell ref="L136:L139"/>
    <mergeCell ref="M136:M147"/>
    <mergeCell ref="Q144:Q147"/>
  </mergeCells>
  <dataValidations count="2">
    <dataValidation type="custom" allowBlank="1" showInputMessage="1" showErrorMessage="1" sqref="G4:G147 J4:J147 M4:M147 P4:P147 S4:S147">
      <formula1>""</formula1>
    </dataValidation>
    <dataValidation type="custom" allowBlank="1" showInputMessage="1" showErrorMessage="1" sqref="D4:D147">
      <formula1>" "</formula1>
    </dataValidation>
  </dataValidations>
  <hyperlinks>
    <hyperlink ref="V4" r:id="rId1" display="www.google.com"/>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C342"/>
  <sheetViews>
    <sheetView zoomScaleNormal="100" workbookViewId="0">
      <pane xSplit="3" ySplit="2" topLeftCell="D3" activePane="bottomRight" state="frozen"/>
      <selection pane="topRight" activeCell="D1" sqref="D1"/>
      <selection pane="bottomLeft" activeCell="A3" sqref="A3"/>
      <selection pane="bottomRight" activeCell="D4" sqref="D4:D15"/>
    </sheetView>
  </sheetViews>
  <sheetFormatPr defaultColWidth="14.42578125" defaultRowHeight="12.75"/>
  <cols>
    <col min="1" max="1" width="1.7109375" style="136" customWidth="1"/>
    <col min="2" max="2" width="11.7109375" style="136" customWidth="1"/>
    <col min="3" max="3" width="16.42578125" style="136" customWidth="1"/>
    <col min="4" max="4" width="33.85546875" style="136" customWidth="1"/>
    <col min="5" max="5" width="6.85546875" style="136" customWidth="1"/>
    <col min="6" max="7" width="33.85546875" style="136" customWidth="1"/>
    <col min="8" max="8" width="5.85546875" style="136" customWidth="1"/>
    <col min="9" max="10" width="33.85546875" style="136" customWidth="1"/>
    <col min="11" max="11" width="6.140625" style="136" customWidth="1"/>
    <col min="12" max="13" width="33.85546875" style="136" customWidth="1"/>
    <col min="14" max="14" width="6" style="136" customWidth="1"/>
    <col min="15" max="16" width="33.85546875" style="136" customWidth="1"/>
    <col min="17" max="17" width="6.5703125" style="136" customWidth="1"/>
    <col min="18" max="18" width="33.85546875" style="136" customWidth="1"/>
    <col min="19" max="19" width="47.85546875" style="136" customWidth="1"/>
    <col min="20" max="20" width="14.42578125" style="136"/>
    <col min="21" max="21" width="40.85546875" style="136" customWidth="1"/>
    <col min="22" max="16384" width="14.42578125" style="136"/>
  </cols>
  <sheetData>
    <row r="1" spans="1:29" ht="6" customHeight="1">
      <c r="A1" s="1"/>
      <c r="B1" s="16"/>
      <c r="C1" s="3"/>
      <c r="D1" s="137"/>
      <c r="E1" s="137"/>
      <c r="F1" s="137"/>
      <c r="G1" s="137"/>
      <c r="H1" s="137"/>
      <c r="I1" s="137"/>
      <c r="J1" s="137"/>
      <c r="K1" s="137"/>
      <c r="L1" s="137"/>
      <c r="M1" s="137"/>
      <c r="N1" s="137"/>
      <c r="O1" s="137"/>
      <c r="P1" s="137"/>
      <c r="Q1" s="137"/>
      <c r="R1" s="137"/>
      <c r="S1" s="1"/>
      <c r="T1" s="1"/>
      <c r="U1" s="1"/>
      <c r="V1" s="1"/>
      <c r="W1" s="1"/>
      <c r="X1" s="1"/>
      <c r="Y1" s="1"/>
      <c r="Z1" s="1"/>
      <c r="AA1" s="1"/>
      <c r="AB1" s="1"/>
      <c r="AC1" s="1"/>
    </row>
    <row r="2" spans="1:29" ht="18">
      <c r="A2" s="5"/>
      <c r="B2" s="296" t="str">
        <f>Refs!A20</f>
        <v>Other subject 3</v>
      </c>
      <c r="C2" s="293"/>
      <c r="D2" s="178"/>
      <c r="E2" s="139"/>
      <c r="F2" s="139"/>
      <c r="G2" s="139"/>
      <c r="H2" s="139"/>
      <c r="I2" s="139"/>
      <c r="J2" s="139"/>
      <c r="K2" s="139"/>
      <c r="L2" s="139"/>
      <c r="M2" s="139"/>
      <c r="N2" s="139"/>
      <c r="O2" s="139"/>
      <c r="P2" s="139"/>
      <c r="Q2" s="139"/>
      <c r="R2" s="139"/>
      <c r="S2" s="1"/>
      <c r="T2" s="1"/>
      <c r="U2" s="1"/>
      <c r="V2" s="1"/>
      <c r="W2" s="1"/>
      <c r="X2" s="1"/>
      <c r="Y2" s="1"/>
      <c r="Z2" s="1"/>
      <c r="AA2" s="1"/>
      <c r="AB2" s="1"/>
      <c r="AC2" s="1"/>
    </row>
    <row r="3" spans="1:29" ht="14.25" customHeight="1">
      <c r="A3" s="1"/>
      <c r="B3" s="16"/>
      <c r="C3" s="3"/>
      <c r="D3" s="160" t="str">
        <f>IF(Refs!$B$29=1,"Datganiadau Blwyddyn 6", "Year 6 Descriptors")</f>
        <v>Year 6 Descriptors</v>
      </c>
      <c r="E3" s="160" t="str">
        <f>IF(Refs!$B$29=1,"Tymor", "Term")</f>
        <v>Term</v>
      </c>
      <c r="F3" s="176"/>
      <c r="G3" s="160" t="str">
        <f>IF(Refs!$B$29=1,"Blwyddyn 7", "Year 7")</f>
        <v>Year 7</v>
      </c>
      <c r="H3" s="160" t="str">
        <f>IF(Refs!$B$29=1,"Tymor", "Term")</f>
        <v>Term</v>
      </c>
      <c r="I3" s="176"/>
      <c r="J3" s="160" t="str">
        <f>IF(Refs!$B$29=1,"Blwyddyn 8", "Year 8")</f>
        <v>Year 8</v>
      </c>
      <c r="K3" s="160" t="str">
        <f>IF(Refs!$B$29=1,"Tymor", "Term")</f>
        <v>Term</v>
      </c>
      <c r="L3" s="176"/>
      <c r="M3" s="160" t="str">
        <f>IF(Refs!$B$29=1,"Blwyddyn 9", "Year 9")</f>
        <v>Year 9</v>
      </c>
      <c r="N3" s="160" t="str">
        <f>IF(Refs!$B$29=1,"Tymor", "Term")</f>
        <v>Term</v>
      </c>
      <c r="O3" s="176"/>
      <c r="P3" s="160" t="str">
        <f>IF(Refs!$B$29=1,"Blwyddyn 10", "Year 10")</f>
        <v>Year 10</v>
      </c>
      <c r="Q3" s="160" t="str">
        <f>IF(Refs!$B$29=1,"Tymor", "Term")</f>
        <v>Term</v>
      </c>
      <c r="R3" s="176"/>
      <c r="S3" s="160" t="str">
        <f>IF(Refs!$B$29=1,"Blwyddyn 11", "Year 11")</f>
        <v>Year 11</v>
      </c>
      <c r="T3" s="160" t="str">
        <f>IF(Refs!$B$29=1,"Tymor", "Term")</f>
        <v>Term</v>
      </c>
      <c r="U3" s="176"/>
      <c r="V3" s="177" t="s">
        <v>708</v>
      </c>
      <c r="W3" s="1"/>
      <c r="X3" s="1"/>
      <c r="Y3" s="1"/>
      <c r="Z3" s="1"/>
      <c r="AA3" s="1"/>
      <c r="AB3" s="1"/>
      <c r="AC3" s="1"/>
    </row>
    <row r="4" spans="1:29" ht="15" customHeight="1">
      <c r="A4" s="8"/>
      <c r="B4" s="288" t="str">
        <f ca="1">OFFSET(INDIRECT($B200),3,0)</f>
        <v>1. Citizenship</v>
      </c>
      <c r="C4" s="278" t="str">
        <f ca="1">OFFSET(INDIRECT($B200),4,2)</f>
        <v>Identity, image and reputation</v>
      </c>
      <c r="D4" s="289" t="str">
        <f ca="1">OFFSET(INDIRECT($B200),4,14)</f>
        <v xml:space="preserve">explain what metadata of a photograph can include, e.g. date, time and location
identify benefits and risks of mobile devices broadcasting the location of the user/device, e.g. apps accessing location 
identify secure sites by looking for privacy seals of approval, e.g. https, padlock icon
identify the benefits and risks of giving personal information and device access to different software
understand how and why people use their information and online presence to create a virtual image of themselves as a user.    
</v>
      </c>
      <c r="E4" s="241">
        <v>1</v>
      </c>
      <c r="F4" s="237"/>
      <c r="G4" s="268" t="str">
        <f ca="1">OFFSET(INDIRECT($B200),4,15)</f>
        <v>explain how their digital usage is tracked, e.g. know basic data protection laws and how organisations are responsible for the security of collected data
use strategies for guarding against identity theft and scams that try to access their private information online, e.g. safely manage browser history and cookies.</v>
      </c>
      <c r="H4" s="241">
        <v>1</v>
      </c>
      <c r="I4" s="237"/>
      <c r="J4" s="268" t="str">
        <f ca="1">OFFSET(INDIRECT($B200),4,16)</f>
        <v xml:space="preserve">discuss the benefits and risks of presenting themselves in different ways online, e.g. professionally and personally. 
</v>
      </c>
      <c r="K4" s="241">
        <v>1</v>
      </c>
      <c r="L4" s="237"/>
      <c r="M4" s="270" t="str">
        <f ca="1">OFFSET(INDIRECT($B200),4,17)</f>
        <v xml:space="preserve">understand that they have a digital footprint and that this information can be searched, copied and passed on, e.g. know how to check the security configurations of their devices and/or the software they use. 
</v>
      </c>
      <c r="N4" s="241">
        <v>1</v>
      </c>
      <c r="O4" s="267"/>
      <c r="P4" s="273" t="str">
        <f ca="1">OFFSET(INDIRECT($B200),4,18)</f>
        <v xml:space="preserve">build a positive reputation in the context of their employment prospects, e.g. use social media responsibly
understand the ways websites and companies collect data online and utilise it to personalise content for their users, e.g. personal data being shared
recognise the risks and the uses of data/services on personal devices within the terms and conditions of a range of software and web services.
</v>
      </c>
      <c r="Q4" s="241">
        <v>1</v>
      </c>
      <c r="R4" s="267"/>
      <c r="S4" s="276" t="str">
        <f ca="1">OFFSET(INDIRECT($B200),4,19)</f>
        <v xml:space="preserve">explain the ethical issues of corporate encryption, e.g building in a bypass system
identify and describe the data protection policies of a variety of organisations located in different countries, and how this affects the way that they work
identify how organisations become data compliant when using multi-national products.
</v>
      </c>
      <c r="T4" s="241">
        <v>1</v>
      </c>
      <c r="U4" s="267"/>
      <c r="V4" s="237"/>
      <c r="W4" s="1"/>
      <c r="X4" s="1"/>
      <c r="Y4" s="1"/>
      <c r="Z4" s="1"/>
      <c r="AA4" s="1"/>
      <c r="AB4" s="1"/>
      <c r="AC4" s="1"/>
    </row>
    <row r="5" spans="1:29" ht="15" customHeight="1">
      <c r="A5" s="8"/>
      <c r="B5" s="282"/>
      <c r="C5" s="222"/>
      <c r="D5" s="290"/>
      <c r="E5" s="242"/>
      <c r="F5" s="247"/>
      <c r="G5" s="269"/>
      <c r="H5" s="242"/>
      <c r="I5" s="247"/>
      <c r="J5" s="269"/>
      <c r="K5" s="242"/>
      <c r="L5" s="247"/>
      <c r="M5" s="271"/>
      <c r="N5" s="242"/>
      <c r="O5" s="240"/>
      <c r="P5" s="274"/>
      <c r="Q5" s="242"/>
      <c r="R5" s="240"/>
      <c r="S5" s="277"/>
      <c r="T5" s="242"/>
      <c r="U5" s="240"/>
      <c r="V5" s="238"/>
      <c r="W5" s="1"/>
      <c r="X5" s="1"/>
      <c r="Y5" s="1"/>
      <c r="Z5" s="1"/>
      <c r="AA5" s="1"/>
      <c r="AB5" s="1"/>
      <c r="AC5" s="1"/>
    </row>
    <row r="6" spans="1:29" ht="15" customHeight="1">
      <c r="A6" s="8"/>
      <c r="B6" s="282"/>
      <c r="C6" s="222"/>
      <c r="D6" s="290"/>
      <c r="E6" s="242"/>
      <c r="F6" s="247"/>
      <c r="G6" s="269"/>
      <c r="H6" s="242"/>
      <c r="I6" s="247"/>
      <c r="J6" s="269"/>
      <c r="K6" s="242"/>
      <c r="L6" s="247"/>
      <c r="M6" s="271"/>
      <c r="N6" s="242"/>
      <c r="O6" s="240"/>
      <c r="P6" s="274"/>
      <c r="Q6" s="242"/>
      <c r="R6" s="240"/>
      <c r="S6" s="277"/>
      <c r="T6" s="242"/>
      <c r="U6" s="240"/>
      <c r="V6" s="238"/>
      <c r="W6" s="1"/>
      <c r="X6" s="1"/>
      <c r="Y6" s="1"/>
      <c r="Z6" s="1"/>
      <c r="AA6" s="1"/>
      <c r="AB6" s="1"/>
      <c r="AC6" s="1"/>
    </row>
    <row r="7" spans="1:29" ht="15" customHeight="1">
      <c r="A7" s="8"/>
      <c r="B7" s="282"/>
      <c r="C7" s="222"/>
      <c r="D7" s="290"/>
      <c r="E7" s="243"/>
      <c r="F7" s="247"/>
      <c r="G7" s="269"/>
      <c r="H7" s="243"/>
      <c r="I7" s="247"/>
      <c r="J7" s="269"/>
      <c r="K7" s="243"/>
      <c r="L7" s="247"/>
      <c r="M7" s="271"/>
      <c r="N7" s="243"/>
      <c r="O7" s="240"/>
      <c r="P7" s="274"/>
      <c r="Q7" s="243"/>
      <c r="R7" s="240"/>
      <c r="S7" s="277"/>
      <c r="T7" s="243"/>
      <c r="U7" s="240"/>
      <c r="V7" s="238"/>
      <c r="W7" s="1"/>
      <c r="X7" s="1"/>
      <c r="Y7" s="1"/>
      <c r="Z7" s="1"/>
      <c r="AA7" s="1"/>
      <c r="AB7" s="1"/>
      <c r="AC7" s="1"/>
    </row>
    <row r="8" spans="1:29" ht="15" customHeight="1">
      <c r="A8" s="8"/>
      <c r="B8" s="282"/>
      <c r="C8" s="222"/>
      <c r="D8" s="290"/>
      <c r="E8" s="241">
        <v>2</v>
      </c>
      <c r="F8" s="266"/>
      <c r="G8" s="269"/>
      <c r="H8" s="241">
        <v>2</v>
      </c>
      <c r="I8" s="266"/>
      <c r="J8" s="269"/>
      <c r="K8" s="241">
        <v>2</v>
      </c>
      <c r="L8" s="247"/>
      <c r="M8" s="271"/>
      <c r="N8" s="241">
        <v>2</v>
      </c>
      <c r="O8" s="240"/>
      <c r="P8" s="274"/>
      <c r="Q8" s="241">
        <v>2</v>
      </c>
      <c r="R8" s="240"/>
      <c r="S8" s="277"/>
      <c r="T8" s="241">
        <v>2</v>
      </c>
      <c r="U8" s="240"/>
      <c r="V8" s="237"/>
      <c r="W8" s="1"/>
      <c r="X8" s="1"/>
      <c r="Y8" s="1"/>
      <c r="Z8" s="1"/>
      <c r="AA8" s="1"/>
      <c r="AB8" s="1"/>
      <c r="AC8" s="1"/>
    </row>
    <row r="9" spans="1:29" ht="15" customHeight="1">
      <c r="A9" s="8"/>
      <c r="B9" s="282"/>
      <c r="C9" s="222"/>
      <c r="D9" s="290"/>
      <c r="E9" s="242"/>
      <c r="F9" s="247"/>
      <c r="G9" s="269"/>
      <c r="H9" s="242"/>
      <c r="I9" s="247"/>
      <c r="J9" s="269"/>
      <c r="K9" s="242"/>
      <c r="L9" s="247"/>
      <c r="M9" s="271"/>
      <c r="N9" s="242"/>
      <c r="O9" s="240"/>
      <c r="P9" s="274"/>
      <c r="Q9" s="242"/>
      <c r="R9" s="240"/>
      <c r="S9" s="277"/>
      <c r="T9" s="242"/>
      <c r="U9" s="240"/>
      <c r="V9" s="238"/>
      <c r="W9" s="1"/>
      <c r="X9" s="1"/>
      <c r="Y9" s="1"/>
      <c r="Z9" s="1"/>
      <c r="AA9" s="1"/>
      <c r="AB9" s="1"/>
      <c r="AC9" s="1"/>
    </row>
    <row r="10" spans="1:29" ht="15" customHeight="1">
      <c r="A10" s="8"/>
      <c r="B10" s="282"/>
      <c r="C10" s="222"/>
      <c r="D10" s="290"/>
      <c r="E10" s="242"/>
      <c r="F10" s="247"/>
      <c r="G10" s="269"/>
      <c r="H10" s="242"/>
      <c r="I10" s="247"/>
      <c r="J10" s="269"/>
      <c r="K10" s="242"/>
      <c r="L10" s="247"/>
      <c r="M10" s="271"/>
      <c r="N10" s="242"/>
      <c r="O10" s="240"/>
      <c r="P10" s="274"/>
      <c r="Q10" s="242"/>
      <c r="R10" s="240"/>
      <c r="S10" s="277"/>
      <c r="T10" s="242"/>
      <c r="U10" s="240"/>
      <c r="V10" s="238"/>
      <c r="W10" s="1"/>
      <c r="X10" s="1"/>
      <c r="Y10" s="1"/>
      <c r="Z10" s="1"/>
      <c r="AA10" s="1"/>
      <c r="AB10" s="1"/>
      <c r="AC10" s="1"/>
    </row>
    <row r="11" spans="1:29" ht="15" customHeight="1">
      <c r="A11" s="8"/>
      <c r="B11" s="282"/>
      <c r="C11" s="222"/>
      <c r="D11" s="290"/>
      <c r="E11" s="243"/>
      <c r="F11" s="247"/>
      <c r="G11" s="269"/>
      <c r="H11" s="243"/>
      <c r="I11" s="247"/>
      <c r="J11" s="269"/>
      <c r="K11" s="243"/>
      <c r="L11" s="247"/>
      <c r="M11" s="271"/>
      <c r="N11" s="243"/>
      <c r="O11" s="240"/>
      <c r="P11" s="274"/>
      <c r="Q11" s="243"/>
      <c r="R11" s="240"/>
      <c r="S11" s="277"/>
      <c r="T11" s="243"/>
      <c r="U11" s="240"/>
      <c r="V11" s="238"/>
      <c r="W11" s="1"/>
      <c r="X11" s="1"/>
      <c r="Y11" s="1"/>
      <c r="Z11" s="1"/>
      <c r="AA11" s="1"/>
      <c r="AB11" s="1"/>
      <c r="AC11" s="1"/>
    </row>
    <row r="12" spans="1:29" ht="15" customHeight="1">
      <c r="A12" s="8"/>
      <c r="B12" s="282"/>
      <c r="C12" s="222"/>
      <c r="D12" s="290"/>
      <c r="E12" s="241">
        <v>3</v>
      </c>
      <c r="F12" s="266"/>
      <c r="G12" s="269"/>
      <c r="H12" s="241">
        <v>3</v>
      </c>
      <c r="I12" s="266"/>
      <c r="J12" s="269"/>
      <c r="K12" s="241">
        <v>3</v>
      </c>
      <c r="L12" s="247"/>
      <c r="M12" s="271"/>
      <c r="N12" s="241">
        <v>3</v>
      </c>
      <c r="O12" s="240"/>
      <c r="P12" s="274"/>
      <c r="Q12" s="241">
        <v>3</v>
      </c>
      <c r="R12" s="240"/>
      <c r="S12" s="277"/>
      <c r="T12" s="241">
        <v>3</v>
      </c>
      <c r="U12" s="240"/>
      <c r="V12" s="237"/>
      <c r="W12" s="1"/>
      <c r="X12" s="1"/>
      <c r="Y12" s="1"/>
      <c r="Z12" s="1"/>
      <c r="AA12" s="1"/>
      <c r="AB12" s="1"/>
      <c r="AC12" s="1"/>
    </row>
    <row r="13" spans="1:29" ht="15" customHeight="1">
      <c r="A13" s="8"/>
      <c r="B13" s="282"/>
      <c r="C13" s="222"/>
      <c r="D13" s="290"/>
      <c r="E13" s="242"/>
      <c r="F13" s="247"/>
      <c r="G13" s="269"/>
      <c r="H13" s="242"/>
      <c r="I13" s="247"/>
      <c r="J13" s="269"/>
      <c r="K13" s="242"/>
      <c r="L13" s="247"/>
      <c r="M13" s="271"/>
      <c r="N13" s="242"/>
      <c r="O13" s="240"/>
      <c r="P13" s="274"/>
      <c r="Q13" s="242"/>
      <c r="R13" s="240"/>
      <c r="S13" s="277"/>
      <c r="T13" s="242"/>
      <c r="U13" s="240"/>
      <c r="V13" s="238"/>
      <c r="W13" s="1"/>
      <c r="X13" s="1"/>
      <c r="Y13" s="1"/>
      <c r="Z13" s="1"/>
      <c r="AA13" s="1"/>
      <c r="AB13" s="1"/>
      <c r="AC13" s="1"/>
    </row>
    <row r="14" spans="1:29" ht="15" customHeight="1">
      <c r="A14" s="8"/>
      <c r="B14" s="282"/>
      <c r="C14" s="222"/>
      <c r="D14" s="290"/>
      <c r="E14" s="242"/>
      <c r="F14" s="247"/>
      <c r="G14" s="269"/>
      <c r="H14" s="242"/>
      <c r="I14" s="247"/>
      <c r="J14" s="269"/>
      <c r="K14" s="242"/>
      <c r="L14" s="247"/>
      <c r="M14" s="271"/>
      <c r="N14" s="242"/>
      <c r="O14" s="240"/>
      <c r="P14" s="274"/>
      <c r="Q14" s="242"/>
      <c r="R14" s="240"/>
      <c r="S14" s="277"/>
      <c r="T14" s="242"/>
      <c r="U14" s="240"/>
      <c r="V14" s="238"/>
      <c r="W14" s="1"/>
      <c r="X14" s="1"/>
      <c r="Y14" s="1"/>
      <c r="Z14" s="1"/>
      <c r="AA14" s="1"/>
      <c r="AB14" s="1"/>
      <c r="AC14" s="1"/>
    </row>
    <row r="15" spans="1:29" ht="15" customHeight="1">
      <c r="A15" s="8"/>
      <c r="B15" s="282"/>
      <c r="C15" s="220"/>
      <c r="D15" s="290"/>
      <c r="E15" s="243"/>
      <c r="F15" s="247"/>
      <c r="G15" s="269"/>
      <c r="H15" s="243"/>
      <c r="I15" s="247"/>
      <c r="J15" s="269"/>
      <c r="K15" s="243"/>
      <c r="L15" s="247"/>
      <c r="M15" s="272"/>
      <c r="N15" s="243"/>
      <c r="O15" s="240"/>
      <c r="P15" s="275"/>
      <c r="Q15" s="243"/>
      <c r="R15" s="240"/>
      <c r="S15" s="277"/>
      <c r="T15" s="243"/>
      <c r="U15" s="240"/>
      <c r="V15" s="238"/>
      <c r="W15" s="1"/>
      <c r="X15" s="1"/>
      <c r="Y15" s="1"/>
      <c r="Z15" s="1"/>
      <c r="AA15" s="1"/>
      <c r="AB15" s="1"/>
      <c r="AC15" s="1"/>
    </row>
    <row r="16" spans="1:29" ht="15" customHeight="1">
      <c r="A16" s="8"/>
      <c r="B16" s="282"/>
      <c r="C16" s="278" t="str">
        <f ca="1">OFFSET(INDIRECT($B200),6,2)</f>
        <v>Health and well-being</v>
      </c>
      <c r="D16" s="268" t="str">
        <f ca="1">OFFSET(INDIRECT($B200),6,14)</f>
        <v>understand the importance of balancing game and screen time with other parts of their lives, e.g. explore the reasons why they may be tempted to spend more time playing games or find it difficult to stop playing and the effect this has on their health.</v>
      </c>
      <c r="E16" s="241">
        <v>1</v>
      </c>
      <c r="F16" s="237"/>
      <c r="G16" s="244" t="str">
        <f ca="1">OFFSET(INDIRECT($B200),6,15)</f>
        <v>reflect on the role of digital media in their lives and their media habits, e.g. explore how the media can play a powerful role in shaping our ideas about stereotypes.</v>
      </c>
      <c r="H16" s="241">
        <v>1</v>
      </c>
      <c r="I16" s="246"/>
      <c r="J16" s="263" t="str">
        <f ca="1">OFFSET(INDIRECT($B200),6,16)</f>
        <v>demonstrate healthy online behaviours (physical and psychological) and identify unacceptable behaviour, e.g. in relation to cyberstalking, harassment, abuse of trust and radicalisation.</v>
      </c>
      <c r="K16" s="241">
        <v>1</v>
      </c>
      <c r="L16" s="246"/>
      <c r="M16" s="260" t="str">
        <f ca="1">OFFSET(INDIRECT($B200),6,17)</f>
        <v>identify stereotypes and their impact in a range of media forms, e.g. critically reflect upon stereotypes in mass media, social media and gaming.</v>
      </c>
      <c r="N16" s="241">
        <v>1</v>
      </c>
      <c r="O16" s="244"/>
      <c r="P16" s="244" t="str">
        <f ca="1">OFFSET(INDIRECT($B200),6,18)</f>
        <v>think critically about the different purposes and contexts of digital image editing, e.g. explore the benefits and negative points of photograph manipulation; evaluate digitally edited images in terms of context and purpose
take reasonable steps to avoid health problems (physical and psychological) caused by the use of technology
understand the legal responsibilities for disposal of technology and the environmental impact of doing so.</v>
      </c>
      <c r="Q16" s="241">
        <v>1</v>
      </c>
      <c r="R16" s="244"/>
      <c r="S16" s="244" t="str">
        <f ca="1">OFFSET(INDIRECT($B200),6,19)</f>
        <v>think critically about the different purposes and contexts of digital image editing
take reasonable steps to avoid health problems caused by the use of technology and suggest strategies to prevent or reduce the problems (physical and psychological) 
explain how to access support from professionals and organisations
understand the legal responsibilities for disposal of technology and the environmental impact of doing so.</v>
      </c>
      <c r="T16" s="241">
        <v>1</v>
      </c>
      <c r="U16" s="244"/>
      <c r="V16" s="237"/>
      <c r="W16" s="1"/>
      <c r="X16" s="1"/>
      <c r="Y16" s="1"/>
      <c r="Z16" s="1"/>
      <c r="AA16" s="1"/>
      <c r="AB16" s="1"/>
      <c r="AC16" s="1"/>
    </row>
    <row r="17" spans="1:29" ht="15" customHeight="1">
      <c r="A17" s="8"/>
      <c r="B17" s="282"/>
      <c r="C17" s="222"/>
      <c r="D17" s="291"/>
      <c r="E17" s="242"/>
      <c r="F17" s="247"/>
      <c r="G17" s="239"/>
      <c r="H17" s="242"/>
      <c r="I17" s="247"/>
      <c r="J17" s="264"/>
      <c r="K17" s="242"/>
      <c r="L17" s="247"/>
      <c r="M17" s="261"/>
      <c r="N17" s="242"/>
      <c r="O17" s="240"/>
      <c r="P17" s="240"/>
      <c r="Q17" s="242"/>
      <c r="R17" s="240"/>
      <c r="S17" s="240"/>
      <c r="T17" s="242"/>
      <c r="U17" s="240"/>
      <c r="V17" s="238"/>
      <c r="W17" s="1"/>
      <c r="X17" s="1"/>
      <c r="Y17" s="1"/>
      <c r="Z17" s="1"/>
      <c r="AA17" s="1"/>
      <c r="AB17" s="1"/>
      <c r="AC17" s="1"/>
    </row>
    <row r="18" spans="1:29" ht="15" customHeight="1">
      <c r="A18" s="8"/>
      <c r="B18" s="282"/>
      <c r="C18" s="222"/>
      <c r="D18" s="291"/>
      <c r="E18" s="242"/>
      <c r="F18" s="247"/>
      <c r="G18" s="239"/>
      <c r="H18" s="242"/>
      <c r="I18" s="247"/>
      <c r="J18" s="264"/>
      <c r="K18" s="242"/>
      <c r="L18" s="247"/>
      <c r="M18" s="261"/>
      <c r="N18" s="242"/>
      <c r="O18" s="240"/>
      <c r="P18" s="240"/>
      <c r="Q18" s="242"/>
      <c r="R18" s="240"/>
      <c r="S18" s="240"/>
      <c r="T18" s="242"/>
      <c r="U18" s="240"/>
      <c r="V18" s="238"/>
      <c r="W18" s="1"/>
      <c r="X18" s="1"/>
      <c r="Y18" s="1"/>
      <c r="Z18" s="1"/>
      <c r="AA18" s="1"/>
      <c r="AB18" s="1"/>
      <c r="AC18" s="1"/>
    </row>
    <row r="19" spans="1:29" ht="15" customHeight="1">
      <c r="A19" s="8"/>
      <c r="B19" s="282"/>
      <c r="C19" s="222"/>
      <c r="D19" s="291"/>
      <c r="E19" s="243"/>
      <c r="F19" s="247"/>
      <c r="G19" s="239"/>
      <c r="H19" s="243"/>
      <c r="I19" s="247"/>
      <c r="J19" s="264"/>
      <c r="K19" s="243"/>
      <c r="L19" s="247"/>
      <c r="M19" s="261"/>
      <c r="N19" s="243"/>
      <c r="O19" s="240"/>
      <c r="P19" s="240"/>
      <c r="Q19" s="243"/>
      <c r="R19" s="240"/>
      <c r="S19" s="240"/>
      <c r="T19" s="243"/>
      <c r="U19" s="240"/>
      <c r="V19" s="238"/>
      <c r="W19" s="1"/>
      <c r="X19" s="1"/>
      <c r="Y19" s="1"/>
      <c r="Z19" s="1"/>
      <c r="AA19" s="1"/>
      <c r="AB19" s="1"/>
      <c r="AC19" s="1"/>
    </row>
    <row r="20" spans="1:29" ht="15" customHeight="1">
      <c r="A20" s="8"/>
      <c r="B20" s="282"/>
      <c r="C20" s="222"/>
      <c r="D20" s="291"/>
      <c r="E20" s="241">
        <v>2</v>
      </c>
      <c r="F20" s="266"/>
      <c r="G20" s="239"/>
      <c r="H20" s="241">
        <v>2</v>
      </c>
      <c r="I20" s="248"/>
      <c r="J20" s="264"/>
      <c r="K20" s="241">
        <v>2</v>
      </c>
      <c r="L20" s="248"/>
      <c r="M20" s="261"/>
      <c r="N20" s="241">
        <v>2</v>
      </c>
      <c r="O20" s="239"/>
      <c r="P20" s="240"/>
      <c r="Q20" s="241">
        <v>2</v>
      </c>
      <c r="R20" s="239"/>
      <c r="S20" s="240"/>
      <c r="T20" s="241">
        <v>2</v>
      </c>
      <c r="U20" s="239"/>
      <c r="V20" s="237"/>
      <c r="W20" s="1"/>
      <c r="X20" s="1"/>
      <c r="Y20" s="1"/>
      <c r="Z20" s="1"/>
      <c r="AA20" s="1"/>
      <c r="AB20" s="1"/>
      <c r="AC20" s="1"/>
    </row>
    <row r="21" spans="1:29" ht="15" customHeight="1">
      <c r="A21" s="8"/>
      <c r="B21" s="282"/>
      <c r="C21" s="222"/>
      <c r="D21" s="291"/>
      <c r="E21" s="242"/>
      <c r="F21" s="247"/>
      <c r="G21" s="239"/>
      <c r="H21" s="242"/>
      <c r="I21" s="247"/>
      <c r="J21" s="264"/>
      <c r="K21" s="242"/>
      <c r="L21" s="247"/>
      <c r="M21" s="261"/>
      <c r="N21" s="242"/>
      <c r="O21" s="240"/>
      <c r="P21" s="240"/>
      <c r="Q21" s="242"/>
      <c r="R21" s="240"/>
      <c r="S21" s="240"/>
      <c r="T21" s="242"/>
      <c r="U21" s="240"/>
      <c r="V21" s="238"/>
      <c r="W21" s="1"/>
      <c r="X21" s="1"/>
      <c r="Y21" s="1"/>
      <c r="Z21" s="1"/>
      <c r="AA21" s="1"/>
      <c r="AB21" s="1"/>
      <c r="AC21" s="1"/>
    </row>
    <row r="22" spans="1:29" ht="15" customHeight="1">
      <c r="A22" s="8"/>
      <c r="B22" s="282"/>
      <c r="C22" s="222"/>
      <c r="D22" s="291"/>
      <c r="E22" s="242"/>
      <c r="F22" s="247"/>
      <c r="G22" s="239"/>
      <c r="H22" s="242"/>
      <c r="I22" s="247"/>
      <c r="J22" s="264"/>
      <c r="K22" s="242"/>
      <c r="L22" s="247"/>
      <c r="M22" s="261"/>
      <c r="N22" s="242"/>
      <c r="O22" s="240"/>
      <c r="P22" s="240"/>
      <c r="Q22" s="242"/>
      <c r="R22" s="240"/>
      <c r="S22" s="240"/>
      <c r="T22" s="242"/>
      <c r="U22" s="240"/>
      <c r="V22" s="238"/>
      <c r="W22" s="1"/>
      <c r="X22" s="1"/>
      <c r="Y22" s="1"/>
      <c r="Z22" s="1"/>
      <c r="AA22" s="1"/>
      <c r="AB22" s="1"/>
      <c r="AC22" s="1"/>
    </row>
    <row r="23" spans="1:29" ht="15" customHeight="1">
      <c r="A23" s="8"/>
      <c r="B23" s="282"/>
      <c r="C23" s="222"/>
      <c r="D23" s="291"/>
      <c r="E23" s="243"/>
      <c r="F23" s="247"/>
      <c r="G23" s="239"/>
      <c r="H23" s="243"/>
      <c r="I23" s="247"/>
      <c r="J23" s="264"/>
      <c r="K23" s="243"/>
      <c r="L23" s="247"/>
      <c r="M23" s="261"/>
      <c r="N23" s="243"/>
      <c r="O23" s="240"/>
      <c r="P23" s="240"/>
      <c r="Q23" s="243"/>
      <c r="R23" s="240"/>
      <c r="S23" s="240"/>
      <c r="T23" s="243"/>
      <c r="U23" s="240"/>
      <c r="V23" s="238"/>
      <c r="W23" s="1"/>
      <c r="X23" s="1"/>
      <c r="Y23" s="1"/>
      <c r="Z23" s="1"/>
      <c r="AA23" s="1"/>
      <c r="AB23" s="1"/>
      <c r="AC23" s="1"/>
    </row>
    <row r="24" spans="1:29" ht="15" customHeight="1">
      <c r="A24" s="8"/>
      <c r="B24" s="282"/>
      <c r="C24" s="222"/>
      <c r="D24" s="291"/>
      <c r="E24" s="241">
        <v>3</v>
      </c>
      <c r="F24" s="266"/>
      <c r="G24" s="239"/>
      <c r="H24" s="241">
        <v>3</v>
      </c>
      <c r="I24" s="248"/>
      <c r="J24" s="264"/>
      <c r="K24" s="241">
        <v>3</v>
      </c>
      <c r="L24" s="248"/>
      <c r="M24" s="261"/>
      <c r="N24" s="241">
        <v>3</v>
      </c>
      <c r="O24" s="239"/>
      <c r="P24" s="240"/>
      <c r="Q24" s="241">
        <v>3</v>
      </c>
      <c r="R24" s="239"/>
      <c r="S24" s="240"/>
      <c r="T24" s="241">
        <v>3</v>
      </c>
      <c r="U24" s="239"/>
      <c r="V24" s="237"/>
      <c r="W24" s="1"/>
      <c r="X24" s="1"/>
      <c r="Y24" s="1"/>
      <c r="Z24" s="1"/>
      <c r="AA24" s="1"/>
      <c r="AB24" s="1"/>
      <c r="AC24" s="1"/>
    </row>
    <row r="25" spans="1:29" ht="15" customHeight="1">
      <c r="A25" s="8"/>
      <c r="B25" s="282"/>
      <c r="C25" s="222"/>
      <c r="D25" s="291"/>
      <c r="E25" s="242"/>
      <c r="F25" s="247"/>
      <c r="G25" s="239"/>
      <c r="H25" s="242"/>
      <c r="I25" s="247"/>
      <c r="J25" s="264"/>
      <c r="K25" s="242"/>
      <c r="L25" s="247"/>
      <c r="M25" s="261"/>
      <c r="N25" s="242"/>
      <c r="O25" s="240"/>
      <c r="P25" s="240"/>
      <c r="Q25" s="242"/>
      <c r="R25" s="240"/>
      <c r="S25" s="240"/>
      <c r="T25" s="242"/>
      <c r="U25" s="240"/>
      <c r="V25" s="238"/>
      <c r="W25" s="1"/>
      <c r="X25" s="1"/>
      <c r="Y25" s="1"/>
      <c r="Z25" s="1"/>
      <c r="AA25" s="1"/>
      <c r="AB25" s="1"/>
      <c r="AC25" s="1"/>
    </row>
    <row r="26" spans="1:29" ht="15" customHeight="1">
      <c r="A26" s="8"/>
      <c r="B26" s="282"/>
      <c r="C26" s="222"/>
      <c r="D26" s="291"/>
      <c r="E26" s="242"/>
      <c r="F26" s="247"/>
      <c r="G26" s="239"/>
      <c r="H26" s="242"/>
      <c r="I26" s="247"/>
      <c r="J26" s="264"/>
      <c r="K26" s="242"/>
      <c r="L26" s="247"/>
      <c r="M26" s="261"/>
      <c r="N26" s="242"/>
      <c r="O26" s="240"/>
      <c r="P26" s="240"/>
      <c r="Q26" s="242"/>
      <c r="R26" s="240"/>
      <c r="S26" s="240"/>
      <c r="T26" s="242"/>
      <c r="U26" s="240"/>
      <c r="V26" s="238"/>
      <c r="W26" s="1"/>
      <c r="X26" s="1"/>
      <c r="Y26" s="1"/>
      <c r="Z26" s="1"/>
      <c r="AA26" s="1"/>
      <c r="AB26" s="1"/>
      <c r="AC26" s="1"/>
    </row>
    <row r="27" spans="1:29" ht="15" customHeight="1">
      <c r="A27" s="8"/>
      <c r="B27" s="282"/>
      <c r="C27" s="220"/>
      <c r="D27" s="291"/>
      <c r="E27" s="243"/>
      <c r="F27" s="247"/>
      <c r="G27" s="239"/>
      <c r="H27" s="243"/>
      <c r="I27" s="247"/>
      <c r="J27" s="265"/>
      <c r="K27" s="243"/>
      <c r="L27" s="247"/>
      <c r="M27" s="262"/>
      <c r="N27" s="243"/>
      <c r="O27" s="240"/>
      <c r="P27" s="240"/>
      <c r="Q27" s="243"/>
      <c r="R27" s="240"/>
      <c r="S27" s="240"/>
      <c r="T27" s="243"/>
      <c r="U27" s="240"/>
      <c r="V27" s="238"/>
      <c r="W27" s="1"/>
      <c r="X27" s="1"/>
      <c r="Y27" s="1"/>
      <c r="Z27" s="1"/>
      <c r="AA27" s="1"/>
      <c r="AB27" s="1"/>
      <c r="AC27" s="1"/>
    </row>
    <row r="28" spans="1:29" ht="15" customHeight="1">
      <c r="A28" s="8"/>
      <c r="B28" s="282"/>
      <c r="C28" s="233" t="str">
        <f ca="1">OFFSET(INDIRECT($B200),8,2)</f>
        <v>Digital rights, licensing and ownership</v>
      </c>
      <c r="D28" s="268" t="str">
        <f ca="1">OFFSET(INDIRECT($B200),8,14)</f>
        <v>cite all sources when researching and explain the importance of this, e.g. create simple lists for the referencing of digital and offline sources; discuss the rights and permissions associated with this
understand that photographs can be edited digitally and discuss rights and permissions associated with this.</v>
      </c>
      <c r="E28" s="241">
        <v>1</v>
      </c>
      <c r="F28" s="237"/>
      <c r="G28" s="257" t="str">
        <f ca="1">OFFSET(INDIRECT($B200),8,15)</f>
        <v xml:space="preserve">understand copyright, licensing, fair use, and the rights they have as creators, e.g. consider different ways people license their copyrighted work
explain basic copyright laws, e.g. learn that copyright is a legal system that protects their rights to creative work.
</v>
      </c>
      <c r="H28" s="241">
        <v>1</v>
      </c>
      <c r="I28" s="246"/>
      <c r="J28" s="249" t="str">
        <f ca="1">OFFSET(INDIRECT($B200),8,16)</f>
        <v>understand copyright, licensing, fair use, and the rights they have as creators
explain basic copyright laws, e.g. explore the ethical and legal ramifications of piracy and plagiarism, and know that they are irresponsible and disrespectful
act responsibly as creators and users of creative work, e.g. explore decisions that creators make when exercising their creative rights and responsibilities, giving consideration to ethical, real-life issues.  </v>
      </c>
      <c r="K28" s="241">
        <v>1</v>
      </c>
      <c r="L28" s="246"/>
      <c r="M28" s="245" t="str">
        <f ca="1">OFFSET(INDIRECT($B200),8,17)</f>
        <v xml:space="preserve">explain the legal and ethical dimensions of respecting creative work, e.g. explore the ethical and legal ramifications of piracy and plagiarism, and know that they are irresponsible and disrespectful; apply understanding of the rules to different scenarios.
</v>
      </c>
      <c r="N28" s="241">
        <v>1</v>
      </c>
      <c r="O28" s="244"/>
      <c r="P28" s="257" t="str">
        <f ca="1">OFFSET(INDIRECT($B200),8,18)</f>
        <v>identify the key points required for creative work to be considered fair use and comply with data protection laws, e.g. explore the legal and ethical considerations involved in using the creative work of others; understand individuals' rights and responsibilities as creators and consumers of content; think critically and make ethical decisions about the use of creative works in relation to fair use; reference using formal citation conventions, such as Harvard and Oxford.</v>
      </c>
      <c r="Q28" s="241">
        <v>1</v>
      </c>
      <c r="R28" s="244"/>
      <c r="S28" s="257" t="str">
        <f ca="1">OFFSET(INDIRECT($B200),8,19)</f>
        <v>understand and reflect on the differences between taking inspiration from the creative work of others and appropriating that work without permission, e.g. appreciate the key concepts of inspiration, appropriation, copyright and fair use, and examine how they apply to creative work; understand the legal and ethical debates that surround using other people’s creative work; consider the points of view of the original creator, potential audiences, and the broader community when using materials belonging to others.</v>
      </c>
      <c r="T28" s="241">
        <v>1</v>
      </c>
      <c r="U28" s="244"/>
      <c r="V28" s="237"/>
      <c r="W28" s="1"/>
      <c r="X28" s="1"/>
      <c r="Y28" s="1"/>
      <c r="Z28" s="1"/>
      <c r="AA28" s="1"/>
      <c r="AB28" s="1"/>
      <c r="AC28" s="1"/>
    </row>
    <row r="29" spans="1:29" ht="15" customHeight="1">
      <c r="A29" s="8"/>
      <c r="B29" s="282"/>
      <c r="C29" s="224"/>
      <c r="D29" s="291"/>
      <c r="E29" s="242"/>
      <c r="F29" s="247"/>
      <c r="G29" s="224"/>
      <c r="H29" s="242"/>
      <c r="I29" s="247"/>
      <c r="J29" s="250"/>
      <c r="K29" s="242"/>
      <c r="L29" s="247"/>
      <c r="M29" s="224"/>
      <c r="N29" s="242"/>
      <c r="O29" s="240"/>
      <c r="P29" s="224"/>
      <c r="Q29" s="242"/>
      <c r="R29" s="240"/>
      <c r="S29" s="258"/>
      <c r="T29" s="242"/>
      <c r="U29" s="240"/>
      <c r="V29" s="238"/>
      <c r="W29" s="1"/>
      <c r="X29" s="1"/>
      <c r="Y29" s="1"/>
      <c r="Z29" s="1"/>
      <c r="AA29" s="1"/>
      <c r="AB29" s="1"/>
      <c r="AC29" s="1"/>
    </row>
    <row r="30" spans="1:29" ht="15" customHeight="1">
      <c r="A30" s="8"/>
      <c r="B30" s="282"/>
      <c r="C30" s="224"/>
      <c r="D30" s="291"/>
      <c r="E30" s="242"/>
      <c r="F30" s="247"/>
      <c r="G30" s="224"/>
      <c r="H30" s="242"/>
      <c r="I30" s="247"/>
      <c r="J30" s="250"/>
      <c r="K30" s="242"/>
      <c r="L30" s="247"/>
      <c r="M30" s="224"/>
      <c r="N30" s="242"/>
      <c r="O30" s="240"/>
      <c r="P30" s="224"/>
      <c r="Q30" s="242"/>
      <c r="R30" s="240"/>
      <c r="S30" s="258"/>
      <c r="T30" s="242"/>
      <c r="U30" s="240"/>
      <c r="V30" s="238"/>
      <c r="W30" s="1"/>
      <c r="X30" s="1"/>
      <c r="Y30" s="1"/>
      <c r="Z30" s="1"/>
      <c r="AA30" s="1"/>
      <c r="AB30" s="1"/>
      <c r="AC30" s="1"/>
    </row>
    <row r="31" spans="1:29" ht="15" customHeight="1">
      <c r="A31" s="8"/>
      <c r="B31" s="282"/>
      <c r="C31" s="224"/>
      <c r="D31" s="291"/>
      <c r="E31" s="243"/>
      <c r="F31" s="247"/>
      <c r="G31" s="224"/>
      <c r="H31" s="243"/>
      <c r="I31" s="247"/>
      <c r="J31" s="250"/>
      <c r="K31" s="243"/>
      <c r="L31" s="247"/>
      <c r="M31" s="224"/>
      <c r="N31" s="243"/>
      <c r="O31" s="240"/>
      <c r="P31" s="224"/>
      <c r="Q31" s="243"/>
      <c r="R31" s="240"/>
      <c r="S31" s="258"/>
      <c r="T31" s="243"/>
      <c r="U31" s="240"/>
      <c r="V31" s="238"/>
      <c r="W31" s="1"/>
      <c r="X31" s="1"/>
      <c r="Y31" s="1"/>
      <c r="Z31" s="1"/>
      <c r="AA31" s="1"/>
      <c r="AB31" s="1"/>
      <c r="AC31" s="1"/>
    </row>
    <row r="32" spans="1:29" ht="15" customHeight="1">
      <c r="A32" s="8"/>
      <c r="B32" s="282"/>
      <c r="C32" s="224"/>
      <c r="D32" s="291"/>
      <c r="E32" s="241">
        <v>2</v>
      </c>
      <c r="F32" s="266"/>
      <c r="G32" s="224"/>
      <c r="H32" s="241">
        <v>2</v>
      </c>
      <c r="I32" s="248"/>
      <c r="J32" s="250"/>
      <c r="K32" s="241">
        <v>2</v>
      </c>
      <c r="L32" s="248"/>
      <c r="M32" s="224"/>
      <c r="N32" s="241">
        <v>2</v>
      </c>
      <c r="O32" s="239"/>
      <c r="P32" s="224"/>
      <c r="Q32" s="241">
        <v>2</v>
      </c>
      <c r="R32" s="239"/>
      <c r="S32" s="258"/>
      <c r="T32" s="241">
        <v>2</v>
      </c>
      <c r="U32" s="239"/>
      <c r="V32" s="237"/>
      <c r="W32" s="1"/>
      <c r="X32" s="1"/>
      <c r="Y32" s="1"/>
      <c r="Z32" s="1"/>
      <c r="AA32" s="1"/>
      <c r="AB32" s="1"/>
      <c r="AC32" s="1"/>
    </row>
    <row r="33" spans="1:29" ht="15" customHeight="1">
      <c r="A33" s="8"/>
      <c r="B33" s="282"/>
      <c r="C33" s="224"/>
      <c r="D33" s="291"/>
      <c r="E33" s="242"/>
      <c r="F33" s="247"/>
      <c r="G33" s="224"/>
      <c r="H33" s="242"/>
      <c r="I33" s="247"/>
      <c r="J33" s="250"/>
      <c r="K33" s="242"/>
      <c r="L33" s="247"/>
      <c r="M33" s="224"/>
      <c r="N33" s="242"/>
      <c r="O33" s="240"/>
      <c r="P33" s="224"/>
      <c r="Q33" s="242"/>
      <c r="R33" s="240"/>
      <c r="S33" s="258"/>
      <c r="T33" s="242"/>
      <c r="U33" s="240"/>
      <c r="V33" s="238"/>
      <c r="W33" s="1"/>
      <c r="X33" s="1"/>
      <c r="Y33" s="1"/>
      <c r="Z33" s="1"/>
      <c r="AA33" s="1"/>
      <c r="AB33" s="1"/>
      <c r="AC33" s="1"/>
    </row>
    <row r="34" spans="1:29" ht="15" customHeight="1">
      <c r="A34" s="8"/>
      <c r="B34" s="282"/>
      <c r="C34" s="224"/>
      <c r="D34" s="291"/>
      <c r="E34" s="242"/>
      <c r="F34" s="247"/>
      <c r="G34" s="224"/>
      <c r="H34" s="242"/>
      <c r="I34" s="247"/>
      <c r="J34" s="250"/>
      <c r="K34" s="242"/>
      <c r="L34" s="247"/>
      <c r="M34" s="224"/>
      <c r="N34" s="242"/>
      <c r="O34" s="240"/>
      <c r="P34" s="224"/>
      <c r="Q34" s="242"/>
      <c r="R34" s="240"/>
      <c r="S34" s="258"/>
      <c r="T34" s="242"/>
      <c r="U34" s="240"/>
      <c r="V34" s="238"/>
      <c r="W34" s="1"/>
      <c r="X34" s="1"/>
      <c r="Y34" s="1"/>
      <c r="Z34" s="1"/>
      <c r="AA34" s="1"/>
      <c r="AB34" s="1"/>
      <c r="AC34" s="1"/>
    </row>
    <row r="35" spans="1:29" ht="15" customHeight="1">
      <c r="A35" s="8"/>
      <c r="B35" s="282"/>
      <c r="C35" s="224"/>
      <c r="D35" s="291"/>
      <c r="E35" s="243"/>
      <c r="F35" s="247"/>
      <c r="G35" s="224"/>
      <c r="H35" s="243"/>
      <c r="I35" s="247"/>
      <c r="J35" s="250"/>
      <c r="K35" s="243"/>
      <c r="L35" s="247"/>
      <c r="M35" s="224"/>
      <c r="N35" s="243"/>
      <c r="O35" s="240"/>
      <c r="P35" s="224"/>
      <c r="Q35" s="243"/>
      <c r="R35" s="240"/>
      <c r="S35" s="258"/>
      <c r="T35" s="243"/>
      <c r="U35" s="240"/>
      <c r="V35" s="238"/>
      <c r="W35" s="1"/>
      <c r="X35" s="1"/>
      <c r="Y35" s="1"/>
      <c r="Z35" s="1"/>
      <c r="AA35" s="1"/>
      <c r="AB35" s="1"/>
      <c r="AC35" s="1"/>
    </row>
    <row r="36" spans="1:29" ht="15" customHeight="1">
      <c r="A36" s="8"/>
      <c r="B36" s="282"/>
      <c r="C36" s="224"/>
      <c r="D36" s="291"/>
      <c r="E36" s="241">
        <v>3</v>
      </c>
      <c r="F36" s="266"/>
      <c r="G36" s="224"/>
      <c r="H36" s="241">
        <v>3</v>
      </c>
      <c r="I36" s="248"/>
      <c r="J36" s="250"/>
      <c r="K36" s="241">
        <v>3</v>
      </c>
      <c r="L36" s="248"/>
      <c r="M36" s="224"/>
      <c r="N36" s="241">
        <v>3</v>
      </c>
      <c r="O36" s="239"/>
      <c r="P36" s="224"/>
      <c r="Q36" s="241">
        <v>3</v>
      </c>
      <c r="R36" s="239"/>
      <c r="S36" s="258"/>
      <c r="T36" s="241">
        <v>3</v>
      </c>
      <c r="U36" s="239"/>
      <c r="V36" s="237"/>
      <c r="W36" s="1"/>
      <c r="X36" s="1"/>
      <c r="Y36" s="1"/>
      <c r="Z36" s="1"/>
      <c r="AA36" s="1"/>
      <c r="AB36" s="1"/>
      <c r="AC36" s="1"/>
    </row>
    <row r="37" spans="1:29" ht="15" customHeight="1">
      <c r="A37" s="8"/>
      <c r="B37" s="282"/>
      <c r="C37" s="224"/>
      <c r="D37" s="291"/>
      <c r="E37" s="242"/>
      <c r="F37" s="247"/>
      <c r="G37" s="224"/>
      <c r="H37" s="242"/>
      <c r="I37" s="247"/>
      <c r="J37" s="250"/>
      <c r="K37" s="242"/>
      <c r="L37" s="247"/>
      <c r="M37" s="224"/>
      <c r="N37" s="242"/>
      <c r="O37" s="240"/>
      <c r="P37" s="224"/>
      <c r="Q37" s="242"/>
      <c r="R37" s="240"/>
      <c r="S37" s="258"/>
      <c r="T37" s="242"/>
      <c r="U37" s="240"/>
      <c r="V37" s="238"/>
      <c r="W37" s="1"/>
      <c r="X37" s="1"/>
      <c r="Y37" s="1"/>
      <c r="Z37" s="1"/>
      <c r="AA37" s="1"/>
      <c r="AB37" s="1"/>
      <c r="AC37" s="1"/>
    </row>
    <row r="38" spans="1:29" ht="15" customHeight="1">
      <c r="A38" s="8"/>
      <c r="B38" s="282"/>
      <c r="C38" s="224"/>
      <c r="D38" s="291"/>
      <c r="E38" s="242"/>
      <c r="F38" s="247"/>
      <c r="G38" s="224"/>
      <c r="H38" s="242"/>
      <c r="I38" s="247"/>
      <c r="J38" s="250"/>
      <c r="K38" s="242"/>
      <c r="L38" s="247"/>
      <c r="M38" s="224"/>
      <c r="N38" s="242"/>
      <c r="O38" s="240"/>
      <c r="P38" s="224"/>
      <c r="Q38" s="242"/>
      <c r="R38" s="240"/>
      <c r="S38" s="258"/>
      <c r="T38" s="242"/>
      <c r="U38" s="240"/>
      <c r="V38" s="238"/>
      <c r="W38" s="1"/>
      <c r="X38" s="1"/>
      <c r="Y38" s="1"/>
      <c r="Z38" s="1"/>
      <c r="AA38" s="1"/>
      <c r="AB38" s="1"/>
      <c r="AC38" s="1"/>
    </row>
    <row r="39" spans="1:29" ht="15" customHeight="1">
      <c r="A39" s="8"/>
      <c r="B39" s="282"/>
      <c r="C39" s="225"/>
      <c r="D39" s="291"/>
      <c r="E39" s="243"/>
      <c r="F39" s="247"/>
      <c r="G39" s="225"/>
      <c r="H39" s="243"/>
      <c r="I39" s="247"/>
      <c r="J39" s="251"/>
      <c r="K39" s="243"/>
      <c r="L39" s="247"/>
      <c r="M39" s="225"/>
      <c r="N39" s="243"/>
      <c r="O39" s="240"/>
      <c r="P39" s="225"/>
      <c r="Q39" s="243"/>
      <c r="R39" s="240"/>
      <c r="S39" s="259"/>
      <c r="T39" s="243"/>
      <c r="U39" s="240"/>
      <c r="V39" s="238"/>
      <c r="W39" s="1"/>
      <c r="X39" s="1"/>
      <c r="Y39" s="1"/>
      <c r="Z39" s="1"/>
      <c r="AA39" s="1"/>
      <c r="AB39" s="1"/>
      <c r="AC39" s="1"/>
    </row>
    <row r="40" spans="1:29" ht="15" customHeight="1">
      <c r="A40" s="8"/>
      <c r="B40" s="282"/>
      <c r="C40" s="233" t="str">
        <f ca="1">OFFSET(INDIRECT($B200),10,2)</f>
        <v>Online behaviour and cyberbullying</v>
      </c>
      <c r="D40" s="268" t="str">
        <f ca="1">OFFSET(INDIRECT($B200),10,14)</f>
        <v xml:space="preserve">demonstrate appropriate online behaviour and apply a range of strategies to protect themselves and others from possible online dangers, bullying and inappropriate behaviour, e.g. turn off comments on digital media, block users; identify the risks and legal consequences of sending intimate images and content/sexting; recognise language that could be deemed to be offensive (including racist, sexist, homophobic, transphobic) in online activities.  
</v>
      </c>
      <c r="E40" s="241">
        <v>1</v>
      </c>
      <c r="F40" s="237"/>
      <c r="G40" s="255" t="str">
        <f ca="1">OFFSET(INDIRECT($B200),10,15)</f>
        <v>refine strategies to protect themselves and others from possible online dangers, e.g. when communicating online show an active ability to deal with inappropriate behaviour/misuse while actively minimising risks
filter the communication received, e.g. sorting out e-mails, deciding whom to follow on social media, etc.; responsibly use digital tools to interact with others using more advanced features
demonstrate a basic knowledge of the legal aspects linked to online behaviour, e.g. cyberbullying, harassment, false statements and publishing inappropriate content/images without consent.</v>
      </c>
      <c r="H40" s="241">
        <v>1</v>
      </c>
      <c r="I40" s="246"/>
      <c r="J40" s="256" t="str">
        <f ca="1">OFFSET(INDIRECT($B200),10,16)</f>
        <v>identify high-risk situations and active strategies to avoid them, e.g. critically evaluate behaviour to limit exposure to high-risk situations         
define and identify advanced forms of cyberbullying, how to avoid it and the consequences of such actions  
critically evaluate the behaviours of others online and identify how they could be beneficial or damaging.</v>
      </c>
      <c r="K40" s="241">
        <v>1</v>
      </c>
      <c r="L40" s="246"/>
      <c r="M40" s="255" t="str">
        <f ca="1">OFFSET(INDIRECT($B200),10,17)</f>
        <v xml:space="preserve">adapt online behaviour and interactions for different audiences, considering global cultural values, e.g. critically evaluate behaviour and interactions taking into account global cultural values; consider how behaviour is perceived by others. </v>
      </c>
      <c r="N40" s="241">
        <v>1</v>
      </c>
      <c r="O40" s="244"/>
      <c r="P40" s="255" t="str">
        <f ca="1">OFFSET(INDIRECT($B200),10,18)</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Q40" s="241">
        <v>1</v>
      </c>
      <c r="R40" s="244"/>
      <c r="S40" s="255" t="str">
        <f ca="1">OFFSET(INDIRECT($B200),10,19)</f>
        <v xml:space="preserve">apply appropriate strategies to protect rights, identity, privacy and emotional safety of themselves and others in online communities, e.g. continuously evaluate online behaviour, taking into consideration the consequences of actions; take action to minimise risk to safety and security; consider global and cultural perspectives and adapt behaviour accordingly. 
</v>
      </c>
      <c r="T40" s="241">
        <v>1</v>
      </c>
      <c r="U40" s="244"/>
      <c r="V40" s="237"/>
      <c r="W40" s="1"/>
      <c r="X40" s="1"/>
      <c r="Y40" s="1"/>
      <c r="Z40" s="1"/>
      <c r="AA40" s="1"/>
      <c r="AB40" s="1"/>
      <c r="AC40" s="1"/>
    </row>
    <row r="41" spans="1:29" ht="15" customHeight="1">
      <c r="A41" s="8"/>
      <c r="B41" s="282"/>
      <c r="C41" s="224"/>
      <c r="D41" s="291"/>
      <c r="E41" s="242"/>
      <c r="F41" s="247"/>
      <c r="G41" s="224"/>
      <c r="H41" s="242"/>
      <c r="I41" s="247"/>
      <c r="J41" s="250"/>
      <c r="K41" s="242"/>
      <c r="L41" s="247"/>
      <c r="M41" s="224"/>
      <c r="N41" s="242"/>
      <c r="O41" s="240"/>
      <c r="P41" s="224"/>
      <c r="Q41" s="242"/>
      <c r="R41" s="240"/>
      <c r="S41" s="224"/>
      <c r="T41" s="242"/>
      <c r="U41" s="240"/>
      <c r="V41" s="238"/>
      <c r="W41" s="1"/>
      <c r="X41" s="1"/>
      <c r="Y41" s="1"/>
      <c r="Z41" s="1"/>
      <c r="AA41" s="1"/>
      <c r="AB41" s="1"/>
      <c r="AC41" s="1"/>
    </row>
    <row r="42" spans="1:29" ht="15" customHeight="1">
      <c r="A42" s="8"/>
      <c r="B42" s="282"/>
      <c r="C42" s="224"/>
      <c r="D42" s="291"/>
      <c r="E42" s="242"/>
      <c r="F42" s="247"/>
      <c r="G42" s="224"/>
      <c r="H42" s="242"/>
      <c r="I42" s="247"/>
      <c r="J42" s="250"/>
      <c r="K42" s="242"/>
      <c r="L42" s="247"/>
      <c r="M42" s="224"/>
      <c r="N42" s="242"/>
      <c r="O42" s="240"/>
      <c r="P42" s="224"/>
      <c r="Q42" s="242"/>
      <c r="R42" s="240"/>
      <c r="S42" s="224"/>
      <c r="T42" s="242"/>
      <c r="U42" s="240"/>
      <c r="V42" s="238"/>
      <c r="W42" s="1"/>
      <c r="X42" s="1"/>
      <c r="Y42" s="1"/>
      <c r="Z42" s="1"/>
      <c r="AA42" s="1"/>
      <c r="AB42" s="1"/>
      <c r="AC42" s="1"/>
    </row>
    <row r="43" spans="1:29" ht="15" customHeight="1">
      <c r="A43" s="8"/>
      <c r="B43" s="282"/>
      <c r="C43" s="224"/>
      <c r="D43" s="291"/>
      <c r="E43" s="243"/>
      <c r="F43" s="247"/>
      <c r="G43" s="224"/>
      <c r="H43" s="243"/>
      <c r="I43" s="247"/>
      <c r="J43" s="250"/>
      <c r="K43" s="243"/>
      <c r="L43" s="247"/>
      <c r="M43" s="224"/>
      <c r="N43" s="243"/>
      <c r="O43" s="240"/>
      <c r="P43" s="224"/>
      <c r="Q43" s="243"/>
      <c r="R43" s="240"/>
      <c r="S43" s="224"/>
      <c r="T43" s="243"/>
      <c r="U43" s="240"/>
      <c r="V43" s="238"/>
      <c r="W43" s="1"/>
      <c r="X43" s="1"/>
      <c r="Y43" s="1"/>
      <c r="Z43" s="1"/>
      <c r="AA43" s="1"/>
      <c r="AB43" s="1"/>
      <c r="AC43" s="1"/>
    </row>
    <row r="44" spans="1:29" ht="15" customHeight="1">
      <c r="A44" s="8"/>
      <c r="B44" s="282"/>
      <c r="C44" s="224"/>
      <c r="D44" s="291"/>
      <c r="E44" s="241">
        <v>2</v>
      </c>
      <c r="F44" s="266"/>
      <c r="G44" s="224"/>
      <c r="H44" s="241">
        <v>2</v>
      </c>
      <c r="I44" s="248"/>
      <c r="J44" s="250"/>
      <c r="K44" s="241">
        <v>2</v>
      </c>
      <c r="L44" s="248"/>
      <c r="M44" s="224"/>
      <c r="N44" s="241">
        <v>2</v>
      </c>
      <c r="O44" s="239"/>
      <c r="P44" s="224"/>
      <c r="Q44" s="241">
        <v>2</v>
      </c>
      <c r="R44" s="239"/>
      <c r="S44" s="224"/>
      <c r="T44" s="241">
        <v>2</v>
      </c>
      <c r="U44" s="239"/>
      <c r="V44" s="237"/>
      <c r="W44" s="1"/>
      <c r="X44" s="1"/>
      <c r="Y44" s="1"/>
      <c r="Z44" s="1"/>
      <c r="AA44" s="1"/>
      <c r="AB44" s="1"/>
      <c r="AC44" s="1"/>
    </row>
    <row r="45" spans="1:29" ht="15" customHeight="1">
      <c r="A45" s="8"/>
      <c r="B45" s="282"/>
      <c r="C45" s="224"/>
      <c r="D45" s="291"/>
      <c r="E45" s="242"/>
      <c r="F45" s="247"/>
      <c r="G45" s="224"/>
      <c r="H45" s="242"/>
      <c r="I45" s="247"/>
      <c r="J45" s="250"/>
      <c r="K45" s="242"/>
      <c r="L45" s="247"/>
      <c r="M45" s="224"/>
      <c r="N45" s="242"/>
      <c r="O45" s="240"/>
      <c r="P45" s="224"/>
      <c r="Q45" s="242"/>
      <c r="R45" s="240"/>
      <c r="S45" s="224"/>
      <c r="T45" s="242"/>
      <c r="U45" s="240"/>
      <c r="V45" s="238"/>
      <c r="W45" s="1"/>
      <c r="X45" s="1"/>
      <c r="Y45" s="1"/>
      <c r="Z45" s="1"/>
      <c r="AA45" s="1"/>
      <c r="AB45" s="1"/>
      <c r="AC45" s="1"/>
    </row>
    <row r="46" spans="1:29" ht="15" customHeight="1">
      <c r="A46" s="8"/>
      <c r="B46" s="282"/>
      <c r="C46" s="224"/>
      <c r="D46" s="291"/>
      <c r="E46" s="242"/>
      <c r="F46" s="247"/>
      <c r="G46" s="224"/>
      <c r="H46" s="242"/>
      <c r="I46" s="247"/>
      <c r="J46" s="250"/>
      <c r="K46" s="242"/>
      <c r="L46" s="247"/>
      <c r="M46" s="224"/>
      <c r="N46" s="242"/>
      <c r="O46" s="240"/>
      <c r="P46" s="224"/>
      <c r="Q46" s="242"/>
      <c r="R46" s="240"/>
      <c r="S46" s="224"/>
      <c r="T46" s="242"/>
      <c r="U46" s="240"/>
      <c r="V46" s="238"/>
      <c r="W46" s="1"/>
      <c r="X46" s="1"/>
      <c r="Y46" s="1"/>
      <c r="Z46" s="1"/>
      <c r="AA46" s="1"/>
      <c r="AB46" s="1"/>
      <c r="AC46" s="1"/>
    </row>
    <row r="47" spans="1:29" ht="15" customHeight="1">
      <c r="A47" s="8"/>
      <c r="B47" s="282"/>
      <c r="C47" s="224"/>
      <c r="D47" s="291"/>
      <c r="E47" s="243"/>
      <c r="F47" s="247"/>
      <c r="G47" s="224"/>
      <c r="H47" s="243"/>
      <c r="I47" s="247"/>
      <c r="J47" s="250"/>
      <c r="K47" s="243"/>
      <c r="L47" s="247"/>
      <c r="M47" s="224"/>
      <c r="N47" s="243"/>
      <c r="O47" s="240"/>
      <c r="P47" s="224"/>
      <c r="Q47" s="243"/>
      <c r="R47" s="240"/>
      <c r="S47" s="224"/>
      <c r="T47" s="243"/>
      <c r="U47" s="240"/>
      <c r="V47" s="238"/>
      <c r="W47" s="1"/>
      <c r="X47" s="1"/>
      <c r="Y47" s="1"/>
      <c r="Z47" s="1"/>
      <c r="AA47" s="1"/>
      <c r="AB47" s="1"/>
      <c r="AC47" s="1"/>
    </row>
    <row r="48" spans="1:29" ht="15" customHeight="1">
      <c r="A48" s="8"/>
      <c r="B48" s="282"/>
      <c r="C48" s="224"/>
      <c r="D48" s="291"/>
      <c r="E48" s="241">
        <v>3</v>
      </c>
      <c r="F48" s="266"/>
      <c r="G48" s="224"/>
      <c r="H48" s="241">
        <v>3</v>
      </c>
      <c r="I48" s="248"/>
      <c r="J48" s="250"/>
      <c r="K48" s="241">
        <v>3</v>
      </c>
      <c r="L48" s="248"/>
      <c r="M48" s="224"/>
      <c r="N48" s="241">
        <v>3</v>
      </c>
      <c r="O48" s="239"/>
      <c r="P48" s="224"/>
      <c r="Q48" s="241">
        <v>3</v>
      </c>
      <c r="R48" s="239"/>
      <c r="S48" s="224"/>
      <c r="T48" s="241">
        <v>3</v>
      </c>
      <c r="U48" s="239"/>
      <c r="V48" s="237"/>
      <c r="W48" s="1"/>
      <c r="X48" s="1"/>
      <c r="Y48" s="1"/>
      <c r="Z48" s="1"/>
      <c r="AA48" s="1"/>
      <c r="AB48" s="1"/>
      <c r="AC48" s="1"/>
    </row>
    <row r="49" spans="1:29" ht="15" customHeight="1">
      <c r="A49" s="8"/>
      <c r="B49" s="282"/>
      <c r="C49" s="224"/>
      <c r="D49" s="291"/>
      <c r="E49" s="242"/>
      <c r="F49" s="247"/>
      <c r="G49" s="224"/>
      <c r="H49" s="242"/>
      <c r="I49" s="247"/>
      <c r="J49" s="250"/>
      <c r="K49" s="242"/>
      <c r="L49" s="247"/>
      <c r="M49" s="224"/>
      <c r="N49" s="242"/>
      <c r="O49" s="240"/>
      <c r="P49" s="224"/>
      <c r="Q49" s="242"/>
      <c r="R49" s="240"/>
      <c r="S49" s="224"/>
      <c r="T49" s="242"/>
      <c r="U49" s="240"/>
      <c r="V49" s="238"/>
      <c r="W49" s="1"/>
      <c r="X49" s="1"/>
      <c r="Y49" s="1"/>
      <c r="Z49" s="1"/>
      <c r="AA49" s="1"/>
      <c r="AB49" s="1"/>
      <c r="AC49" s="1"/>
    </row>
    <row r="50" spans="1:29" ht="15" customHeight="1">
      <c r="A50" s="8"/>
      <c r="B50" s="282"/>
      <c r="C50" s="224"/>
      <c r="D50" s="291"/>
      <c r="E50" s="242"/>
      <c r="F50" s="247"/>
      <c r="G50" s="224"/>
      <c r="H50" s="242"/>
      <c r="I50" s="247"/>
      <c r="J50" s="250"/>
      <c r="K50" s="242"/>
      <c r="L50" s="247"/>
      <c r="M50" s="224"/>
      <c r="N50" s="242"/>
      <c r="O50" s="240"/>
      <c r="P50" s="224"/>
      <c r="Q50" s="242"/>
      <c r="R50" s="240"/>
      <c r="S50" s="224"/>
      <c r="T50" s="242"/>
      <c r="U50" s="240"/>
      <c r="V50" s="238"/>
      <c r="W50" s="1"/>
      <c r="X50" s="1"/>
      <c r="Y50" s="1"/>
      <c r="Z50" s="1"/>
      <c r="AA50" s="1"/>
      <c r="AB50" s="1"/>
      <c r="AC50" s="1"/>
    </row>
    <row r="51" spans="1:29" ht="41.25" customHeight="1">
      <c r="A51" s="8"/>
      <c r="B51" s="283"/>
      <c r="C51" s="225"/>
      <c r="D51" s="291"/>
      <c r="E51" s="243"/>
      <c r="F51" s="247"/>
      <c r="G51" s="225"/>
      <c r="H51" s="243"/>
      <c r="I51" s="247"/>
      <c r="J51" s="251"/>
      <c r="K51" s="243"/>
      <c r="L51" s="247"/>
      <c r="M51" s="225"/>
      <c r="N51" s="243"/>
      <c r="O51" s="240"/>
      <c r="P51" s="225"/>
      <c r="Q51" s="243"/>
      <c r="R51" s="240"/>
      <c r="S51" s="225"/>
      <c r="T51" s="243"/>
      <c r="U51" s="240"/>
      <c r="V51" s="238"/>
      <c r="W51" s="1"/>
      <c r="X51" s="1"/>
      <c r="Y51" s="1"/>
      <c r="Z51" s="1"/>
      <c r="AA51" s="1"/>
      <c r="AB51" s="1"/>
      <c r="AC51" s="1"/>
    </row>
    <row r="52" spans="1:29" ht="15" customHeight="1">
      <c r="A52" s="8"/>
      <c r="B52" s="281" t="str">
        <f ca="1">OFFSET(INDIRECT($B200),11,0)</f>
        <v>2. Interacting and collaborating</v>
      </c>
      <c r="C52" s="229" t="str">
        <f ca="1">OFFSET(INDIRECT($B200),13,2)</f>
        <v>Communication</v>
      </c>
      <c r="D52" s="268" t="str">
        <f ca="1">OFFSET(INDIRECT($B200),13,14)</f>
        <v>exchange online communication, making use of a growing range of available features, e.g. manage folders within e-mail including using reporting features to filter spam and make use of webcams to facilitate video calls 
show an understanding of the advantages and disadvantages of different forms of communication and when it is appropriate to use each, e.g. explain when video conferencing may be more appropriate than e-mail, and vice versa; explain the pros and cons of using instant messaging in social contexts; talk about purpose and audience.</v>
      </c>
      <c r="E52" s="241">
        <v>1</v>
      </c>
      <c r="F52" s="237"/>
      <c r="G52" s="245" t="str">
        <f ca="1">OFFSET(INDIRECT($B200),13,15)</f>
        <v>manage and use a growing range of online communication accounts and the features offered within each, e.g. e-mail accounts, messaging accounts, etc.</v>
      </c>
      <c r="H52" s="241">
        <v>1</v>
      </c>
      <c r="I52" s="246"/>
      <c r="J52" s="249" t="str">
        <f ca="1">OFFSET(INDIRECT($B200),13,16)</f>
        <v>select and use different online communication tools for specific purposes with higher levels of competence, e.g. set up and manage an address book and organise contacts on appropriate mailing lists; independently carry out a video call for a specific purpose including screen sharing where appropriate.</v>
      </c>
      <c r="K52" s="241">
        <v>1</v>
      </c>
      <c r="L52" s="246"/>
      <c r="M52" s="245" t="str">
        <f ca="1">OFFSET(INDIRECT($B200),13,17)</f>
        <v>select and use different online communication tools for specific purposes with higher levels of competence, e.g. set up relevant mail merge using word processing and spreadsheet software; use advanced features of e-mail provider (signature, auto-reply, read receipt, widgets).</v>
      </c>
      <c r="N52" s="241">
        <v>1</v>
      </c>
      <c r="O52" s="244"/>
      <c r="P52" s="245" t="str">
        <f ca="1">OFFSET(INDIRECT($B200),13,18)</f>
        <v>make use of available online communication services for specific purposes, justifying selections made based on their appropriateness for delivery of information.</v>
      </c>
      <c r="Q52" s="241">
        <v>1</v>
      </c>
      <c r="R52" s="244"/>
      <c r="S52" s="245" t="str">
        <f ca="1">OFFSET(INDIRECT($B200),13,19)</f>
        <v>reflect on choices of online communication solution and comment on how this could be improved to meet aims of tasks.</v>
      </c>
      <c r="T52" s="241">
        <v>1</v>
      </c>
      <c r="U52" s="244"/>
      <c r="V52" s="237"/>
      <c r="W52" s="1"/>
      <c r="X52" s="1"/>
      <c r="Y52" s="1"/>
      <c r="Z52" s="1"/>
      <c r="AA52" s="1"/>
      <c r="AB52" s="1"/>
      <c r="AC52" s="1"/>
    </row>
    <row r="53" spans="1:29" ht="15" customHeight="1">
      <c r="A53" s="8"/>
      <c r="B53" s="282"/>
      <c r="C53" s="224"/>
      <c r="D53" s="291"/>
      <c r="E53" s="242"/>
      <c r="F53" s="247"/>
      <c r="G53" s="224"/>
      <c r="H53" s="242"/>
      <c r="I53" s="247"/>
      <c r="J53" s="250"/>
      <c r="K53" s="242"/>
      <c r="L53" s="247"/>
      <c r="M53" s="224"/>
      <c r="N53" s="242"/>
      <c r="O53" s="240"/>
      <c r="P53" s="224"/>
      <c r="Q53" s="242"/>
      <c r="R53" s="240"/>
      <c r="S53" s="224"/>
      <c r="T53" s="242"/>
      <c r="U53" s="240"/>
      <c r="V53" s="238"/>
      <c r="W53" s="1"/>
      <c r="X53" s="1"/>
      <c r="Y53" s="1"/>
      <c r="Z53" s="1"/>
      <c r="AA53" s="1"/>
      <c r="AB53" s="1"/>
      <c r="AC53" s="1"/>
    </row>
    <row r="54" spans="1:29" ht="15" customHeight="1">
      <c r="A54" s="8"/>
      <c r="B54" s="282"/>
      <c r="C54" s="224"/>
      <c r="D54" s="291"/>
      <c r="E54" s="242"/>
      <c r="F54" s="247"/>
      <c r="G54" s="224"/>
      <c r="H54" s="242"/>
      <c r="I54" s="247"/>
      <c r="J54" s="250"/>
      <c r="K54" s="242"/>
      <c r="L54" s="247"/>
      <c r="M54" s="224"/>
      <c r="N54" s="242"/>
      <c r="O54" s="240"/>
      <c r="P54" s="224"/>
      <c r="Q54" s="242"/>
      <c r="R54" s="240"/>
      <c r="S54" s="224"/>
      <c r="T54" s="242"/>
      <c r="U54" s="240"/>
      <c r="V54" s="238"/>
      <c r="W54" s="1"/>
      <c r="X54" s="1"/>
      <c r="Y54" s="1"/>
      <c r="Z54" s="1"/>
      <c r="AA54" s="1"/>
      <c r="AB54" s="1"/>
      <c r="AC54" s="1"/>
    </row>
    <row r="55" spans="1:29" ht="15" customHeight="1">
      <c r="A55" s="8"/>
      <c r="B55" s="282"/>
      <c r="C55" s="224"/>
      <c r="D55" s="291"/>
      <c r="E55" s="243"/>
      <c r="F55" s="247"/>
      <c r="G55" s="224"/>
      <c r="H55" s="243"/>
      <c r="I55" s="247"/>
      <c r="J55" s="250"/>
      <c r="K55" s="243"/>
      <c r="L55" s="247"/>
      <c r="M55" s="224"/>
      <c r="N55" s="243"/>
      <c r="O55" s="240"/>
      <c r="P55" s="224"/>
      <c r="Q55" s="243"/>
      <c r="R55" s="240"/>
      <c r="S55" s="224"/>
      <c r="T55" s="243"/>
      <c r="U55" s="240"/>
      <c r="V55" s="238"/>
      <c r="W55" s="1"/>
      <c r="X55" s="1"/>
      <c r="Y55" s="1"/>
      <c r="Z55" s="1"/>
      <c r="AA55" s="1"/>
      <c r="AB55" s="1"/>
      <c r="AC55" s="1"/>
    </row>
    <row r="56" spans="1:29" ht="15" customHeight="1">
      <c r="A56" s="8"/>
      <c r="B56" s="282"/>
      <c r="C56" s="224"/>
      <c r="D56" s="291"/>
      <c r="E56" s="241">
        <v>2</v>
      </c>
      <c r="F56" s="266"/>
      <c r="G56" s="224"/>
      <c r="H56" s="241">
        <v>2</v>
      </c>
      <c r="I56" s="248"/>
      <c r="J56" s="250"/>
      <c r="K56" s="241">
        <v>2</v>
      </c>
      <c r="L56" s="248"/>
      <c r="M56" s="224"/>
      <c r="N56" s="241">
        <v>2</v>
      </c>
      <c r="O56" s="239"/>
      <c r="P56" s="224"/>
      <c r="Q56" s="241">
        <v>2</v>
      </c>
      <c r="R56" s="239"/>
      <c r="S56" s="224"/>
      <c r="T56" s="241">
        <v>2</v>
      </c>
      <c r="U56" s="239"/>
      <c r="V56" s="237"/>
      <c r="W56" s="1"/>
      <c r="X56" s="1"/>
      <c r="Y56" s="1"/>
      <c r="Z56" s="1"/>
      <c r="AA56" s="1"/>
      <c r="AB56" s="1"/>
      <c r="AC56" s="1"/>
    </row>
    <row r="57" spans="1:29" ht="15" customHeight="1">
      <c r="A57" s="8"/>
      <c r="B57" s="282"/>
      <c r="C57" s="224"/>
      <c r="D57" s="291"/>
      <c r="E57" s="242"/>
      <c r="F57" s="247"/>
      <c r="G57" s="224"/>
      <c r="H57" s="242"/>
      <c r="I57" s="247"/>
      <c r="J57" s="250"/>
      <c r="K57" s="242"/>
      <c r="L57" s="247"/>
      <c r="M57" s="224"/>
      <c r="N57" s="242"/>
      <c r="O57" s="240"/>
      <c r="P57" s="224"/>
      <c r="Q57" s="242"/>
      <c r="R57" s="240"/>
      <c r="S57" s="224"/>
      <c r="T57" s="242"/>
      <c r="U57" s="240"/>
      <c r="V57" s="238"/>
      <c r="W57" s="1"/>
      <c r="X57" s="1"/>
      <c r="Y57" s="1"/>
      <c r="Z57" s="1"/>
      <c r="AA57" s="1"/>
      <c r="AB57" s="1"/>
      <c r="AC57" s="1"/>
    </row>
    <row r="58" spans="1:29" ht="15" customHeight="1">
      <c r="A58" s="8"/>
      <c r="B58" s="282"/>
      <c r="C58" s="224"/>
      <c r="D58" s="291"/>
      <c r="E58" s="242"/>
      <c r="F58" s="247"/>
      <c r="G58" s="224"/>
      <c r="H58" s="242"/>
      <c r="I58" s="247"/>
      <c r="J58" s="250"/>
      <c r="K58" s="242"/>
      <c r="L58" s="247"/>
      <c r="M58" s="224"/>
      <c r="N58" s="242"/>
      <c r="O58" s="240"/>
      <c r="P58" s="224"/>
      <c r="Q58" s="242"/>
      <c r="R58" s="240"/>
      <c r="S58" s="224"/>
      <c r="T58" s="242"/>
      <c r="U58" s="240"/>
      <c r="V58" s="238"/>
      <c r="W58" s="1"/>
      <c r="X58" s="1"/>
      <c r="Y58" s="1"/>
      <c r="Z58" s="1"/>
      <c r="AA58" s="1"/>
      <c r="AB58" s="1"/>
      <c r="AC58" s="1"/>
    </row>
    <row r="59" spans="1:29" ht="15" customHeight="1">
      <c r="A59" s="8"/>
      <c r="B59" s="282"/>
      <c r="C59" s="224"/>
      <c r="D59" s="291"/>
      <c r="E59" s="243"/>
      <c r="F59" s="247"/>
      <c r="G59" s="224"/>
      <c r="H59" s="243"/>
      <c r="I59" s="247"/>
      <c r="J59" s="250"/>
      <c r="K59" s="243"/>
      <c r="L59" s="247"/>
      <c r="M59" s="224"/>
      <c r="N59" s="243"/>
      <c r="O59" s="240"/>
      <c r="P59" s="224"/>
      <c r="Q59" s="243"/>
      <c r="R59" s="240"/>
      <c r="S59" s="224"/>
      <c r="T59" s="243"/>
      <c r="U59" s="240"/>
      <c r="V59" s="238"/>
      <c r="W59" s="1"/>
      <c r="X59" s="1"/>
      <c r="Y59" s="1"/>
      <c r="Z59" s="1"/>
      <c r="AA59" s="1"/>
      <c r="AB59" s="1"/>
      <c r="AC59" s="1"/>
    </row>
    <row r="60" spans="1:29" ht="15" customHeight="1">
      <c r="A60" s="8"/>
      <c r="B60" s="282"/>
      <c r="C60" s="224"/>
      <c r="D60" s="291"/>
      <c r="E60" s="241">
        <v>3</v>
      </c>
      <c r="F60" s="266"/>
      <c r="G60" s="224"/>
      <c r="H60" s="241">
        <v>3</v>
      </c>
      <c r="I60" s="248"/>
      <c r="J60" s="250"/>
      <c r="K60" s="241">
        <v>3</v>
      </c>
      <c r="L60" s="248"/>
      <c r="M60" s="224"/>
      <c r="N60" s="241">
        <v>3</v>
      </c>
      <c r="O60" s="239"/>
      <c r="P60" s="224"/>
      <c r="Q60" s="241">
        <v>3</v>
      </c>
      <c r="R60" s="239"/>
      <c r="S60" s="224"/>
      <c r="T60" s="241">
        <v>3</v>
      </c>
      <c r="U60" s="239"/>
      <c r="V60" s="237"/>
      <c r="W60" s="1"/>
      <c r="X60" s="1"/>
      <c r="Y60" s="1"/>
      <c r="Z60" s="1"/>
      <c r="AA60" s="1"/>
      <c r="AB60" s="1"/>
      <c r="AC60" s="1"/>
    </row>
    <row r="61" spans="1:29" ht="15" customHeight="1">
      <c r="A61" s="8"/>
      <c r="B61" s="282"/>
      <c r="C61" s="224"/>
      <c r="D61" s="291"/>
      <c r="E61" s="242"/>
      <c r="F61" s="247"/>
      <c r="G61" s="224"/>
      <c r="H61" s="242"/>
      <c r="I61" s="247"/>
      <c r="J61" s="250"/>
      <c r="K61" s="242"/>
      <c r="L61" s="247"/>
      <c r="M61" s="224"/>
      <c r="N61" s="242"/>
      <c r="O61" s="240"/>
      <c r="P61" s="224"/>
      <c r="Q61" s="242"/>
      <c r="R61" s="240"/>
      <c r="S61" s="224"/>
      <c r="T61" s="242"/>
      <c r="U61" s="240"/>
      <c r="V61" s="238"/>
      <c r="W61" s="1"/>
      <c r="X61" s="1"/>
      <c r="Y61" s="1"/>
      <c r="Z61" s="1"/>
      <c r="AA61" s="1"/>
      <c r="AB61" s="1"/>
      <c r="AC61" s="1"/>
    </row>
    <row r="62" spans="1:29" ht="15" customHeight="1">
      <c r="A62" s="8"/>
      <c r="B62" s="282"/>
      <c r="C62" s="224"/>
      <c r="D62" s="291"/>
      <c r="E62" s="242"/>
      <c r="F62" s="247"/>
      <c r="G62" s="224"/>
      <c r="H62" s="242"/>
      <c r="I62" s="247"/>
      <c r="J62" s="250"/>
      <c r="K62" s="242"/>
      <c r="L62" s="247"/>
      <c r="M62" s="224"/>
      <c r="N62" s="242"/>
      <c r="O62" s="240"/>
      <c r="P62" s="224"/>
      <c r="Q62" s="242"/>
      <c r="R62" s="240"/>
      <c r="S62" s="224"/>
      <c r="T62" s="242"/>
      <c r="U62" s="240"/>
      <c r="V62" s="238"/>
      <c r="W62" s="1"/>
      <c r="X62" s="1"/>
      <c r="Y62" s="1"/>
      <c r="Z62" s="1"/>
      <c r="AA62" s="1"/>
      <c r="AB62" s="1"/>
      <c r="AC62" s="1"/>
    </row>
    <row r="63" spans="1:29" ht="15" customHeight="1">
      <c r="A63" s="8"/>
      <c r="B63" s="282"/>
      <c r="C63" s="225"/>
      <c r="D63" s="291"/>
      <c r="E63" s="243"/>
      <c r="F63" s="247"/>
      <c r="G63" s="225"/>
      <c r="H63" s="243"/>
      <c r="I63" s="247"/>
      <c r="J63" s="251"/>
      <c r="K63" s="243"/>
      <c r="L63" s="247"/>
      <c r="M63" s="225"/>
      <c r="N63" s="243"/>
      <c r="O63" s="240"/>
      <c r="P63" s="225"/>
      <c r="Q63" s="243"/>
      <c r="R63" s="240"/>
      <c r="S63" s="225"/>
      <c r="T63" s="243"/>
      <c r="U63" s="240"/>
      <c r="V63" s="238"/>
      <c r="W63" s="1"/>
      <c r="X63" s="1"/>
      <c r="Y63" s="1"/>
      <c r="Z63" s="1"/>
      <c r="AA63" s="1"/>
      <c r="AB63" s="1"/>
      <c r="AC63" s="1"/>
    </row>
    <row r="64" spans="1:29" ht="15" customHeight="1">
      <c r="A64" s="8"/>
      <c r="B64" s="282"/>
      <c r="C64" s="229" t="str">
        <f ca="1">OFFSET(INDIRECT($B200),15,2)</f>
        <v>Collaboration</v>
      </c>
      <c r="D64" s="268" t="str">
        <f ca="1">OFFSET(INDIRECT($B200),15,14)</f>
        <v xml:space="preserve">work with others to create an online collaborative project for a specific purpose, sharing and appropriately setting permissions for other group members, e.g. editing, commenting, viewing.
</v>
      </c>
      <c r="E64" s="241">
        <v>1</v>
      </c>
      <c r="F64" s="237"/>
      <c r="G64" s="255" t="str">
        <f ca="1">OFFSET(INDIRECT($B200),15,15)</f>
        <v>take account of chronological changes made to a file and choose appropriate restore points if needed.</v>
      </c>
      <c r="H64" s="241">
        <v>1</v>
      </c>
      <c r="I64" s="246"/>
      <c r="J64" s="256" t="str">
        <f ca="1">OFFSET(INDIRECT($B200),15,16)</f>
        <v>independently select and use online collaboration tools to create a project with others.</v>
      </c>
      <c r="K64" s="241">
        <v>1</v>
      </c>
      <c r="L64" s="246"/>
      <c r="M64" s="255" t="str">
        <f ca="1">OFFSET(INDIRECT($B200),15,17)</f>
        <v xml:space="preserve">independently select and use a range of online collaboration tools to create a project with others, e.g. make use of online technology to share and present ideas to others.
</v>
      </c>
      <c r="N64" s="241">
        <v>1</v>
      </c>
      <c r="O64" s="244"/>
      <c r="P64" s="255" t="str">
        <f ca="1">OFFSET(INDIRECT($B200),15,18)</f>
        <v>reflect on choices of collaboration solutions and comment on how this could be improved to meet aims of tasks.</v>
      </c>
      <c r="Q64" s="241">
        <v>1</v>
      </c>
      <c r="R64" s="244"/>
      <c r="S64" s="255" t="str">
        <f ca="1">OFFSET(INDIRECT($B200),15,19)</f>
        <v xml:space="preserve">reflect on choices of collaboration solutions and comment on how this could be improved to meet aims of tasks.
</v>
      </c>
      <c r="T64" s="241">
        <v>1</v>
      </c>
      <c r="U64" s="244"/>
      <c r="V64" s="237"/>
      <c r="W64" s="1"/>
      <c r="X64" s="1"/>
      <c r="Y64" s="1"/>
      <c r="Z64" s="1"/>
      <c r="AA64" s="1"/>
      <c r="AB64" s="1"/>
      <c r="AC64" s="1"/>
    </row>
    <row r="65" spans="1:29" ht="15" customHeight="1">
      <c r="A65" s="8"/>
      <c r="B65" s="282"/>
      <c r="C65" s="224"/>
      <c r="D65" s="291"/>
      <c r="E65" s="242"/>
      <c r="F65" s="247"/>
      <c r="G65" s="224"/>
      <c r="H65" s="242"/>
      <c r="I65" s="247"/>
      <c r="J65" s="250"/>
      <c r="K65" s="242"/>
      <c r="L65" s="247"/>
      <c r="M65" s="224"/>
      <c r="N65" s="242"/>
      <c r="O65" s="240"/>
      <c r="P65" s="224"/>
      <c r="Q65" s="242"/>
      <c r="R65" s="240"/>
      <c r="S65" s="224"/>
      <c r="T65" s="242"/>
      <c r="U65" s="240"/>
      <c r="V65" s="238"/>
      <c r="W65" s="1"/>
      <c r="X65" s="1"/>
      <c r="Y65" s="1"/>
      <c r="Z65" s="1"/>
      <c r="AA65" s="1"/>
      <c r="AB65" s="1"/>
      <c r="AC65" s="1"/>
    </row>
    <row r="66" spans="1:29" ht="15" customHeight="1">
      <c r="A66" s="8"/>
      <c r="B66" s="282"/>
      <c r="C66" s="224"/>
      <c r="D66" s="291"/>
      <c r="E66" s="242"/>
      <c r="F66" s="247"/>
      <c r="G66" s="224"/>
      <c r="H66" s="242"/>
      <c r="I66" s="247"/>
      <c r="J66" s="250"/>
      <c r="K66" s="242"/>
      <c r="L66" s="247"/>
      <c r="M66" s="224"/>
      <c r="N66" s="242"/>
      <c r="O66" s="240"/>
      <c r="P66" s="224"/>
      <c r="Q66" s="242"/>
      <c r="R66" s="240"/>
      <c r="S66" s="224"/>
      <c r="T66" s="242"/>
      <c r="U66" s="240"/>
      <c r="V66" s="238"/>
      <c r="W66" s="1"/>
      <c r="X66" s="1"/>
      <c r="Y66" s="1"/>
      <c r="Z66" s="1"/>
      <c r="AA66" s="1"/>
      <c r="AB66" s="1"/>
      <c r="AC66" s="1"/>
    </row>
    <row r="67" spans="1:29" ht="15" customHeight="1">
      <c r="A67" s="8"/>
      <c r="B67" s="282"/>
      <c r="C67" s="224"/>
      <c r="D67" s="291"/>
      <c r="E67" s="243"/>
      <c r="F67" s="247"/>
      <c r="G67" s="224"/>
      <c r="H67" s="243"/>
      <c r="I67" s="247"/>
      <c r="J67" s="250"/>
      <c r="K67" s="243"/>
      <c r="L67" s="247"/>
      <c r="M67" s="224"/>
      <c r="N67" s="243"/>
      <c r="O67" s="240"/>
      <c r="P67" s="224"/>
      <c r="Q67" s="243"/>
      <c r="R67" s="240"/>
      <c r="S67" s="224"/>
      <c r="T67" s="243"/>
      <c r="U67" s="240"/>
      <c r="V67" s="238"/>
      <c r="W67" s="1"/>
      <c r="X67" s="1"/>
      <c r="Y67" s="1"/>
      <c r="Z67" s="1"/>
      <c r="AA67" s="1"/>
      <c r="AB67" s="1"/>
      <c r="AC67" s="1"/>
    </row>
    <row r="68" spans="1:29" ht="15" customHeight="1">
      <c r="A68" s="8"/>
      <c r="B68" s="282"/>
      <c r="C68" s="224"/>
      <c r="D68" s="291"/>
      <c r="E68" s="241">
        <v>2</v>
      </c>
      <c r="F68" s="266"/>
      <c r="G68" s="224"/>
      <c r="H68" s="241">
        <v>2</v>
      </c>
      <c r="I68" s="248"/>
      <c r="J68" s="250"/>
      <c r="K68" s="241">
        <v>2</v>
      </c>
      <c r="L68" s="248"/>
      <c r="M68" s="224"/>
      <c r="N68" s="241">
        <v>2</v>
      </c>
      <c r="O68" s="239"/>
      <c r="P68" s="224"/>
      <c r="Q68" s="241">
        <v>2</v>
      </c>
      <c r="R68" s="239"/>
      <c r="S68" s="224"/>
      <c r="T68" s="241">
        <v>2</v>
      </c>
      <c r="U68" s="239"/>
      <c r="V68" s="237"/>
      <c r="W68" s="1"/>
      <c r="X68" s="1"/>
      <c r="Y68" s="1"/>
      <c r="Z68" s="1"/>
      <c r="AA68" s="1"/>
      <c r="AB68" s="1"/>
      <c r="AC68" s="1"/>
    </row>
    <row r="69" spans="1:29" ht="15" customHeight="1">
      <c r="A69" s="8"/>
      <c r="B69" s="282"/>
      <c r="C69" s="224"/>
      <c r="D69" s="291"/>
      <c r="E69" s="242"/>
      <c r="F69" s="247"/>
      <c r="G69" s="224"/>
      <c r="H69" s="242"/>
      <c r="I69" s="247"/>
      <c r="J69" s="250"/>
      <c r="K69" s="242"/>
      <c r="L69" s="247"/>
      <c r="M69" s="224"/>
      <c r="N69" s="242"/>
      <c r="O69" s="240"/>
      <c r="P69" s="224"/>
      <c r="Q69" s="242"/>
      <c r="R69" s="240"/>
      <c r="S69" s="224"/>
      <c r="T69" s="242"/>
      <c r="U69" s="240"/>
      <c r="V69" s="238"/>
      <c r="W69" s="1"/>
      <c r="X69" s="1"/>
      <c r="Y69" s="1"/>
      <c r="Z69" s="1"/>
      <c r="AA69" s="1"/>
      <c r="AB69" s="1"/>
      <c r="AC69" s="1"/>
    </row>
    <row r="70" spans="1:29" ht="15" customHeight="1">
      <c r="A70" s="8"/>
      <c r="B70" s="282"/>
      <c r="C70" s="224"/>
      <c r="D70" s="291"/>
      <c r="E70" s="242"/>
      <c r="F70" s="247"/>
      <c r="G70" s="224"/>
      <c r="H70" s="242"/>
      <c r="I70" s="247"/>
      <c r="J70" s="250"/>
      <c r="K70" s="242"/>
      <c r="L70" s="247"/>
      <c r="M70" s="224"/>
      <c r="N70" s="242"/>
      <c r="O70" s="240"/>
      <c r="P70" s="224"/>
      <c r="Q70" s="242"/>
      <c r="R70" s="240"/>
      <c r="S70" s="224"/>
      <c r="T70" s="242"/>
      <c r="U70" s="240"/>
      <c r="V70" s="238"/>
      <c r="W70" s="1"/>
      <c r="X70" s="1"/>
      <c r="Y70" s="1"/>
      <c r="Z70" s="1"/>
      <c r="AA70" s="1"/>
      <c r="AB70" s="1"/>
      <c r="AC70" s="1"/>
    </row>
    <row r="71" spans="1:29" ht="15" customHeight="1">
      <c r="A71" s="8"/>
      <c r="B71" s="282"/>
      <c r="C71" s="224"/>
      <c r="D71" s="291"/>
      <c r="E71" s="243"/>
      <c r="F71" s="247"/>
      <c r="G71" s="224"/>
      <c r="H71" s="243"/>
      <c r="I71" s="247"/>
      <c r="J71" s="250"/>
      <c r="K71" s="243"/>
      <c r="L71" s="247"/>
      <c r="M71" s="224"/>
      <c r="N71" s="243"/>
      <c r="O71" s="240"/>
      <c r="P71" s="224"/>
      <c r="Q71" s="243"/>
      <c r="R71" s="240"/>
      <c r="S71" s="224"/>
      <c r="T71" s="243"/>
      <c r="U71" s="240"/>
      <c r="V71" s="238"/>
      <c r="W71" s="1"/>
      <c r="X71" s="1"/>
      <c r="Y71" s="1"/>
      <c r="Z71" s="1"/>
      <c r="AA71" s="1"/>
      <c r="AB71" s="1"/>
      <c r="AC71" s="1"/>
    </row>
    <row r="72" spans="1:29" ht="15" customHeight="1">
      <c r="A72" s="8"/>
      <c r="B72" s="282"/>
      <c r="C72" s="224"/>
      <c r="D72" s="291"/>
      <c r="E72" s="241">
        <v>3</v>
      </c>
      <c r="F72" s="266"/>
      <c r="G72" s="224"/>
      <c r="H72" s="241">
        <v>3</v>
      </c>
      <c r="I72" s="248"/>
      <c r="J72" s="250"/>
      <c r="K72" s="241">
        <v>3</v>
      </c>
      <c r="L72" s="248"/>
      <c r="M72" s="224"/>
      <c r="N72" s="241">
        <v>3</v>
      </c>
      <c r="O72" s="239"/>
      <c r="P72" s="224"/>
      <c r="Q72" s="241">
        <v>3</v>
      </c>
      <c r="R72" s="239"/>
      <c r="S72" s="224"/>
      <c r="T72" s="241">
        <v>3</v>
      </c>
      <c r="U72" s="239"/>
      <c r="V72" s="237"/>
      <c r="W72" s="1"/>
      <c r="X72" s="1"/>
      <c r="Y72" s="1"/>
      <c r="Z72" s="1"/>
      <c r="AA72" s="1"/>
      <c r="AB72" s="1"/>
      <c r="AC72" s="1"/>
    </row>
    <row r="73" spans="1:29" ht="15" customHeight="1">
      <c r="A73" s="8"/>
      <c r="B73" s="282"/>
      <c r="C73" s="224"/>
      <c r="D73" s="291"/>
      <c r="E73" s="242"/>
      <c r="F73" s="247"/>
      <c r="G73" s="224"/>
      <c r="H73" s="242"/>
      <c r="I73" s="247"/>
      <c r="J73" s="250"/>
      <c r="K73" s="242"/>
      <c r="L73" s="247"/>
      <c r="M73" s="224"/>
      <c r="N73" s="242"/>
      <c r="O73" s="240"/>
      <c r="P73" s="224"/>
      <c r="Q73" s="242"/>
      <c r="R73" s="240"/>
      <c r="S73" s="224"/>
      <c r="T73" s="242"/>
      <c r="U73" s="240"/>
      <c r="V73" s="238"/>
      <c r="W73" s="1"/>
      <c r="X73" s="1"/>
      <c r="Y73" s="1"/>
      <c r="Z73" s="1"/>
      <c r="AA73" s="1"/>
      <c r="AB73" s="1"/>
      <c r="AC73" s="1"/>
    </row>
    <row r="74" spans="1:29" ht="15" customHeight="1">
      <c r="A74" s="8"/>
      <c r="B74" s="282"/>
      <c r="C74" s="224"/>
      <c r="D74" s="291"/>
      <c r="E74" s="242"/>
      <c r="F74" s="247"/>
      <c r="G74" s="224"/>
      <c r="H74" s="242"/>
      <c r="I74" s="247"/>
      <c r="J74" s="250"/>
      <c r="K74" s="242"/>
      <c r="L74" s="247"/>
      <c r="M74" s="224"/>
      <c r="N74" s="242"/>
      <c r="O74" s="240"/>
      <c r="P74" s="224"/>
      <c r="Q74" s="242"/>
      <c r="R74" s="240"/>
      <c r="S74" s="224"/>
      <c r="T74" s="242"/>
      <c r="U74" s="240"/>
      <c r="V74" s="238"/>
      <c r="W74" s="1"/>
      <c r="X74" s="1"/>
      <c r="Y74" s="1"/>
      <c r="Z74" s="1"/>
      <c r="AA74" s="1"/>
      <c r="AB74" s="1"/>
      <c r="AC74" s="1"/>
    </row>
    <row r="75" spans="1:29" ht="15" customHeight="1">
      <c r="A75" s="8"/>
      <c r="B75" s="282"/>
      <c r="C75" s="225"/>
      <c r="D75" s="291"/>
      <c r="E75" s="243"/>
      <c r="F75" s="247"/>
      <c r="G75" s="225"/>
      <c r="H75" s="243"/>
      <c r="I75" s="247"/>
      <c r="J75" s="251"/>
      <c r="K75" s="243"/>
      <c r="L75" s="247"/>
      <c r="M75" s="225"/>
      <c r="N75" s="243"/>
      <c r="O75" s="240"/>
      <c r="P75" s="225"/>
      <c r="Q75" s="243"/>
      <c r="R75" s="240"/>
      <c r="S75" s="225"/>
      <c r="T75" s="243"/>
      <c r="U75" s="240"/>
      <c r="V75" s="238"/>
      <c r="W75" s="1"/>
      <c r="X75" s="1"/>
      <c r="Y75" s="1"/>
      <c r="Z75" s="1"/>
      <c r="AA75" s="1"/>
      <c r="AB75" s="1"/>
      <c r="AC75" s="1"/>
    </row>
    <row r="76" spans="1:29" ht="15" customHeight="1">
      <c r="A76" s="8"/>
      <c r="B76" s="282"/>
      <c r="C76" s="229" t="str">
        <f ca="1">OFFSET(INDIRECT($B200),17,2)</f>
        <v>Storing and sharing</v>
      </c>
      <c r="D76" s="268" t="str">
        <f ca="1">OFFSET(INDIRECT($B$200),17,14)</f>
        <v>create and share hyperlinks to local, network and online files
password-protect a file.</v>
      </c>
      <c r="E76" s="241">
        <v>1</v>
      </c>
      <c r="F76" s="237"/>
      <c r="G76" s="255" t="str">
        <f ca="1">OFFSET(INDIRECT($B200),17,15)</f>
        <v xml:space="preserve">track the changes of a document/view the revision history and restore a previous version where appropriate
take account of file size and type, and understand that storage drives may have a limited storage space.
</v>
      </c>
      <c r="H76" s="241">
        <v>1</v>
      </c>
      <c r="I76" s="246"/>
      <c r="J76" s="256" t="str">
        <f ca="1">OFFSET(INDIRECT($B200),17,16)</f>
        <v>use appropriate advanced file-management techniques, e.g. tagging, compression.</v>
      </c>
      <c r="K76" s="241">
        <v>1</v>
      </c>
      <c r="L76" s="246"/>
      <c r="M76" s="255" t="str">
        <f ca="1">OFFSET(INDIRECT($B200),17,17)</f>
        <v>understand simple encryption and the purpose of encryption, e.g. to send sensitive data more securely
use relevant hyperlinks and account for the appropriate file management technique, e.g. some file storage systems will utilise dynamic hyperlinks so that if a file location is changed, the link remains intact, whereas changing file location in other systems could result in a broken hyperlink.</v>
      </c>
      <c r="N76" s="241">
        <v>1</v>
      </c>
      <c r="O76" s="244"/>
      <c r="P76" s="245" t="str">
        <f ca="1">OFFSET(INDIRECT($B200),17,18)</f>
        <v>use online services to share appropriate content with a global audience, e.g. uploading content to public websites to share with specific audiences.</v>
      </c>
      <c r="Q76" s="241">
        <v>1</v>
      </c>
      <c r="R76" s="244"/>
      <c r="S76" s="255" t="str">
        <f ca="1">OFFSET(INDIRECT($B200),17,19)</f>
        <v>use online services to share appropriate content with a global audience, e.g. uploading content to public websites to share with specific audiences.</v>
      </c>
      <c r="T76" s="241">
        <v>1</v>
      </c>
      <c r="U76" s="244"/>
      <c r="V76" s="237"/>
      <c r="W76" s="1"/>
      <c r="X76" s="1"/>
      <c r="Y76" s="1"/>
      <c r="Z76" s="1"/>
      <c r="AA76" s="1"/>
      <c r="AB76" s="1"/>
      <c r="AC76" s="1"/>
    </row>
    <row r="77" spans="1:29" ht="15" customHeight="1">
      <c r="A77" s="8"/>
      <c r="B77" s="282"/>
      <c r="C77" s="224"/>
      <c r="D77" s="291"/>
      <c r="E77" s="242"/>
      <c r="F77" s="247"/>
      <c r="G77" s="224"/>
      <c r="H77" s="242"/>
      <c r="I77" s="247"/>
      <c r="J77" s="250"/>
      <c r="K77" s="242"/>
      <c r="L77" s="247"/>
      <c r="M77" s="224"/>
      <c r="N77" s="242"/>
      <c r="O77" s="240"/>
      <c r="P77" s="224"/>
      <c r="Q77" s="242"/>
      <c r="R77" s="240"/>
      <c r="S77" s="224"/>
      <c r="T77" s="242"/>
      <c r="U77" s="240"/>
      <c r="V77" s="238"/>
      <c r="W77" s="1"/>
      <c r="X77" s="1"/>
      <c r="Y77" s="1"/>
      <c r="Z77" s="1"/>
      <c r="AA77" s="1"/>
      <c r="AB77" s="1"/>
      <c r="AC77" s="1"/>
    </row>
    <row r="78" spans="1:29" ht="15" customHeight="1">
      <c r="A78" s="8"/>
      <c r="B78" s="282"/>
      <c r="C78" s="224"/>
      <c r="D78" s="291"/>
      <c r="E78" s="242"/>
      <c r="F78" s="247"/>
      <c r="G78" s="224"/>
      <c r="H78" s="242"/>
      <c r="I78" s="247"/>
      <c r="J78" s="250"/>
      <c r="K78" s="242"/>
      <c r="L78" s="247"/>
      <c r="M78" s="224"/>
      <c r="N78" s="242"/>
      <c r="O78" s="240"/>
      <c r="P78" s="224"/>
      <c r="Q78" s="242"/>
      <c r="R78" s="240"/>
      <c r="S78" s="224"/>
      <c r="T78" s="242"/>
      <c r="U78" s="240"/>
      <c r="V78" s="238"/>
      <c r="W78" s="1"/>
      <c r="X78" s="1"/>
      <c r="Y78" s="1"/>
      <c r="Z78" s="1"/>
      <c r="AA78" s="1"/>
      <c r="AB78" s="1"/>
      <c r="AC78" s="1"/>
    </row>
    <row r="79" spans="1:29" ht="15" customHeight="1">
      <c r="A79" s="8"/>
      <c r="B79" s="282"/>
      <c r="C79" s="224"/>
      <c r="D79" s="291"/>
      <c r="E79" s="243"/>
      <c r="F79" s="247"/>
      <c r="G79" s="224"/>
      <c r="H79" s="243"/>
      <c r="I79" s="247"/>
      <c r="J79" s="250"/>
      <c r="K79" s="243"/>
      <c r="L79" s="247"/>
      <c r="M79" s="224"/>
      <c r="N79" s="243"/>
      <c r="O79" s="240"/>
      <c r="P79" s="224"/>
      <c r="Q79" s="243"/>
      <c r="R79" s="240"/>
      <c r="S79" s="224"/>
      <c r="T79" s="243"/>
      <c r="U79" s="240"/>
      <c r="V79" s="238"/>
      <c r="W79" s="1"/>
      <c r="X79" s="1"/>
      <c r="Y79" s="1"/>
      <c r="Z79" s="1"/>
      <c r="AA79" s="1"/>
      <c r="AB79" s="1"/>
      <c r="AC79" s="1"/>
    </row>
    <row r="80" spans="1:29" ht="15" customHeight="1">
      <c r="A80" s="8"/>
      <c r="B80" s="282"/>
      <c r="C80" s="224"/>
      <c r="D80" s="291"/>
      <c r="E80" s="241">
        <v>2</v>
      </c>
      <c r="F80" s="266"/>
      <c r="G80" s="224"/>
      <c r="H80" s="241">
        <v>2</v>
      </c>
      <c r="I80" s="248"/>
      <c r="J80" s="250"/>
      <c r="K80" s="241">
        <v>2</v>
      </c>
      <c r="L80" s="248"/>
      <c r="M80" s="224"/>
      <c r="N80" s="241">
        <v>2</v>
      </c>
      <c r="O80" s="239"/>
      <c r="P80" s="224"/>
      <c r="Q80" s="241">
        <v>2</v>
      </c>
      <c r="R80" s="239"/>
      <c r="S80" s="224"/>
      <c r="T80" s="241">
        <v>2</v>
      </c>
      <c r="U80" s="239"/>
      <c r="V80" s="237"/>
      <c r="W80" s="1"/>
      <c r="X80" s="1"/>
      <c r="Y80" s="1"/>
      <c r="Z80" s="1"/>
      <c r="AA80" s="1"/>
      <c r="AB80" s="1"/>
      <c r="AC80" s="1"/>
    </row>
    <row r="81" spans="1:29" ht="15" customHeight="1">
      <c r="A81" s="8"/>
      <c r="B81" s="282"/>
      <c r="C81" s="224"/>
      <c r="D81" s="291"/>
      <c r="E81" s="242"/>
      <c r="F81" s="247"/>
      <c r="G81" s="224"/>
      <c r="H81" s="242"/>
      <c r="I81" s="247"/>
      <c r="J81" s="250"/>
      <c r="K81" s="242"/>
      <c r="L81" s="247"/>
      <c r="M81" s="224"/>
      <c r="N81" s="242"/>
      <c r="O81" s="240"/>
      <c r="P81" s="224"/>
      <c r="Q81" s="242"/>
      <c r="R81" s="240"/>
      <c r="S81" s="224"/>
      <c r="T81" s="242"/>
      <c r="U81" s="240"/>
      <c r="V81" s="238"/>
      <c r="W81" s="1"/>
      <c r="X81" s="1"/>
      <c r="Y81" s="1"/>
      <c r="Z81" s="1"/>
      <c r="AA81" s="1"/>
      <c r="AB81" s="1"/>
      <c r="AC81" s="1"/>
    </row>
    <row r="82" spans="1:29" ht="15" customHeight="1">
      <c r="A82" s="8"/>
      <c r="B82" s="282"/>
      <c r="C82" s="224"/>
      <c r="D82" s="291"/>
      <c r="E82" s="242"/>
      <c r="F82" s="247"/>
      <c r="G82" s="224"/>
      <c r="H82" s="242"/>
      <c r="I82" s="247"/>
      <c r="J82" s="250"/>
      <c r="K82" s="242"/>
      <c r="L82" s="247"/>
      <c r="M82" s="224"/>
      <c r="N82" s="242"/>
      <c r="O82" s="240"/>
      <c r="P82" s="224"/>
      <c r="Q82" s="242"/>
      <c r="R82" s="240"/>
      <c r="S82" s="224"/>
      <c r="T82" s="242"/>
      <c r="U82" s="240"/>
      <c r="V82" s="238"/>
      <c r="W82" s="1"/>
      <c r="X82" s="1"/>
      <c r="Y82" s="1"/>
      <c r="Z82" s="1"/>
      <c r="AA82" s="1"/>
      <c r="AB82" s="1"/>
      <c r="AC82" s="1"/>
    </row>
    <row r="83" spans="1:29" ht="15" customHeight="1">
      <c r="A83" s="8"/>
      <c r="B83" s="282"/>
      <c r="C83" s="224"/>
      <c r="D83" s="291"/>
      <c r="E83" s="243"/>
      <c r="F83" s="247"/>
      <c r="G83" s="224"/>
      <c r="H83" s="243"/>
      <c r="I83" s="247"/>
      <c r="J83" s="250"/>
      <c r="K83" s="243"/>
      <c r="L83" s="247"/>
      <c r="M83" s="224"/>
      <c r="N83" s="243"/>
      <c r="O83" s="240"/>
      <c r="P83" s="224"/>
      <c r="Q83" s="243"/>
      <c r="R83" s="240"/>
      <c r="S83" s="224"/>
      <c r="T83" s="243"/>
      <c r="U83" s="240"/>
      <c r="V83" s="238"/>
      <c r="W83" s="1"/>
      <c r="X83" s="1"/>
      <c r="Y83" s="1"/>
      <c r="Z83" s="1"/>
      <c r="AA83" s="1"/>
      <c r="AB83" s="1"/>
      <c r="AC83" s="1"/>
    </row>
    <row r="84" spans="1:29" ht="15" customHeight="1">
      <c r="A84" s="8"/>
      <c r="B84" s="282"/>
      <c r="C84" s="224"/>
      <c r="D84" s="291"/>
      <c r="E84" s="241">
        <v>3</v>
      </c>
      <c r="F84" s="266"/>
      <c r="G84" s="224"/>
      <c r="H84" s="241">
        <v>3</v>
      </c>
      <c r="I84" s="248"/>
      <c r="J84" s="250"/>
      <c r="K84" s="241">
        <v>3</v>
      </c>
      <c r="L84" s="248"/>
      <c r="M84" s="224"/>
      <c r="N84" s="241">
        <v>3</v>
      </c>
      <c r="O84" s="239"/>
      <c r="P84" s="224"/>
      <c r="Q84" s="241">
        <v>3</v>
      </c>
      <c r="R84" s="239"/>
      <c r="S84" s="224"/>
      <c r="T84" s="241">
        <v>3</v>
      </c>
      <c r="U84" s="239"/>
      <c r="V84" s="237"/>
      <c r="W84" s="1"/>
      <c r="X84" s="1"/>
      <c r="Y84" s="1"/>
      <c r="Z84" s="1"/>
      <c r="AA84" s="1"/>
      <c r="AB84" s="1"/>
      <c r="AC84" s="1"/>
    </row>
    <row r="85" spans="1:29" ht="15" customHeight="1">
      <c r="A85" s="8"/>
      <c r="B85" s="282"/>
      <c r="C85" s="224"/>
      <c r="D85" s="291"/>
      <c r="E85" s="242"/>
      <c r="F85" s="247"/>
      <c r="G85" s="224"/>
      <c r="H85" s="242"/>
      <c r="I85" s="247"/>
      <c r="J85" s="250"/>
      <c r="K85" s="242"/>
      <c r="L85" s="247"/>
      <c r="M85" s="224"/>
      <c r="N85" s="242"/>
      <c r="O85" s="240"/>
      <c r="P85" s="224"/>
      <c r="Q85" s="242"/>
      <c r="R85" s="240"/>
      <c r="S85" s="224"/>
      <c r="T85" s="242"/>
      <c r="U85" s="240"/>
      <c r="V85" s="238"/>
      <c r="W85" s="1"/>
      <c r="X85" s="1"/>
      <c r="Y85" s="1"/>
      <c r="Z85" s="1"/>
      <c r="AA85" s="1"/>
      <c r="AB85" s="1"/>
      <c r="AC85" s="1"/>
    </row>
    <row r="86" spans="1:29" ht="15" customHeight="1">
      <c r="A86" s="8"/>
      <c r="B86" s="282"/>
      <c r="C86" s="224"/>
      <c r="D86" s="291"/>
      <c r="E86" s="242"/>
      <c r="F86" s="247"/>
      <c r="G86" s="224"/>
      <c r="H86" s="242"/>
      <c r="I86" s="247"/>
      <c r="J86" s="250"/>
      <c r="K86" s="242"/>
      <c r="L86" s="247"/>
      <c r="M86" s="224"/>
      <c r="N86" s="242"/>
      <c r="O86" s="240"/>
      <c r="P86" s="224"/>
      <c r="Q86" s="242"/>
      <c r="R86" s="240"/>
      <c r="S86" s="224"/>
      <c r="T86" s="242"/>
      <c r="U86" s="240"/>
      <c r="V86" s="238"/>
      <c r="W86" s="1"/>
      <c r="X86" s="1"/>
      <c r="Y86" s="1"/>
      <c r="Z86" s="1"/>
      <c r="AA86" s="1"/>
      <c r="AB86" s="1"/>
      <c r="AC86" s="1"/>
    </row>
    <row r="87" spans="1:29" ht="15" customHeight="1">
      <c r="A87" s="8"/>
      <c r="B87" s="283"/>
      <c r="C87" s="225"/>
      <c r="D87" s="291"/>
      <c r="E87" s="243"/>
      <c r="F87" s="247"/>
      <c r="G87" s="225"/>
      <c r="H87" s="243"/>
      <c r="I87" s="247"/>
      <c r="J87" s="251"/>
      <c r="K87" s="243"/>
      <c r="L87" s="247"/>
      <c r="M87" s="225"/>
      <c r="N87" s="243"/>
      <c r="O87" s="240"/>
      <c r="P87" s="225"/>
      <c r="Q87" s="243"/>
      <c r="R87" s="240"/>
      <c r="S87" s="225"/>
      <c r="T87" s="243"/>
      <c r="U87" s="240"/>
      <c r="V87" s="238"/>
      <c r="W87" s="1"/>
      <c r="X87" s="1"/>
      <c r="Y87" s="1"/>
      <c r="Z87" s="1"/>
      <c r="AA87" s="1"/>
      <c r="AB87" s="1"/>
      <c r="AC87" s="1"/>
    </row>
    <row r="88" spans="1:29" ht="15" customHeight="1">
      <c r="A88" s="8"/>
      <c r="B88" s="284" t="str">
        <f ca="1">OFFSET(INDIRECT($B200),18,0)</f>
        <v>3. Producing</v>
      </c>
      <c r="C88" s="230" t="str">
        <f ca="1">OFFSET(INDIRECT($B200),20,2)</f>
        <v>Planning, sourcing and searching</v>
      </c>
      <c r="D88" s="268" t="str">
        <f ca="1">OFFSET(INDIRECT($B$200),20,14)</f>
        <v>plan work independently before beginning the digital task
extend strategies for finding information; store previous searches and results for future use, e.g. reference through hyperlinks and bookmark a website.</v>
      </c>
      <c r="E88" s="241">
        <v>1</v>
      </c>
      <c r="F88" s="237"/>
      <c r="G88" s="245" t="str">
        <f ca="1">OFFSET(INDIRECT($B200),20,15)</f>
        <v xml:space="preserve">select and use effective planning techniques
search for necessary information and assess the quality of the information found; assess sources of information to determine if they are reliable and reference valid sources, e.g. search a range of sources and critically evaluate search findings. 
</v>
      </c>
      <c r="H88" s="241">
        <v>1</v>
      </c>
      <c r="I88" s="246"/>
      <c r="J88" s="249" t="str">
        <f ca="1">OFFSET(INDIRECT($B200),20,16)</f>
        <v xml:space="preserve">select and use a variety of effective planning techniques
search a variety of sources using relevant search techniques with increased complexity; organise previous searches and information for improved functionality and reference using appropriate methods, e.g. begin to categorise and group searches to make information handling more efficient; ensure that information sources are current, reliable and valid.
</v>
      </c>
      <c r="K88" s="241">
        <v>1</v>
      </c>
      <c r="L88" s="246"/>
      <c r="M88" s="245" t="str">
        <f ca="1">OFFSET(INDIRECT($B200),20,17)</f>
        <v>select and use a variety of effective planning techniques
evaluate the reliability of sources of information, justify opinions and reasons for choices and reference using appropriate methods
use a range of complex searches independently, e.g. and/or/+/-/not.</v>
      </c>
      <c r="N88" s="241">
        <v>1</v>
      </c>
      <c r="O88" s="244"/>
      <c r="P88" s="245" t="str">
        <f ca="1">OFFSET(INDIRECT($B200),20,18)</f>
        <v>effectively plan with increasing complexity
search efficiently for information and evaluate the reliability of sources of information, justifying opinions and reasons for choices; reference work using appropriate methods.</v>
      </c>
      <c r="Q88" s="241">
        <v>1</v>
      </c>
      <c r="R88" s="244"/>
      <c r="S88" s="245" t="str">
        <f ca="1">OFFSET(INDIRECT($B200),20,19)</f>
        <v>effectively plan with increasing complexity
consider the benefits and limitations of digital tools and information sources, and of the results they produce, and use these results to inform future judgements about the quality of their work
search efficiently for information and evaluate the reliability of sources of information, justifying opinions and reasons for choices; reference work using appropriate methods.</v>
      </c>
      <c r="T88" s="241">
        <v>1</v>
      </c>
      <c r="U88" s="244"/>
      <c r="V88" s="237"/>
      <c r="W88" s="1"/>
      <c r="X88" s="1"/>
      <c r="Y88" s="1"/>
      <c r="Z88" s="1"/>
      <c r="AA88" s="1"/>
      <c r="AB88" s="1"/>
      <c r="AC88" s="1"/>
    </row>
    <row r="89" spans="1:29" ht="15" customHeight="1">
      <c r="A89" s="8"/>
      <c r="B89" s="282"/>
      <c r="C89" s="224"/>
      <c r="D89" s="291"/>
      <c r="E89" s="242"/>
      <c r="F89" s="247"/>
      <c r="G89" s="224"/>
      <c r="H89" s="242"/>
      <c r="I89" s="247"/>
      <c r="J89" s="250"/>
      <c r="K89" s="242"/>
      <c r="L89" s="247"/>
      <c r="M89" s="224"/>
      <c r="N89" s="242"/>
      <c r="O89" s="240"/>
      <c r="P89" s="224"/>
      <c r="Q89" s="242"/>
      <c r="R89" s="240"/>
      <c r="S89" s="224"/>
      <c r="T89" s="242"/>
      <c r="U89" s="240"/>
      <c r="V89" s="238"/>
      <c r="W89" s="1"/>
      <c r="X89" s="1"/>
      <c r="Y89" s="1"/>
      <c r="Z89" s="1"/>
      <c r="AA89" s="1"/>
      <c r="AB89" s="1"/>
      <c r="AC89" s="1"/>
    </row>
    <row r="90" spans="1:29" ht="15" customHeight="1">
      <c r="A90" s="8"/>
      <c r="B90" s="282"/>
      <c r="C90" s="224"/>
      <c r="D90" s="291"/>
      <c r="E90" s="242"/>
      <c r="F90" s="247"/>
      <c r="G90" s="224"/>
      <c r="H90" s="242"/>
      <c r="I90" s="247"/>
      <c r="J90" s="250"/>
      <c r="K90" s="242"/>
      <c r="L90" s="247"/>
      <c r="M90" s="224"/>
      <c r="N90" s="242"/>
      <c r="O90" s="240"/>
      <c r="P90" s="224"/>
      <c r="Q90" s="242"/>
      <c r="R90" s="240"/>
      <c r="S90" s="224"/>
      <c r="T90" s="242"/>
      <c r="U90" s="240"/>
      <c r="V90" s="238"/>
      <c r="W90" s="1"/>
      <c r="X90" s="1"/>
      <c r="Y90" s="1"/>
      <c r="Z90" s="1"/>
      <c r="AA90" s="1"/>
      <c r="AB90" s="1"/>
      <c r="AC90" s="1"/>
    </row>
    <row r="91" spans="1:29" ht="15" customHeight="1">
      <c r="A91" s="8"/>
      <c r="B91" s="282"/>
      <c r="C91" s="224"/>
      <c r="D91" s="291"/>
      <c r="E91" s="243"/>
      <c r="F91" s="247"/>
      <c r="G91" s="224"/>
      <c r="H91" s="243"/>
      <c r="I91" s="247"/>
      <c r="J91" s="250"/>
      <c r="K91" s="243"/>
      <c r="L91" s="247"/>
      <c r="M91" s="224"/>
      <c r="N91" s="243"/>
      <c r="O91" s="240"/>
      <c r="P91" s="224"/>
      <c r="Q91" s="243"/>
      <c r="R91" s="240"/>
      <c r="S91" s="224"/>
      <c r="T91" s="243"/>
      <c r="U91" s="240"/>
      <c r="V91" s="238"/>
      <c r="W91" s="1"/>
      <c r="X91" s="1"/>
      <c r="Y91" s="1"/>
      <c r="Z91" s="1"/>
      <c r="AA91" s="1"/>
      <c r="AB91" s="1"/>
      <c r="AC91" s="1"/>
    </row>
    <row r="92" spans="1:29" ht="15" customHeight="1">
      <c r="A92" s="8"/>
      <c r="B92" s="282"/>
      <c r="C92" s="224"/>
      <c r="D92" s="291"/>
      <c r="E92" s="241">
        <v>2</v>
      </c>
      <c r="F92" s="266"/>
      <c r="G92" s="224"/>
      <c r="H92" s="241">
        <v>2</v>
      </c>
      <c r="I92" s="248"/>
      <c r="J92" s="250"/>
      <c r="K92" s="241">
        <v>2</v>
      </c>
      <c r="L92" s="248"/>
      <c r="M92" s="224"/>
      <c r="N92" s="241">
        <v>2</v>
      </c>
      <c r="O92" s="239"/>
      <c r="P92" s="224"/>
      <c r="Q92" s="241">
        <v>2</v>
      </c>
      <c r="R92" s="239"/>
      <c r="S92" s="224"/>
      <c r="T92" s="241">
        <v>2</v>
      </c>
      <c r="U92" s="239"/>
      <c r="V92" s="237"/>
      <c r="W92" s="1"/>
      <c r="X92" s="1"/>
      <c r="Y92" s="1"/>
      <c r="Z92" s="1"/>
      <c r="AA92" s="1"/>
      <c r="AB92" s="1"/>
      <c r="AC92" s="1"/>
    </row>
    <row r="93" spans="1:29" ht="15" customHeight="1">
      <c r="A93" s="8"/>
      <c r="B93" s="282"/>
      <c r="C93" s="224"/>
      <c r="D93" s="291"/>
      <c r="E93" s="242"/>
      <c r="F93" s="247"/>
      <c r="G93" s="224"/>
      <c r="H93" s="242"/>
      <c r="I93" s="247"/>
      <c r="J93" s="250"/>
      <c r="K93" s="242"/>
      <c r="L93" s="247"/>
      <c r="M93" s="224"/>
      <c r="N93" s="242"/>
      <c r="O93" s="240"/>
      <c r="P93" s="224"/>
      <c r="Q93" s="242"/>
      <c r="R93" s="240"/>
      <c r="S93" s="224"/>
      <c r="T93" s="242"/>
      <c r="U93" s="240"/>
      <c r="V93" s="238"/>
      <c r="W93" s="1"/>
      <c r="X93" s="1"/>
      <c r="Y93" s="1"/>
      <c r="Z93" s="1"/>
      <c r="AA93" s="1"/>
      <c r="AB93" s="1"/>
      <c r="AC93" s="1"/>
    </row>
    <row r="94" spans="1:29" ht="15" customHeight="1">
      <c r="A94" s="8"/>
      <c r="B94" s="282"/>
      <c r="C94" s="224"/>
      <c r="D94" s="291"/>
      <c r="E94" s="242"/>
      <c r="F94" s="247"/>
      <c r="G94" s="224"/>
      <c r="H94" s="242"/>
      <c r="I94" s="247"/>
      <c r="J94" s="250"/>
      <c r="K94" s="242"/>
      <c r="L94" s="247"/>
      <c r="M94" s="224"/>
      <c r="N94" s="242"/>
      <c r="O94" s="240"/>
      <c r="P94" s="224"/>
      <c r="Q94" s="242"/>
      <c r="R94" s="240"/>
      <c r="S94" s="224"/>
      <c r="T94" s="242"/>
      <c r="U94" s="240"/>
      <c r="V94" s="238"/>
      <c r="W94" s="1"/>
      <c r="X94" s="1"/>
      <c r="Y94" s="1"/>
      <c r="Z94" s="1"/>
      <c r="AA94" s="1"/>
      <c r="AB94" s="1"/>
      <c r="AC94" s="1"/>
    </row>
    <row r="95" spans="1:29" ht="15" customHeight="1">
      <c r="A95" s="8"/>
      <c r="B95" s="282"/>
      <c r="C95" s="224"/>
      <c r="D95" s="291"/>
      <c r="E95" s="243"/>
      <c r="F95" s="247"/>
      <c r="G95" s="224"/>
      <c r="H95" s="243"/>
      <c r="I95" s="247"/>
      <c r="J95" s="250"/>
      <c r="K95" s="243"/>
      <c r="L95" s="247"/>
      <c r="M95" s="224"/>
      <c r="N95" s="243"/>
      <c r="O95" s="240"/>
      <c r="P95" s="224"/>
      <c r="Q95" s="243"/>
      <c r="R95" s="240"/>
      <c r="S95" s="224"/>
      <c r="T95" s="243"/>
      <c r="U95" s="240"/>
      <c r="V95" s="238"/>
      <c r="W95" s="1"/>
      <c r="X95" s="1"/>
      <c r="Y95" s="1"/>
      <c r="Z95" s="1"/>
      <c r="AA95" s="1"/>
      <c r="AB95" s="1"/>
      <c r="AC95" s="1"/>
    </row>
    <row r="96" spans="1:29" ht="15" customHeight="1">
      <c r="A96" s="8"/>
      <c r="B96" s="282"/>
      <c r="C96" s="224"/>
      <c r="D96" s="291"/>
      <c r="E96" s="241">
        <v>3</v>
      </c>
      <c r="F96" s="266"/>
      <c r="G96" s="224"/>
      <c r="H96" s="241">
        <v>3</v>
      </c>
      <c r="I96" s="248"/>
      <c r="J96" s="250"/>
      <c r="K96" s="241">
        <v>3</v>
      </c>
      <c r="L96" s="248"/>
      <c r="M96" s="224"/>
      <c r="N96" s="241">
        <v>3</v>
      </c>
      <c r="O96" s="239"/>
      <c r="P96" s="224"/>
      <c r="Q96" s="241">
        <v>3</v>
      </c>
      <c r="R96" s="239"/>
      <c r="S96" s="224"/>
      <c r="T96" s="241">
        <v>3</v>
      </c>
      <c r="U96" s="239"/>
      <c r="V96" s="237"/>
      <c r="W96" s="1"/>
      <c r="X96" s="1"/>
      <c r="Y96" s="1"/>
      <c r="Z96" s="1"/>
      <c r="AA96" s="1"/>
      <c r="AB96" s="1"/>
      <c r="AC96" s="1"/>
    </row>
    <row r="97" spans="1:29" ht="15" customHeight="1">
      <c r="A97" s="8"/>
      <c r="B97" s="282"/>
      <c r="C97" s="224"/>
      <c r="D97" s="291"/>
      <c r="E97" s="242"/>
      <c r="F97" s="247"/>
      <c r="G97" s="224"/>
      <c r="H97" s="242"/>
      <c r="I97" s="247"/>
      <c r="J97" s="250"/>
      <c r="K97" s="242"/>
      <c r="L97" s="247"/>
      <c r="M97" s="224"/>
      <c r="N97" s="242"/>
      <c r="O97" s="240"/>
      <c r="P97" s="224"/>
      <c r="Q97" s="242"/>
      <c r="R97" s="240"/>
      <c r="S97" s="224"/>
      <c r="T97" s="242"/>
      <c r="U97" s="240"/>
      <c r="V97" s="238"/>
      <c r="W97" s="1"/>
      <c r="X97" s="1"/>
      <c r="Y97" s="1"/>
      <c r="Z97" s="1"/>
      <c r="AA97" s="1"/>
      <c r="AB97" s="1"/>
      <c r="AC97" s="1"/>
    </row>
    <row r="98" spans="1:29" ht="15" customHeight="1">
      <c r="A98" s="8"/>
      <c r="B98" s="282"/>
      <c r="C98" s="224"/>
      <c r="D98" s="291"/>
      <c r="E98" s="242"/>
      <c r="F98" s="247"/>
      <c r="G98" s="224"/>
      <c r="H98" s="242"/>
      <c r="I98" s="247"/>
      <c r="J98" s="250"/>
      <c r="K98" s="242"/>
      <c r="L98" s="247"/>
      <c r="M98" s="224"/>
      <c r="N98" s="242"/>
      <c r="O98" s="240"/>
      <c r="P98" s="224"/>
      <c r="Q98" s="242"/>
      <c r="R98" s="240"/>
      <c r="S98" s="224"/>
      <c r="T98" s="242"/>
      <c r="U98" s="240"/>
      <c r="V98" s="238"/>
      <c r="W98" s="1"/>
      <c r="X98" s="1"/>
      <c r="Y98" s="1"/>
      <c r="Z98" s="1"/>
      <c r="AA98" s="1"/>
      <c r="AB98" s="1"/>
      <c r="AC98" s="1"/>
    </row>
    <row r="99" spans="1:29" ht="15" customHeight="1">
      <c r="A99" s="8"/>
      <c r="B99" s="282"/>
      <c r="C99" s="225"/>
      <c r="D99" s="291"/>
      <c r="E99" s="243"/>
      <c r="F99" s="247"/>
      <c r="G99" s="225"/>
      <c r="H99" s="243"/>
      <c r="I99" s="247"/>
      <c r="J99" s="251"/>
      <c r="K99" s="243"/>
      <c r="L99" s="247"/>
      <c r="M99" s="225"/>
      <c r="N99" s="243"/>
      <c r="O99" s="240"/>
      <c r="P99" s="225"/>
      <c r="Q99" s="243"/>
      <c r="R99" s="240"/>
      <c r="S99" s="225"/>
      <c r="T99" s="243"/>
      <c r="U99" s="240"/>
      <c r="V99" s="238"/>
      <c r="W99" s="1"/>
      <c r="X99" s="1"/>
      <c r="Y99" s="1"/>
      <c r="Z99" s="1"/>
      <c r="AA99" s="1"/>
      <c r="AB99" s="1"/>
      <c r="AC99" s="1"/>
    </row>
    <row r="100" spans="1:29" ht="15" customHeight="1">
      <c r="A100" s="8"/>
      <c r="B100" s="282"/>
      <c r="C100" s="230" t="str">
        <f ca="1">OFFSET(INDIRECT($B200),22,2)</f>
        <v>Creating</v>
      </c>
      <c r="D100" s="268" t="str">
        <f ca="1">OFFSET(INDIRECT($B$200),22,14)</f>
        <v>use a range of software to produce and refine multimedia components
select and combine a range of text, image, sound, animation and video to produce an outcome for a selected purpose; use software tools to enhance the outcomes for specific audiences.</v>
      </c>
      <c r="E100" s="241">
        <v>1</v>
      </c>
      <c r="F100" s="237"/>
      <c r="G100" s="255" t="str">
        <f ca="1">OFFSET(INDIRECT($B200),22,15)</f>
        <v>use many features of a range of software to produce and refine multimedia components
use software tools to create and enhance text, image, sound, animation and video components; combine the components to produce appropriate outcomes for a range of audiences and purposes.</v>
      </c>
      <c r="H100" s="241">
        <v>1</v>
      </c>
      <c r="I100" s="246"/>
      <c r="J100" s="256" t="str">
        <f ca="1">OFFSET(INDIRECT($B200),22,16)</f>
        <v>use many features of a range of software to produce and refine multimedia components
use software tools to create and enhance text, image, sound, animation and video components; combine the components to produce appropriate outcomes for a range of audiences and purposes
explore and develop formal text document structures for given purposes.</v>
      </c>
      <c r="K100" s="241">
        <v>1</v>
      </c>
      <c r="L100" s="246"/>
      <c r="M100" s="255" t="str">
        <f ca="1">OFFSET(INDIRECT($B200),22,17)</f>
        <v>select and use a variety of appropriate software, tools and techniques to create, modify and combine multimedia components
use software tools to create, enhance and combine text, images, sound, animation and video for a range of audiences and purposes 
develop a range of formal text document structures for different audiences and purposes.</v>
      </c>
      <c r="N100" s="241">
        <v>1</v>
      </c>
      <c r="O100" s="244"/>
      <c r="P100" s="255" t="str">
        <f ca="1">OFFSET(INDIRECT($B200),22,18)</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Q100" s="241">
        <v>1</v>
      </c>
      <c r="R100" s="244"/>
      <c r="S100" s="255" t="str">
        <f ca="1">OFFSET(INDIRECT($B200),22,19)</f>
        <v>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v>
      </c>
      <c r="T100" s="241">
        <v>1</v>
      </c>
      <c r="U100" s="244"/>
      <c r="V100" s="237"/>
      <c r="W100" s="1"/>
      <c r="X100" s="1"/>
      <c r="Y100" s="1"/>
      <c r="Z100" s="1"/>
      <c r="AA100" s="1"/>
      <c r="AB100" s="1"/>
      <c r="AC100" s="1"/>
    </row>
    <row r="101" spans="1:29" ht="15" customHeight="1">
      <c r="A101" s="8"/>
      <c r="B101" s="282"/>
      <c r="C101" s="224"/>
      <c r="D101" s="291"/>
      <c r="E101" s="242"/>
      <c r="F101" s="247"/>
      <c r="G101" s="224"/>
      <c r="H101" s="242"/>
      <c r="I101" s="247"/>
      <c r="J101" s="250"/>
      <c r="K101" s="242"/>
      <c r="L101" s="247"/>
      <c r="M101" s="224"/>
      <c r="N101" s="242"/>
      <c r="O101" s="240"/>
      <c r="P101" s="224"/>
      <c r="Q101" s="242"/>
      <c r="R101" s="240"/>
      <c r="S101" s="224"/>
      <c r="T101" s="242"/>
      <c r="U101" s="240"/>
      <c r="V101" s="238"/>
      <c r="W101" s="1"/>
      <c r="X101" s="1"/>
      <c r="Y101" s="1"/>
      <c r="Z101" s="1"/>
      <c r="AA101" s="1"/>
      <c r="AB101" s="1"/>
      <c r="AC101" s="1"/>
    </row>
    <row r="102" spans="1:29" ht="15" customHeight="1">
      <c r="A102" s="8"/>
      <c r="B102" s="282"/>
      <c r="C102" s="224"/>
      <c r="D102" s="291"/>
      <c r="E102" s="242"/>
      <c r="F102" s="247"/>
      <c r="G102" s="224"/>
      <c r="H102" s="242"/>
      <c r="I102" s="247"/>
      <c r="J102" s="250"/>
      <c r="K102" s="242"/>
      <c r="L102" s="247"/>
      <c r="M102" s="224"/>
      <c r="N102" s="242"/>
      <c r="O102" s="240"/>
      <c r="P102" s="224"/>
      <c r="Q102" s="242"/>
      <c r="R102" s="240"/>
      <c r="S102" s="224"/>
      <c r="T102" s="242"/>
      <c r="U102" s="240"/>
      <c r="V102" s="238"/>
      <c r="W102" s="1"/>
      <c r="X102" s="1"/>
      <c r="Y102" s="1"/>
      <c r="Z102" s="1"/>
      <c r="AA102" s="1"/>
      <c r="AB102" s="1"/>
      <c r="AC102" s="1"/>
    </row>
    <row r="103" spans="1:29" ht="15" customHeight="1">
      <c r="A103" s="8"/>
      <c r="B103" s="282"/>
      <c r="C103" s="224"/>
      <c r="D103" s="291"/>
      <c r="E103" s="243"/>
      <c r="F103" s="247"/>
      <c r="G103" s="224"/>
      <c r="H103" s="243"/>
      <c r="I103" s="247"/>
      <c r="J103" s="250"/>
      <c r="K103" s="243"/>
      <c r="L103" s="247"/>
      <c r="M103" s="224"/>
      <c r="N103" s="243"/>
      <c r="O103" s="240"/>
      <c r="P103" s="224"/>
      <c r="Q103" s="243"/>
      <c r="R103" s="240"/>
      <c r="S103" s="224"/>
      <c r="T103" s="243"/>
      <c r="U103" s="240"/>
      <c r="V103" s="238"/>
      <c r="W103" s="1"/>
      <c r="X103" s="1"/>
      <c r="Y103" s="1"/>
      <c r="Z103" s="1"/>
      <c r="AA103" s="1"/>
      <c r="AB103" s="1"/>
      <c r="AC103" s="1"/>
    </row>
    <row r="104" spans="1:29" ht="15" customHeight="1">
      <c r="A104" s="8"/>
      <c r="B104" s="282"/>
      <c r="C104" s="224"/>
      <c r="D104" s="291"/>
      <c r="E104" s="241">
        <v>2</v>
      </c>
      <c r="F104" s="266"/>
      <c r="G104" s="224"/>
      <c r="H104" s="241">
        <v>2</v>
      </c>
      <c r="I104" s="248"/>
      <c r="J104" s="250"/>
      <c r="K104" s="241">
        <v>2</v>
      </c>
      <c r="L104" s="248"/>
      <c r="M104" s="224"/>
      <c r="N104" s="241">
        <v>2</v>
      </c>
      <c r="O104" s="239"/>
      <c r="P104" s="224"/>
      <c r="Q104" s="241">
        <v>2</v>
      </c>
      <c r="R104" s="239"/>
      <c r="S104" s="224"/>
      <c r="T104" s="241">
        <v>2</v>
      </c>
      <c r="U104" s="239"/>
      <c r="V104" s="237"/>
      <c r="W104" s="1"/>
      <c r="X104" s="1"/>
      <c r="Y104" s="1"/>
      <c r="Z104" s="1"/>
      <c r="AA104" s="1"/>
      <c r="AB104" s="1"/>
      <c r="AC104" s="1"/>
    </row>
    <row r="105" spans="1:29" ht="15" customHeight="1">
      <c r="A105" s="8"/>
      <c r="B105" s="282"/>
      <c r="C105" s="224"/>
      <c r="D105" s="291"/>
      <c r="E105" s="242"/>
      <c r="F105" s="247"/>
      <c r="G105" s="224"/>
      <c r="H105" s="242"/>
      <c r="I105" s="247"/>
      <c r="J105" s="250"/>
      <c r="K105" s="242"/>
      <c r="L105" s="247"/>
      <c r="M105" s="224"/>
      <c r="N105" s="242"/>
      <c r="O105" s="240"/>
      <c r="P105" s="224"/>
      <c r="Q105" s="242"/>
      <c r="R105" s="240"/>
      <c r="S105" s="224"/>
      <c r="T105" s="242"/>
      <c r="U105" s="240"/>
      <c r="V105" s="238"/>
      <c r="W105" s="1"/>
      <c r="X105" s="1"/>
      <c r="Y105" s="1"/>
      <c r="Z105" s="1"/>
      <c r="AA105" s="1"/>
      <c r="AB105" s="1"/>
      <c r="AC105" s="1"/>
    </row>
    <row r="106" spans="1:29" ht="15" customHeight="1">
      <c r="A106" s="8"/>
      <c r="B106" s="282"/>
      <c r="C106" s="224"/>
      <c r="D106" s="291"/>
      <c r="E106" s="242"/>
      <c r="F106" s="247"/>
      <c r="G106" s="224"/>
      <c r="H106" s="242"/>
      <c r="I106" s="247"/>
      <c r="J106" s="250"/>
      <c r="K106" s="242"/>
      <c r="L106" s="247"/>
      <c r="M106" s="224"/>
      <c r="N106" s="242"/>
      <c r="O106" s="240"/>
      <c r="P106" s="224"/>
      <c r="Q106" s="242"/>
      <c r="R106" s="240"/>
      <c r="S106" s="224"/>
      <c r="T106" s="242"/>
      <c r="U106" s="240"/>
      <c r="V106" s="238"/>
      <c r="W106" s="1"/>
      <c r="X106" s="1"/>
      <c r="Y106" s="1"/>
      <c r="Z106" s="1"/>
      <c r="AA106" s="1"/>
      <c r="AB106" s="1"/>
      <c r="AC106" s="1"/>
    </row>
    <row r="107" spans="1:29" ht="15" customHeight="1">
      <c r="A107" s="8"/>
      <c r="B107" s="282"/>
      <c r="C107" s="224"/>
      <c r="D107" s="291"/>
      <c r="E107" s="243"/>
      <c r="F107" s="247"/>
      <c r="G107" s="224"/>
      <c r="H107" s="243"/>
      <c r="I107" s="247"/>
      <c r="J107" s="250"/>
      <c r="K107" s="243"/>
      <c r="L107" s="247"/>
      <c r="M107" s="224"/>
      <c r="N107" s="243"/>
      <c r="O107" s="240"/>
      <c r="P107" s="224"/>
      <c r="Q107" s="243"/>
      <c r="R107" s="240"/>
      <c r="S107" s="224"/>
      <c r="T107" s="243"/>
      <c r="U107" s="240"/>
      <c r="V107" s="238"/>
      <c r="W107" s="1"/>
      <c r="X107" s="1"/>
      <c r="Y107" s="1"/>
      <c r="Z107" s="1"/>
      <c r="AA107" s="1"/>
      <c r="AB107" s="1"/>
      <c r="AC107" s="1"/>
    </row>
    <row r="108" spans="1:29" ht="15" customHeight="1">
      <c r="A108" s="8"/>
      <c r="B108" s="282"/>
      <c r="C108" s="224"/>
      <c r="D108" s="291"/>
      <c r="E108" s="241">
        <v>3</v>
      </c>
      <c r="F108" s="266"/>
      <c r="G108" s="224"/>
      <c r="H108" s="241">
        <v>3</v>
      </c>
      <c r="I108" s="248"/>
      <c r="J108" s="250"/>
      <c r="K108" s="241">
        <v>3</v>
      </c>
      <c r="L108" s="248"/>
      <c r="M108" s="224"/>
      <c r="N108" s="241">
        <v>3</v>
      </c>
      <c r="O108" s="239"/>
      <c r="P108" s="224"/>
      <c r="Q108" s="241">
        <v>3</v>
      </c>
      <c r="R108" s="239"/>
      <c r="S108" s="224"/>
      <c r="T108" s="241">
        <v>3</v>
      </c>
      <c r="U108" s="239"/>
      <c r="V108" s="237"/>
      <c r="W108" s="1"/>
      <c r="X108" s="1"/>
      <c r="Y108" s="1"/>
      <c r="Z108" s="1"/>
      <c r="AA108" s="1"/>
      <c r="AB108" s="1"/>
      <c r="AC108" s="1"/>
    </row>
    <row r="109" spans="1:29" ht="15" customHeight="1">
      <c r="A109" s="8"/>
      <c r="B109" s="282"/>
      <c r="C109" s="224"/>
      <c r="D109" s="291"/>
      <c r="E109" s="242"/>
      <c r="F109" s="247"/>
      <c r="G109" s="224"/>
      <c r="H109" s="242"/>
      <c r="I109" s="247"/>
      <c r="J109" s="250"/>
      <c r="K109" s="242"/>
      <c r="L109" s="247"/>
      <c r="M109" s="224"/>
      <c r="N109" s="242"/>
      <c r="O109" s="240"/>
      <c r="P109" s="224"/>
      <c r="Q109" s="242"/>
      <c r="R109" s="240"/>
      <c r="S109" s="224"/>
      <c r="T109" s="242"/>
      <c r="U109" s="240"/>
      <c r="V109" s="238"/>
      <c r="W109" s="1"/>
      <c r="X109" s="1"/>
      <c r="Y109" s="1"/>
      <c r="Z109" s="1"/>
      <c r="AA109" s="1"/>
      <c r="AB109" s="1"/>
      <c r="AC109" s="1"/>
    </row>
    <row r="110" spans="1:29" ht="15" customHeight="1">
      <c r="A110" s="8"/>
      <c r="B110" s="282"/>
      <c r="C110" s="224"/>
      <c r="D110" s="291"/>
      <c r="E110" s="242"/>
      <c r="F110" s="247"/>
      <c r="G110" s="224"/>
      <c r="H110" s="242"/>
      <c r="I110" s="247"/>
      <c r="J110" s="250"/>
      <c r="K110" s="242"/>
      <c r="L110" s="247"/>
      <c r="M110" s="224"/>
      <c r="N110" s="242"/>
      <c r="O110" s="240"/>
      <c r="P110" s="224"/>
      <c r="Q110" s="242"/>
      <c r="R110" s="240"/>
      <c r="S110" s="224"/>
      <c r="T110" s="242"/>
      <c r="U110" s="240"/>
      <c r="V110" s="238"/>
      <c r="W110" s="1"/>
      <c r="X110" s="1"/>
      <c r="Y110" s="1"/>
      <c r="Z110" s="1"/>
      <c r="AA110" s="1"/>
      <c r="AB110" s="1"/>
      <c r="AC110" s="1"/>
    </row>
    <row r="111" spans="1:29" ht="15" customHeight="1">
      <c r="A111" s="8"/>
      <c r="B111" s="282"/>
      <c r="C111" s="225"/>
      <c r="D111" s="291"/>
      <c r="E111" s="243"/>
      <c r="F111" s="247"/>
      <c r="G111" s="225"/>
      <c r="H111" s="243"/>
      <c r="I111" s="247"/>
      <c r="J111" s="251"/>
      <c r="K111" s="243"/>
      <c r="L111" s="247"/>
      <c r="M111" s="225"/>
      <c r="N111" s="243"/>
      <c r="O111" s="240"/>
      <c r="P111" s="225"/>
      <c r="Q111" s="243"/>
      <c r="R111" s="240"/>
      <c r="S111" s="225"/>
      <c r="T111" s="243"/>
      <c r="U111" s="240"/>
      <c r="V111" s="238"/>
      <c r="W111" s="1"/>
      <c r="X111" s="1"/>
      <c r="Y111" s="1"/>
      <c r="Z111" s="1"/>
      <c r="AA111" s="1"/>
      <c r="AB111" s="1"/>
      <c r="AC111" s="1"/>
    </row>
    <row r="112" spans="1:29" ht="15" customHeight="1">
      <c r="A112" s="1"/>
      <c r="B112" s="282"/>
      <c r="C112" s="230" t="str">
        <f ca="1">OFFSET(INDIRECT($B200),24,2)</f>
        <v>Evaluating and improving</v>
      </c>
      <c r="D112" s="268" t="str">
        <f ca="1">OFFSET(INDIRECT($B$200),24,14)</f>
        <v>explain reasons for layout and content of own work, e.g. evaluate the presentation for audience and appropriateness
ensure output is appropriate for specific purpose
comment on reasons for layout and content
invite feedback/responses from others, e.g. use 'Comment' in Word Online/Excel Online for asking questions or adding suggestions
create groups and share work between them to allow review of work.</v>
      </c>
      <c r="E112" s="241">
        <v>1</v>
      </c>
      <c r="F112" s="237"/>
      <c r="G112" s="255" t="str">
        <f ca="1">OFFSET(INDIRECT($B200),24,15)</f>
        <v>evaluate own and others' work and justify content for audience, e.g. comment on others' work in relation to layout and content
respond to feedback.</v>
      </c>
      <c r="H112" s="241">
        <v>1</v>
      </c>
      <c r="I112" s="246"/>
      <c r="J112" s="256" t="str">
        <f ca="1">OFFSET(INDIRECT($B200),24,16)</f>
        <v>justify the reasons for choices and explain the advantages and disadvantages of the different outputs, e.g. produce a basic evaluation report including justification for layout and content
suggest and make improvements depending on feedback and self-evaluation. </v>
      </c>
      <c r="K112" s="241">
        <v>1</v>
      </c>
      <c r="L112" s="246"/>
      <c r="M112" s="255" t="str">
        <f ca="1">OFFSET(INDIRECT($B200),24,17)</f>
        <v>justify the reasons for choices and explain the advantages and disadvantages of the different outputs
suggest and make improvements depending on feedback and self-evaluation that are relevant for audience and purpose.</v>
      </c>
      <c r="N112" s="241">
        <v>1</v>
      </c>
      <c r="O112" s="244"/>
      <c r="P112" s="255" t="str">
        <f ca="1">OFFSET(INDIRECT($B200),24,18)</f>
        <v>justify reasoning to critical audiences in terms of layout and content, e.g. produce a detailed evaluation report including justification for layout and content
refer appropriately to sources of information used
make detailed and specific changes based upon feedback and self-evaluation, as relevant. </v>
      </c>
      <c r="Q112" s="241">
        <v>1</v>
      </c>
      <c r="R112" s="244"/>
      <c r="S112" s="255" t="str">
        <f ca="1">OFFSET(INDIRECT($B200),24,19)</f>
        <v>justify reasoning to critical audiences in terms of layout and content
refer appropriately to sources of information used
make detailed and specific changes based upon feedback and self-evaluation, as relevant. </v>
      </c>
      <c r="T112" s="241">
        <v>1</v>
      </c>
      <c r="U112" s="244"/>
      <c r="V112" s="237"/>
      <c r="W112" s="1"/>
      <c r="X112" s="1"/>
      <c r="Y112" s="1"/>
      <c r="Z112" s="1"/>
      <c r="AA112" s="1"/>
      <c r="AB112" s="1"/>
      <c r="AC112" s="1"/>
    </row>
    <row r="113" spans="1:29" ht="15" customHeight="1">
      <c r="A113" s="1"/>
      <c r="B113" s="282"/>
      <c r="C113" s="224"/>
      <c r="D113" s="291"/>
      <c r="E113" s="242"/>
      <c r="F113" s="247"/>
      <c r="G113" s="224"/>
      <c r="H113" s="242"/>
      <c r="I113" s="247"/>
      <c r="J113" s="250"/>
      <c r="K113" s="242"/>
      <c r="L113" s="247"/>
      <c r="M113" s="224"/>
      <c r="N113" s="242"/>
      <c r="O113" s="240"/>
      <c r="P113" s="224"/>
      <c r="Q113" s="242"/>
      <c r="R113" s="240"/>
      <c r="S113" s="224"/>
      <c r="T113" s="242"/>
      <c r="U113" s="240"/>
      <c r="V113" s="238"/>
      <c r="W113" s="1"/>
      <c r="X113" s="1"/>
      <c r="Y113" s="1"/>
      <c r="Z113" s="1"/>
      <c r="AA113" s="1"/>
      <c r="AB113" s="1"/>
      <c r="AC113" s="1"/>
    </row>
    <row r="114" spans="1:29" ht="15" customHeight="1">
      <c r="A114" s="1"/>
      <c r="B114" s="282"/>
      <c r="C114" s="224"/>
      <c r="D114" s="291"/>
      <c r="E114" s="242"/>
      <c r="F114" s="247"/>
      <c r="G114" s="224"/>
      <c r="H114" s="242"/>
      <c r="I114" s="247"/>
      <c r="J114" s="250"/>
      <c r="K114" s="242"/>
      <c r="L114" s="247"/>
      <c r="M114" s="224"/>
      <c r="N114" s="242"/>
      <c r="O114" s="240"/>
      <c r="P114" s="224"/>
      <c r="Q114" s="242"/>
      <c r="R114" s="240"/>
      <c r="S114" s="224"/>
      <c r="T114" s="242"/>
      <c r="U114" s="240"/>
      <c r="V114" s="238"/>
      <c r="W114" s="1"/>
      <c r="X114" s="1"/>
      <c r="Y114" s="1"/>
      <c r="Z114" s="1"/>
      <c r="AA114" s="1"/>
      <c r="AB114" s="1"/>
      <c r="AC114" s="1"/>
    </row>
    <row r="115" spans="1:29" ht="15" customHeight="1">
      <c r="A115" s="1"/>
      <c r="B115" s="282"/>
      <c r="C115" s="224"/>
      <c r="D115" s="291"/>
      <c r="E115" s="243"/>
      <c r="F115" s="247"/>
      <c r="G115" s="224"/>
      <c r="H115" s="243"/>
      <c r="I115" s="247"/>
      <c r="J115" s="250"/>
      <c r="K115" s="243"/>
      <c r="L115" s="247"/>
      <c r="M115" s="224"/>
      <c r="N115" s="243"/>
      <c r="O115" s="240"/>
      <c r="P115" s="224"/>
      <c r="Q115" s="243"/>
      <c r="R115" s="240"/>
      <c r="S115" s="224"/>
      <c r="T115" s="243"/>
      <c r="U115" s="240"/>
      <c r="V115" s="238"/>
      <c r="W115" s="1"/>
      <c r="X115" s="1"/>
      <c r="Y115" s="1"/>
      <c r="Z115" s="1"/>
      <c r="AA115" s="1"/>
      <c r="AB115" s="1"/>
      <c r="AC115" s="1"/>
    </row>
    <row r="116" spans="1:29" ht="15" customHeight="1">
      <c r="A116" s="1"/>
      <c r="B116" s="282"/>
      <c r="C116" s="224"/>
      <c r="D116" s="291"/>
      <c r="E116" s="241">
        <v>2</v>
      </c>
      <c r="F116" s="266"/>
      <c r="G116" s="224"/>
      <c r="H116" s="241">
        <v>2</v>
      </c>
      <c r="I116" s="248"/>
      <c r="J116" s="250"/>
      <c r="K116" s="241">
        <v>2</v>
      </c>
      <c r="L116" s="248"/>
      <c r="M116" s="224"/>
      <c r="N116" s="241">
        <v>2</v>
      </c>
      <c r="O116" s="239"/>
      <c r="P116" s="224"/>
      <c r="Q116" s="241">
        <v>2</v>
      </c>
      <c r="R116" s="239"/>
      <c r="S116" s="224"/>
      <c r="T116" s="241">
        <v>2</v>
      </c>
      <c r="U116" s="239"/>
      <c r="V116" s="237"/>
      <c r="W116" s="1"/>
      <c r="X116" s="1"/>
      <c r="Y116" s="1"/>
      <c r="Z116" s="1"/>
      <c r="AA116" s="1"/>
      <c r="AB116" s="1"/>
      <c r="AC116" s="1"/>
    </row>
    <row r="117" spans="1:29" ht="15" customHeight="1">
      <c r="A117" s="1"/>
      <c r="B117" s="282"/>
      <c r="C117" s="224"/>
      <c r="D117" s="291"/>
      <c r="E117" s="242"/>
      <c r="F117" s="247"/>
      <c r="G117" s="224"/>
      <c r="H117" s="242"/>
      <c r="I117" s="247"/>
      <c r="J117" s="250"/>
      <c r="K117" s="242"/>
      <c r="L117" s="247"/>
      <c r="M117" s="224"/>
      <c r="N117" s="242"/>
      <c r="O117" s="240"/>
      <c r="P117" s="224"/>
      <c r="Q117" s="242"/>
      <c r="R117" s="240"/>
      <c r="S117" s="224"/>
      <c r="T117" s="242"/>
      <c r="U117" s="240"/>
      <c r="V117" s="238"/>
      <c r="W117" s="1"/>
      <c r="X117" s="1"/>
      <c r="Y117" s="1"/>
      <c r="Z117" s="1"/>
      <c r="AA117" s="1"/>
      <c r="AB117" s="1"/>
      <c r="AC117" s="1"/>
    </row>
    <row r="118" spans="1:29" ht="15" customHeight="1">
      <c r="A118" s="1"/>
      <c r="B118" s="282"/>
      <c r="C118" s="224"/>
      <c r="D118" s="291"/>
      <c r="E118" s="242"/>
      <c r="F118" s="247"/>
      <c r="G118" s="224"/>
      <c r="H118" s="242"/>
      <c r="I118" s="247"/>
      <c r="J118" s="250"/>
      <c r="K118" s="242"/>
      <c r="L118" s="247"/>
      <c r="M118" s="224"/>
      <c r="N118" s="242"/>
      <c r="O118" s="240"/>
      <c r="P118" s="224"/>
      <c r="Q118" s="242"/>
      <c r="R118" s="240"/>
      <c r="S118" s="224"/>
      <c r="T118" s="242"/>
      <c r="U118" s="240"/>
      <c r="V118" s="238"/>
      <c r="W118" s="1"/>
      <c r="X118" s="1"/>
      <c r="Y118" s="1"/>
      <c r="Z118" s="1"/>
      <c r="AA118" s="1"/>
      <c r="AB118" s="1"/>
      <c r="AC118" s="1"/>
    </row>
    <row r="119" spans="1:29" ht="15" customHeight="1">
      <c r="A119" s="1"/>
      <c r="B119" s="282"/>
      <c r="C119" s="224"/>
      <c r="D119" s="291"/>
      <c r="E119" s="243"/>
      <c r="F119" s="247"/>
      <c r="G119" s="224"/>
      <c r="H119" s="243"/>
      <c r="I119" s="247"/>
      <c r="J119" s="250"/>
      <c r="K119" s="243"/>
      <c r="L119" s="247"/>
      <c r="M119" s="224"/>
      <c r="N119" s="243"/>
      <c r="O119" s="240"/>
      <c r="P119" s="224"/>
      <c r="Q119" s="243"/>
      <c r="R119" s="240"/>
      <c r="S119" s="224"/>
      <c r="T119" s="243"/>
      <c r="U119" s="240"/>
      <c r="V119" s="238"/>
      <c r="W119" s="1"/>
      <c r="X119" s="1"/>
      <c r="Y119" s="1"/>
      <c r="Z119" s="1"/>
      <c r="AA119" s="1"/>
      <c r="AB119" s="1"/>
      <c r="AC119" s="1"/>
    </row>
    <row r="120" spans="1:29" ht="15" customHeight="1">
      <c r="A120" s="1"/>
      <c r="B120" s="282"/>
      <c r="C120" s="224"/>
      <c r="D120" s="291"/>
      <c r="E120" s="241">
        <v>3</v>
      </c>
      <c r="F120" s="266"/>
      <c r="G120" s="224"/>
      <c r="H120" s="241">
        <v>3</v>
      </c>
      <c r="I120" s="248"/>
      <c r="J120" s="250"/>
      <c r="K120" s="241">
        <v>3</v>
      </c>
      <c r="L120" s="248"/>
      <c r="M120" s="224"/>
      <c r="N120" s="241">
        <v>3</v>
      </c>
      <c r="O120" s="239"/>
      <c r="P120" s="224"/>
      <c r="Q120" s="241">
        <v>3</v>
      </c>
      <c r="R120" s="239"/>
      <c r="S120" s="224"/>
      <c r="T120" s="241">
        <v>3</v>
      </c>
      <c r="U120" s="239"/>
      <c r="V120" s="237"/>
      <c r="W120" s="1"/>
      <c r="X120" s="1"/>
      <c r="Y120" s="1"/>
      <c r="Z120" s="1"/>
      <c r="AA120" s="1"/>
      <c r="AB120" s="1"/>
      <c r="AC120" s="1"/>
    </row>
    <row r="121" spans="1:29" ht="15" customHeight="1">
      <c r="A121" s="1"/>
      <c r="B121" s="282"/>
      <c r="C121" s="224"/>
      <c r="D121" s="291"/>
      <c r="E121" s="242"/>
      <c r="F121" s="247"/>
      <c r="G121" s="224"/>
      <c r="H121" s="242"/>
      <c r="I121" s="247"/>
      <c r="J121" s="250"/>
      <c r="K121" s="242"/>
      <c r="L121" s="247"/>
      <c r="M121" s="224"/>
      <c r="N121" s="242"/>
      <c r="O121" s="240"/>
      <c r="P121" s="224"/>
      <c r="Q121" s="242"/>
      <c r="R121" s="240"/>
      <c r="S121" s="224"/>
      <c r="T121" s="242"/>
      <c r="U121" s="240"/>
      <c r="V121" s="238"/>
      <c r="W121" s="1"/>
      <c r="X121" s="1"/>
      <c r="Y121" s="1"/>
      <c r="Z121" s="1"/>
      <c r="AA121" s="1"/>
      <c r="AB121" s="1"/>
      <c r="AC121" s="1"/>
    </row>
    <row r="122" spans="1:29" ht="15" customHeight="1">
      <c r="A122" s="1"/>
      <c r="B122" s="282"/>
      <c r="C122" s="224"/>
      <c r="D122" s="291"/>
      <c r="E122" s="242"/>
      <c r="F122" s="247"/>
      <c r="G122" s="224"/>
      <c r="H122" s="242"/>
      <c r="I122" s="247"/>
      <c r="J122" s="250"/>
      <c r="K122" s="242"/>
      <c r="L122" s="247"/>
      <c r="M122" s="224"/>
      <c r="N122" s="242"/>
      <c r="O122" s="240"/>
      <c r="P122" s="224"/>
      <c r="Q122" s="242"/>
      <c r="R122" s="240"/>
      <c r="S122" s="224"/>
      <c r="T122" s="242"/>
      <c r="U122" s="240"/>
      <c r="V122" s="238"/>
      <c r="W122" s="1"/>
      <c r="X122" s="1"/>
      <c r="Y122" s="1"/>
      <c r="Z122" s="1"/>
      <c r="AA122" s="1"/>
      <c r="AB122" s="1"/>
      <c r="AC122" s="1"/>
    </row>
    <row r="123" spans="1:29" ht="15" customHeight="1">
      <c r="A123" s="1"/>
      <c r="B123" s="283"/>
      <c r="C123" s="225"/>
      <c r="D123" s="291"/>
      <c r="E123" s="243"/>
      <c r="F123" s="247"/>
      <c r="G123" s="225"/>
      <c r="H123" s="243"/>
      <c r="I123" s="247"/>
      <c r="J123" s="251"/>
      <c r="K123" s="243"/>
      <c r="L123" s="247"/>
      <c r="M123" s="225"/>
      <c r="N123" s="243"/>
      <c r="O123" s="240"/>
      <c r="P123" s="225"/>
      <c r="Q123" s="243"/>
      <c r="R123" s="240"/>
      <c r="S123" s="225"/>
      <c r="T123" s="243"/>
      <c r="U123" s="240"/>
      <c r="V123" s="238"/>
      <c r="W123" s="1"/>
      <c r="X123" s="1"/>
      <c r="Y123" s="1"/>
      <c r="Z123" s="1"/>
      <c r="AA123" s="1"/>
      <c r="AB123" s="1"/>
      <c r="AC123" s="1"/>
    </row>
    <row r="124" spans="1:29" ht="15" customHeight="1">
      <c r="A124" s="1"/>
      <c r="B124" s="285" t="str">
        <f ca="1">OFFSET(INDIRECT($B200),27,0)</f>
        <v xml:space="preserve"> 4. Data and computational thinking    </v>
      </c>
      <c r="C124" s="223" t="str">
        <f ca="1">OFFSET(INDIRECT($B200),27,2)</f>
        <v>Problem-solving and modelling</v>
      </c>
      <c r="D124" s="268" t="str">
        <f ca="1">OFFSET(INDIRECT($B$200),27,14)</f>
        <v xml:space="preserve">demonstrate how programs or processes run by following a sequence of instructions exactly and in order
demonstrate how an algorithm is useful for representing a solution to a problem through testing
understand that changing instructions can affect or even terminate a process, e.g. moving instructions around in a program could produce unexpected outcomes or cause the program to fail altogether.
</v>
      </c>
      <c r="E124" s="241">
        <v>1</v>
      </c>
      <c r="F124" s="237"/>
      <c r="G124" s="245" t="str">
        <f ca="1">OFFSET(INDIRECT($B200),27,15)</f>
        <v xml:space="preserve">identify different parts of a process, e.g. variables, loops, case statements and comments
predict process outcome after modifying inputs, e.g. predicting the effect of changing/editing a set of instructions
modify a given flow chart to change the variables of an algorithm, e.g. add a process or a counter to it that would increment or decrement values.
</v>
      </c>
      <c r="H124" s="241">
        <v>1</v>
      </c>
      <c r="I124" s="246"/>
      <c r="J124" s="249" t="str">
        <f ca="1">OFFSET(INDIRECT($B200),27,16)</f>
        <v>identify patterns and opportunities for re-using code (instructions), e.g. parts of a method or instruction list that can be used to solve similar problems in different situations and/or systems
apply logical reasoning to a problem to formulate a solution, e.g. explain and justify how and why a solution to a problem is suitable
modify a given flow chart to change rules of an algorithm, e.g. adjust conditions of actions in a flow chart, for instance changing the boundaries of a counter in a loop to change how the program functions
change an algorithm and predict the outcome.</v>
      </c>
      <c r="K124" s="241">
        <v>1</v>
      </c>
      <c r="L124" s="246"/>
      <c r="M124" s="252" t="str">
        <f ca="1">OFFSET(INDIRECT($B200),27,17)</f>
        <v xml:space="preserve">decompose complex processes and determine the actions of individual parts, e.g. multiple WHILE, FOR and IF in either text-based or block-based programming environments
follow given written instructions or flow charts to determine the function or output of a process
recognise that algorithms are language agnostic
follow and develop logical solutions, e.g. demonstrate how a problem could be solved selecting a suitable method to illustrate
detect and correct simple errors in algorithms, e.g. can identify and correct where a syntax error will occur, for instance missing equal signs, variable names spelled incorrectly. 
</v>
      </c>
      <c r="N124" s="241">
        <v>1</v>
      </c>
      <c r="O124" s="244"/>
      <c r="P124" s="245" t="str">
        <f ca="1">OFFSET(INDIRECT($B200),27,18)</f>
        <v xml:space="preserve">independently create and design models and explain how they represent real-world problems, e.g. selecting and correctly using an appropriate method for illustrating a problem, such as a flow chart or spreadsheet
follow and develop logical solutions to determine actions and outputs of a program/process, e.g. follow pseudocode or a flow chart to come to an outcome, develop a written sequence of steps that could be followed.
</v>
      </c>
      <c r="Q124" s="241">
        <v>1</v>
      </c>
      <c r="R124" s="244"/>
      <c r="S124" s="245" t="str">
        <f ca="1">OFFSET(INDIRECT($B200),27,19)</f>
        <v>demonstrate the benefits of using part or whole instructions or methods (functions/procedures) in solving a problem, e.g. compartmentalise sections of a problem and call them when needed.</v>
      </c>
      <c r="T124" s="241">
        <v>1</v>
      </c>
      <c r="U124" s="244"/>
      <c r="V124" s="237"/>
      <c r="W124" s="1"/>
      <c r="X124" s="1"/>
      <c r="Y124" s="1"/>
      <c r="Z124" s="1"/>
      <c r="AA124" s="1"/>
      <c r="AB124" s="1"/>
      <c r="AC124" s="1"/>
    </row>
    <row r="125" spans="1:29" ht="15" customHeight="1">
      <c r="A125" s="1"/>
      <c r="B125" s="286"/>
      <c r="C125" s="224"/>
      <c r="D125" s="291"/>
      <c r="E125" s="242"/>
      <c r="F125" s="247"/>
      <c r="G125" s="224"/>
      <c r="H125" s="242"/>
      <c r="I125" s="247"/>
      <c r="J125" s="250"/>
      <c r="K125" s="242"/>
      <c r="L125" s="247"/>
      <c r="M125" s="253"/>
      <c r="N125" s="242"/>
      <c r="O125" s="240"/>
      <c r="P125" s="224"/>
      <c r="Q125" s="242"/>
      <c r="R125" s="240"/>
      <c r="S125" s="224"/>
      <c r="T125" s="242"/>
      <c r="U125" s="240"/>
      <c r="V125" s="238"/>
      <c r="W125" s="1"/>
      <c r="X125" s="1"/>
      <c r="Y125" s="1"/>
      <c r="Z125" s="1"/>
      <c r="AA125" s="1"/>
      <c r="AB125" s="1"/>
      <c r="AC125" s="1"/>
    </row>
    <row r="126" spans="1:29" ht="15" customHeight="1">
      <c r="A126" s="1"/>
      <c r="B126" s="286"/>
      <c r="C126" s="224"/>
      <c r="D126" s="291"/>
      <c r="E126" s="242"/>
      <c r="F126" s="247"/>
      <c r="G126" s="224"/>
      <c r="H126" s="242"/>
      <c r="I126" s="247"/>
      <c r="J126" s="250"/>
      <c r="K126" s="242"/>
      <c r="L126" s="247"/>
      <c r="M126" s="253"/>
      <c r="N126" s="242"/>
      <c r="O126" s="240"/>
      <c r="P126" s="224"/>
      <c r="Q126" s="242"/>
      <c r="R126" s="240"/>
      <c r="S126" s="224"/>
      <c r="T126" s="242"/>
      <c r="U126" s="240"/>
      <c r="V126" s="238"/>
      <c r="W126" s="1"/>
      <c r="X126" s="1"/>
      <c r="Y126" s="1"/>
      <c r="Z126" s="1"/>
      <c r="AA126" s="1"/>
      <c r="AB126" s="1"/>
      <c r="AC126" s="1"/>
    </row>
    <row r="127" spans="1:29" ht="15" customHeight="1">
      <c r="A127" s="1"/>
      <c r="B127" s="286"/>
      <c r="C127" s="224"/>
      <c r="D127" s="291"/>
      <c r="E127" s="243"/>
      <c r="F127" s="247"/>
      <c r="G127" s="224"/>
      <c r="H127" s="243"/>
      <c r="I127" s="247"/>
      <c r="J127" s="250"/>
      <c r="K127" s="243"/>
      <c r="L127" s="247"/>
      <c r="M127" s="253"/>
      <c r="N127" s="243"/>
      <c r="O127" s="240"/>
      <c r="P127" s="224"/>
      <c r="Q127" s="243"/>
      <c r="R127" s="240"/>
      <c r="S127" s="224"/>
      <c r="T127" s="243"/>
      <c r="U127" s="240"/>
      <c r="V127" s="238"/>
      <c r="W127" s="1"/>
      <c r="X127" s="1"/>
      <c r="Y127" s="1"/>
      <c r="Z127" s="1"/>
      <c r="AA127" s="1"/>
      <c r="AB127" s="1"/>
      <c r="AC127" s="1"/>
    </row>
    <row r="128" spans="1:29" ht="15" customHeight="1">
      <c r="A128" s="1"/>
      <c r="B128" s="286"/>
      <c r="C128" s="224"/>
      <c r="D128" s="291"/>
      <c r="E128" s="241">
        <v>2</v>
      </c>
      <c r="F128" s="266"/>
      <c r="G128" s="224"/>
      <c r="H128" s="241">
        <v>2</v>
      </c>
      <c r="I128" s="248"/>
      <c r="J128" s="250"/>
      <c r="K128" s="241">
        <v>2</v>
      </c>
      <c r="L128" s="248"/>
      <c r="M128" s="253"/>
      <c r="N128" s="241">
        <v>2</v>
      </c>
      <c r="O128" s="239"/>
      <c r="P128" s="224"/>
      <c r="Q128" s="241">
        <v>2</v>
      </c>
      <c r="R128" s="239"/>
      <c r="S128" s="224"/>
      <c r="T128" s="241">
        <v>2</v>
      </c>
      <c r="U128" s="239"/>
      <c r="V128" s="237"/>
      <c r="W128" s="1"/>
      <c r="X128" s="1"/>
      <c r="Y128" s="1"/>
      <c r="Z128" s="1"/>
      <c r="AA128" s="1"/>
      <c r="AB128" s="1"/>
      <c r="AC128" s="1"/>
    </row>
    <row r="129" spans="1:29" ht="15" customHeight="1">
      <c r="A129" s="1"/>
      <c r="B129" s="286"/>
      <c r="C129" s="224"/>
      <c r="D129" s="291"/>
      <c r="E129" s="242"/>
      <c r="F129" s="247"/>
      <c r="G129" s="224"/>
      <c r="H129" s="242"/>
      <c r="I129" s="247"/>
      <c r="J129" s="250"/>
      <c r="K129" s="242"/>
      <c r="L129" s="247"/>
      <c r="M129" s="253"/>
      <c r="N129" s="242"/>
      <c r="O129" s="240"/>
      <c r="P129" s="224"/>
      <c r="Q129" s="242"/>
      <c r="R129" s="240"/>
      <c r="S129" s="224"/>
      <c r="T129" s="242"/>
      <c r="U129" s="240"/>
      <c r="V129" s="238"/>
      <c r="W129" s="1"/>
      <c r="X129" s="1"/>
      <c r="Y129" s="1"/>
      <c r="Z129" s="1"/>
      <c r="AA129" s="1"/>
      <c r="AB129" s="1"/>
      <c r="AC129" s="1"/>
    </row>
    <row r="130" spans="1:29" ht="15" customHeight="1">
      <c r="A130" s="1"/>
      <c r="B130" s="286"/>
      <c r="C130" s="224"/>
      <c r="D130" s="291"/>
      <c r="E130" s="242"/>
      <c r="F130" s="247"/>
      <c r="G130" s="224"/>
      <c r="H130" s="242"/>
      <c r="I130" s="247"/>
      <c r="J130" s="250"/>
      <c r="K130" s="242"/>
      <c r="L130" s="247"/>
      <c r="M130" s="253"/>
      <c r="N130" s="242"/>
      <c r="O130" s="240"/>
      <c r="P130" s="224"/>
      <c r="Q130" s="242"/>
      <c r="R130" s="240"/>
      <c r="S130" s="224"/>
      <c r="T130" s="242"/>
      <c r="U130" s="240"/>
      <c r="V130" s="238"/>
      <c r="W130" s="1"/>
      <c r="X130" s="1"/>
      <c r="Y130" s="1"/>
      <c r="Z130" s="1"/>
      <c r="AA130" s="1"/>
      <c r="AB130" s="1"/>
      <c r="AC130" s="1"/>
    </row>
    <row r="131" spans="1:29" ht="15" customHeight="1">
      <c r="A131" s="1"/>
      <c r="B131" s="286"/>
      <c r="C131" s="224"/>
      <c r="D131" s="291"/>
      <c r="E131" s="243"/>
      <c r="F131" s="247"/>
      <c r="G131" s="224"/>
      <c r="H131" s="243"/>
      <c r="I131" s="247"/>
      <c r="J131" s="250"/>
      <c r="K131" s="243"/>
      <c r="L131" s="247"/>
      <c r="M131" s="253"/>
      <c r="N131" s="243"/>
      <c r="O131" s="240"/>
      <c r="P131" s="224"/>
      <c r="Q131" s="243"/>
      <c r="R131" s="240"/>
      <c r="S131" s="224"/>
      <c r="T131" s="243"/>
      <c r="U131" s="240"/>
      <c r="V131" s="238"/>
      <c r="W131" s="1"/>
      <c r="X131" s="1"/>
      <c r="Y131" s="1"/>
      <c r="Z131" s="1"/>
      <c r="AA131" s="1"/>
      <c r="AB131" s="1"/>
      <c r="AC131" s="1"/>
    </row>
    <row r="132" spans="1:29" ht="15" customHeight="1">
      <c r="A132" s="1"/>
      <c r="B132" s="286"/>
      <c r="C132" s="224"/>
      <c r="D132" s="291"/>
      <c r="E132" s="241">
        <v>3</v>
      </c>
      <c r="F132" s="266"/>
      <c r="G132" s="224"/>
      <c r="H132" s="241">
        <v>3</v>
      </c>
      <c r="I132" s="248"/>
      <c r="J132" s="250"/>
      <c r="K132" s="241">
        <v>3</v>
      </c>
      <c r="L132" s="248"/>
      <c r="M132" s="253"/>
      <c r="N132" s="241">
        <v>3</v>
      </c>
      <c r="O132" s="239"/>
      <c r="P132" s="224"/>
      <c r="Q132" s="241">
        <v>3</v>
      </c>
      <c r="R132" s="239"/>
      <c r="S132" s="224"/>
      <c r="T132" s="241">
        <v>3</v>
      </c>
      <c r="U132" s="239"/>
      <c r="V132" s="237"/>
      <c r="W132" s="1"/>
      <c r="X132" s="1"/>
      <c r="Y132" s="1"/>
      <c r="Z132" s="1"/>
      <c r="AA132" s="1"/>
      <c r="AB132" s="1"/>
      <c r="AC132" s="1"/>
    </row>
    <row r="133" spans="1:29" ht="15" customHeight="1">
      <c r="A133" s="1"/>
      <c r="B133" s="286"/>
      <c r="C133" s="224"/>
      <c r="D133" s="291"/>
      <c r="E133" s="242"/>
      <c r="F133" s="247"/>
      <c r="G133" s="224"/>
      <c r="H133" s="242"/>
      <c r="I133" s="247"/>
      <c r="J133" s="250"/>
      <c r="K133" s="242"/>
      <c r="L133" s="247"/>
      <c r="M133" s="253"/>
      <c r="N133" s="242"/>
      <c r="O133" s="240"/>
      <c r="P133" s="224"/>
      <c r="Q133" s="242"/>
      <c r="R133" s="240"/>
      <c r="S133" s="224"/>
      <c r="T133" s="242"/>
      <c r="U133" s="240"/>
      <c r="V133" s="238"/>
      <c r="W133" s="1"/>
      <c r="X133" s="1"/>
      <c r="Y133" s="1"/>
      <c r="Z133" s="1"/>
      <c r="AA133" s="1"/>
      <c r="AB133" s="1"/>
      <c r="AC133" s="1"/>
    </row>
    <row r="134" spans="1:29" ht="15" customHeight="1">
      <c r="A134" s="1"/>
      <c r="B134" s="286"/>
      <c r="C134" s="224"/>
      <c r="D134" s="291"/>
      <c r="E134" s="242"/>
      <c r="F134" s="247"/>
      <c r="G134" s="224"/>
      <c r="H134" s="242"/>
      <c r="I134" s="247"/>
      <c r="J134" s="250"/>
      <c r="K134" s="242"/>
      <c r="L134" s="247"/>
      <c r="M134" s="253"/>
      <c r="N134" s="242"/>
      <c r="O134" s="240"/>
      <c r="P134" s="224"/>
      <c r="Q134" s="242"/>
      <c r="R134" s="240"/>
      <c r="S134" s="224"/>
      <c r="T134" s="242"/>
      <c r="U134" s="240"/>
      <c r="V134" s="238"/>
      <c r="W134" s="1"/>
      <c r="X134" s="1"/>
      <c r="Y134" s="1"/>
      <c r="Z134" s="1"/>
      <c r="AA134" s="1"/>
      <c r="AB134" s="1"/>
      <c r="AC134" s="1"/>
    </row>
    <row r="135" spans="1:29" ht="44.25" customHeight="1">
      <c r="A135" s="1"/>
      <c r="B135" s="286"/>
      <c r="C135" s="225"/>
      <c r="D135" s="291"/>
      <c r="E135" s="243"/>
      <c r="F135" s="247"/>
      <c r="G135" s="225"/>
      <c r="H135" s="243"/>
      <c r="I135" s="247"/>
      <c r="J135" s="251"/>
      <c r="K135" s="243"/>
      <c r="L135" s="247"/>
      <c r="M135" s="254"/>
      <c r="N135" s="243"/>
      <c r="O135" s="240"/>
      <c r="P135" s="225"/>
      <c r="Q135" s="243"/>
      <c r="R135" s="240"/>
      <c r="S135" s="225"/>
      <c r="T135" s="243"/>
      <c r="U135" s="240"/>
      <c r="V135" s="238"/>
      <c r="W135" s="1"/>
      <c r="X135" s="1"/>
      <c r="Y135" s="1"/>
      <c r="Z135" s="1"/>
      <c r="AA135" s="1"/>
      <c r="AB135" s="1"/>
      <c r="AC135" s="1"/>
    </row>
    <row r="136" spans="1:29" ht="15" customHeight="1">
      <c r="A136" s="1"/>
      <c r="B136" s="286"/>
      <c r="C136" s="223" t="str">
        <f ca="1">OFFSET(INDIRECT($B200),29,2)</f>
        <v>Data and information literacy</v>
      </c>
      <c r="D136" s="268" t="str">
        <f ca="1">OFFSET(INDIRECT($B$200),29,14)</f>
        <v xml:space="preserve">construct, refine and interrogate data sets to test or support an investigation.
</v>
      </c>
      <c r="E136" s="241">
        <v>1</v>
      </c>
      <c r="F136" s="237"/>
      <c r="G136" s="245" t="str">
        <f ca="1">OFFSET(INDIRECT($B200),29,15)</f>
        <v>create a data capture form, capture data, search data and create a database or spreadsheet with appropriate data input method.</v>
      </c>
      <c r="H136" s="241">
        <v>1</v>
      </c>
      <c r="I136" s="246"/>
      <c r="J136" s="249" t="str">
        <f ca="1">OFFSET(INDIRECT($B200),29,16)</f>
        <v>construct frequency tables for sets of data, grouped where appropriate, and perform simple analysis on data sets.</v>
      </c>
      <c r="K136" s="241">
        <v>1</v>
      </c>
      <c r="L136" s="246"/>
      <c r="M136" s="245" t="str">
        <f ca="1">OFFSET(INDIRECT($B200),29,17)</f>
        <v>search through large data sets and identify trends where appropriate.</v>
      </c>
      <c r="N136" s="241">
        <v>1</v>
      </c>
      <c r="O136" s="244"/>
      <c r="P136" s="245" t="str">
        <f ca="1">OFFSET(INDIRECT($B200),29,18)</f>
        <v>use data to explain and add validity to conclusion and where possible modify conclusion and/or hypothesis.</v>
      </c>
      <c r="Q136" s="241">
        <v>1</v>
      </c>
      <c r="R136" s="244"/>
      <c r="S136" s="245" t="str">
        <f ca="1">OFFSET(INDIRECT($B200),29,19)</f>
        <v>use appropriate programs to produce statistical evidence based on their own collected data/identified scenario and justify reasoning.</v>
      </c>
      <c r="T136" s="241">
        <v>1</v>
      </c>
      <c r="U136" s="244"/>
      <c r="V136" s="237"/>
      <c r="W136" s="1"/>
      <c r="X136" s="1"/>
      <c r="Y136" s="1"/>
      <c r="Z136" s="1"/>
      <c r="AA136" s="1"/>
      <c r="AB136" s="1"/>
      <c r="AC136" s="1"/>
    </row>
    <row r="137" spans="1:29" ht="15" customHeight="1">
      <c r="A137" s="1"/>
      <c r="B137" s="286"/>
      <c r="C137" s="224"/>
      <c r="D137" s="291"/>
      <c r="E137" s="242"/>
      <c r="F137" s="247"/>
      <c r="G137" s="224"/>
      <c r="H137" s="242"/>
      <c r="I137" s="247"/>
      <c r="J137" s="250"/>
      <c r="K137" s="242"/>
      <c r="L137" s="247"/>
      <c r="M137" s="224"/>
      <c r="N137" s="242"/>
      <c r="O137" s="240"/>
      <c r="P137" s="224"/>
      <c r="Q137" s="242"/>
      <c r="R137" s="240"/>
      <c r="S137" s="224"/>
      <c r="T137" s="242"/>
      <c r="U137" s="240"/>
      <c r="V137" s="238"/>
      <c r="W137" s="1"/>
      <c r="X137" s="1"/>
      <c r="Y137" s="1"/>
      <c r="Z137" s="1"/>
      <c r="AA137" s="1"/>
      <c r="AB137" s="1"/>
      <c r="AC137" s="1"/>
    </row>
    <row r="138" spans="1:29" ht="15" customHeight="1">
      <c r="A138" s="1"/>
      <c r="B138" s="286"/>
      <c r="C138" s="224"/>
      <c r="D138" s="291"/>
      <c r="E138" s="242"/>
      <c r="F138" s="247"/>
      <c r="G138" s="224"/>
      <c r="H138" s="242"/>
      <c r="I138" s="247"/>
      <c r="J138" s="250"/>
      <c r="K138" s="242"/>
      <c r="L138" s="247"/>
      <c r="M138" s="224"/>
      <c r="N138" s="242"/>
      <c r="O138" s="240"/>
      <c r="P138" s="224"/>
      <c r="Q138" s="242"/>
      <c r="R138" s="240"/>
      <c r="S138" s="224"/>
      <c r="T138" s="242"/>
      <c r="U138" s="240"/>
      <c r="V138" s="238"/>
      <c r="W138" s="1"/>
      <c r="X138" s="1"/>
      <c r="Y138" s="1"/>
      <c r="Z138" s="1"/>
      <c r="AA138" s="1"/>
      <c r="AB138" s="1"/>
      <c r="AC138" s="1"/>
    </row>
    <row r="139" spans="1:29" ht="15" customHeight="1">
      <c r="A139" s="1"/>
      <c r="B139" s="286"/>
      <c r="C139" s="224"/>
      <c r="D139" s="291"/>
      <c r="E139" s="243"/>
      <c r="F139" s="247"/>
      <c r="G139" s="224"/>
      <c r="H139" s="243"/>
      <c r="I139" s="247"/>
      <c r="J139" s="250"/>
      <c r="K139" s="243"/>
      <c r="L139" s="247"/>
      <c r="M139" s="224"/>
      <c r="N139" s="243"/>
      <c r="O139" s="240"/>
      <c r="P139" s="224"/>
      <c r="Q139" s="243"/>
      <c r="R139" s="240"/>
      <c r="S139" s="224"/>
      <c r="T139" s="243"/>
      <c r="U139" s="240"/>
      <c r="V139" s="238"/>
      <c r="W139" s="1"/>
      <c r="X139" s="1"/>
      <c r="Y139" s="1"/>
      <c r="Z139" s="1"/>
      <c r="AA139" s="1"/>
      <c r="AB139" s="1"/>
      <c r="AC139" s="1"/>
    </row>
    <row r="140" spans="1:29" ht="15" customHeight="1">
      <c r="A140" s="1"/>
      <c r="B140" s="286"/>
      <c r="C140" s="224"/>
      <c r="D140" s="291"/>
      <c r="E140" s="241">
        <v>2</v>
      </c>
      <c r="F140" s="266"/>
      <c r="G140" s="224"/>
      <c r="H140" s="241">
        <v>2</v>
      </c>
      <c r="I140" s="248"/>
      <c r="J140" s="250"/>
      <c r="K140" s="241">
        <v>2</v>
      </c>
      <c r="L140" s="248"/>
      <c r="M140" s="224"/>
      <c r="N140" s="241">
        <v>2</v>
      </c>
      <c r="O140" s="239"/>
      <c r="P140" s="224"/>
      <c r="Q140" s="241">
        <v>2</v>
      </c>
      <c r="R140" s="239"/>
      <c r="S140" s="224"/>
      <c r="T140" s="241">
        <v>2</v>
      </c>
      <c r="U140" s="239"/>
      <c r="V140" s="237"/>
      <c r="W140" s="1"/>
      <c r="X140" s="1"/>
      <c r="Y140" s="1"/>
      <c r="Z140" s="1"/>
      <c r="AA140" s="1"/>
      <c r="AB140" s="1"/>
      <c r="AC140" s="1"/>
    </row>
    <row r="141" spans="1:29" ht="15" customHeight="1">
      <c r="A141" s="1"/>
      <c r="B141" s="286"/>
      <c r="C141" s="224"/>
      <c r="D141" s="291"/>
      <c r="E141" s="242"/>
      <c r="F141" s="247"/>
      <c r="G141" s="224"/>
      <c r="H141" s="242"/>
      <c r="I141" s="247"/>
      <c r="J141" s="250"/>
      <c r="K141" s="242"/>
      <c r="L141" s="247"/>
      <c r="M141" s="224"/>
      <c r="N141" s="242"/>
      <c r="O141" s="240"/>
      <c r="P141" s="224"/>
      <c r="Q141" s="242"/>
      <c r="R141" s="240"/>
      <c r="S141" s="224"/>
      <c r="T141" s="242"/>
      <c r="U141" s="240"/>
      <c r="V141" s="238"/>
      <c r="W141" s="1"/>
      <c r="X141" s="1"/>
      <c r="Y141" s="1"/>
      <c r="Z141" s="1"/>
      <c r="AA141" s="1"/>
      <c r="AB141" s="1"/>
      <c r="AC141" s="1"/>
    </row>
    <row r="142" spans="1:29" ht="15" customHeight="1">
      <c r="A142" s="1"/>
      <c r="B142" s="286"/>
      <c r="C142" s="224"/>
      <c r="D142" s="291"/>
      <c r="E142" s="242"/>
      <c r="F142" s="247"/>
      <c r="G142" s="224"/>
      <c r="H142" s="242"/>
      <c r="I142" s="247"/>
      <c r="J142" s="250"/>
      <c r="K142" s="242"/>
      <c r="L142" s="247"/>
      <c r="M142" s="224"/>
      <c r="N142" s="242"/>
      <c r="O142" s="240"/>
      <c r="P142" s="224"/>
      <c r="Q142" s="242"/>
      <c r="R142" s="240"/>
      <c r="S142" s="224"/>
      <c r="T142" s="242"/>
      <c r="U142" s="240"/>
      <c r="V142" s="238"/>
      <c r="W142" s="1"/>
      <c r="X142" s="1"/>
      <c r="Y142" s="1"/>
      <c r="Z142" s="1"/>
      <c r="AA142" s="1"/>
      <c r="AB142" s="1"/>
      <c r="AC142" s="1"/>
    </row>
    <row r="143" spans="1:29" ht="15" customHeight="1">
      <c r="A143" s="1"/>
      <c r="B143" s="286"/>
      <c r="C143" s="224"/>
      <c r="D143" s="291"/>
      <c r="E143" s="243"/>
      <c r="F143" s="247"/>
      <c r="G143" s="224"/>
      <c r="H143" s="243"/>
      <c r="I143" s="247"/>
      <c r="J143" s="250"/>
      <c r="K143" s="243"/>
      <c r="L143" s="247"/>
      <c r="M143" s="224"/>
      <c r="N143" s="243"/>
      <c r="O143" s="240"/>
      <c r="P143" s="224"/>
      <c r="Q143" s="243"/>
      <c r="R143" s="240"/>
      <c r="S143" s="224"/>
      <c r="T143" s="243"/>
      <c r="U143" s="240"/>
      <c r="V143" s="238"/>
      <c r="W143" s="1"/>
      <c r="X143" s="1"/>
      <c r="Y143" s="1"/>
      <c r="Z143" s="1"/>
      <c r="AA143" s="1"/>
      <c r="AB143" s="1"/>
      <c r="AC143" s="1"/>
    </row>
    <row r="144" spans="1:29" ht="15" customHeight="1">
      <c r="A144" s="1"/>
      <c r="B144" s="286"/>
      <c r="C144" s="224"/>
      <c r="D144" s="291"/>
      <c r="E144" s="241">
        <v>3</v>
      </c>
      <c r="F144" s="266"/>
      <c r="G144" s="224"/>
      <c r="H144" s="241">
        <v>3</v>
      </c>
      <c r="I144" s="248"/>
      <c r="J144" s="250"/>
      <c r="K144" s="241">
        <v>3</v>
      </c>
      <c r="L144" s="248"/>
      <c r="M144" s="224"/>
      <c r="N144" s="241">
        <v>3</v>
      </c>
      <c r="O144" s="239"/>
      <c r="P144" s="224"/>
      <c r="Q144" s="241">
        <v>3</v>
      </c>
      <c r="R144" s="239"/>
      <c r="S144" s="224"/>
      <c r="T144" s="241">
        <v>3</v>
      </c>
      <c r="U144" s="239"/>
      <c r="V144" s="237"/>
      <c r="W144" s="1"/>
      <c r="X144" s="1"/>
      <c r="Y144" s="1"/>
      <c r="Z144" s="1"/>
      <c r="AA144" s="1"/>
      <c r="AB144" s="1"/>
      <c r="AC144" s="1"/>
    </row>
    <row r="145" spans="1:29" ht="15" customHeight="1">
      <c r="A145" s="1"/>
      <c r="B145" s="286"/>
      <c r="C145" s="224"/>
      <c r="D145" s="291"/>
      <c r="E145" s="242"/>
      <c r="F145" s="247"/>
      <c r="G145" s="224"/>
      <c r="H145" s="242"/>
      <c r="I145" s="247"/>
      <c r="J145" s="250"/>
      <c r="K145" s="242"/>
      <c r="L145" s="247"/>
      <c r="M145" s="224"/>
      <c r="N145" s="242"/>
      <c r="O145" s="240"/>
      <c r="P145" s="224"/>
      <c r="Q145" s="242"/>
      <c r="R145" s="240"/>
      <c r="S145" s="224"/>
      <c r="T145" s="242"/>
      <c r="U145" s="240"/>
      <c r="V145" s="238"/>
      <c r="W145" s="1"/>
      <c r="X145" s="1"/>
      <c r="Y145" s="1"/>
      <c r="Z145" s="1"/>
      <c r="AA145" s="1"/>
      <c r="AB145" s="1"/>
      <c r="AC145" s="1"/>
    </row>
    <row r="146" spans="1:29" ht="15" customHeight="1">
      <c r="A146" s="1"/>
      <c r="B146" s="286"/>
      <c r="C146" s="224"/>
      <c r="D146" s="291"/>
      <c r="E146" s="242"/>
      <c r="F146" s="247"/>
      <c r="G146" s="224"/>
      <c r="H146" s="242"/>
      <c r="I146" s="247"/>
      <c r="J146" s="250"/>
      <c r="K146" s="242"/>
      <c r="L146" s="247"/>
      <c r="M146" s="224"/>
      <c r="N146" s="242"/>
      <c r="O146" s="240"/>
      <c r="P146" s="224"/>
      <c r="Q146" s="242"/>
      <c r="R146" s="240"/>
      <c r="S146" s="224"/>
      <c r="T146" s="242"/>
      <c r="U146" s="240"/>
      <c r="V146" s="238"/>
      <c r="W146" s="1"/>
      <c r="X146" s="1"/>
      <c r="Y146" s="1"/>
      <c r="Z146" s="1"/>
      <c r="AA146" s="1"/>
      <c r="AB146" s="1"/>
      <c r="AC146" s="1"/>
    </row>
    <row r="147" spans="1:29" ht="15" customHeight="1">
      <c r="A147" s="1"/>
      <c r="B147" s="287"/>
      <c r="C147" s="225"/>
      <c r="D147" s="291"/>
      <c r="E147" s="243"/>
      <c r="F147" s="247"/>
      <c r="G147" s="225"/>
      <c r="H147" s="243"/>
      <c r="I147" s="247"/>
      <c r="J147" s="251"/>
      <c r="K147" s="243"/>
      <c r="L147" s="247"/>
      <c r="M147" s="225"/>
      <c r="N147" s="243"/>
      <c r="O147" s="240"/>
      <c r="P147" s="225"/>
      <c r="Q147" s="243"/>
      <c r="R147" s="240"/>
      <c r="S147" s="225"/>
      <c r="T147" s="243"/>
      <c r="U147" s="240"/>
      <c r="V147" s="238"/>
      <c r="W147" s="1"/>
      <c r="X147" s="1"/>
      <c r="Y147" s="1"/>
      <c r="Z147" s="1"/>
      <c r="AA147" s="1"/>
      <c r="AB147" s="1"/>
      <c r="AC147" s="1"/>
    </row>
    <row r="148" spans="1:29">
      <c r="A148" s="1"/>
      <c r="B148" s="16"/>
      <c r="C148" s="3"/>
      <c r="D148" s="3"/>
      <c r="E148" s="3"/>
      <c r="F148" s="3"/>
      <c r="G148" s="137"/>
      <c r="H148" s="137"/>
      <c r="I148" s="137"/>
      <c r="J148" s="137"/>
      <c r="K148" s="137"/>
      <c r="L148" s="154"/>
      <c r="M148" s="137"/>
      <c r="N148" s="137"/>
      <c r="O148" s="137"/>
      <c r="P148" s="137"/>
      <c r="Q148" s="137"/>
      <c r="R148" s="137"/>
      <c r="S148" s="137"/>
      <c r="T148" s="137"/>
      <c r="U148" s="137"/>
      <c r="V148" s="1"/>
      <c r="W148" s="1"/>
      <c r="X148" s="1"/>
      <c r="Y148" s="1"/>
      <c r="Z148" s="1"/>
      <c r="AA148" s="1"/>
      <c r="AB148" s="1"/>
      <c r="AC148" s="1"/>
    </row>
    <row r="149" spans="1:29">
      <c r="A149" s="1"/>
      <c r="B149" s="16"/>
      <c r="C149" s="3"/>
      <c r="D149" s="3"/>
      <c r="E149" s="3"/>
      <c r="F149" s="3"/>
      <c r="G149" s="137"/>
      <c r="H149" s="137"/>
      <c r="I149" s="137"/>
      <c r="J149" s="137"/>
      <c r="K149" s="137"/>
      <c r="L149" s="154"/>
      <c r="M149" s="137"/>
      <c r="N149" s="137"/>
      <c r="O149" s="137"/>
      <c r="P149" s="137"/>
      <c r="Q149" s="137"/>
      <c r="R149" s="137"/>
      <c r="S149" s="137"/>
      <c r="T149" s="137"/>
      <c r="U149" s="137"/>
      <c r="V149" s="1"/>
      <c r="W149" s="1"/>
      <c r="X149" s="1"/>
      <c r="Y149" s="1"/>
      <c r="Z149" s="1"/>
      <c r="AA149" s="1"/>
      <c r="AB149" s="1"/>
      <c r="AC149" s="1"/>
    </row>
    <row r="150" spans="1:29">
      <c r="A150" s="1"/>
      <c r="B150" s="16"/>
      <c r="C150" s="3"/>
      <c r="D150" s="3"/>
      <c r="E150" s="3"/>
      <c r="F150" s="3"/>
      <c r="G150" s="137"/>
      <c r="H150" s="137"/>
      <c r="I150" s="137"/>
      <c r="J150" s="137"/>
      <c r="K150" s="137"/>
      <c r="L150" s="154"/>
      <c r="M150" s="137"/>
      <c r="N150" s="137"/>
      <c r="O150" s="137"/>
      <c r="P150" s="137"/>
      <c r="Q150" s="137"/>
      <c r="R150" s="137"/>
      <c r="S150" s="137"/>
      <c r="T150" s="137"/>
      <c r="U150" s="137"/>
      <c r="V150" s="1"/>
      <c r="W150" s="1"/>
      <c r="X150" s="1"/>
      <c r="Y150" s="1"/>
      <c r="Z150" s="1"/>
      <c r="AA150" s="1"/>
      <c r="AB150" s="1"/>
      <c r="AC150" s="1"/>
    </row>
    <row r="151" spans="1:29">
      <c r="A151" s="1"/>
      <c r="B151" s="16"/>
      <c r="C151" s="3"/>
      <c r="D151" s="3"/>
      <c r="E151" s="3"/>
      <c r="F151" s="3"/>
      <c r="G151" s="137"/>
      <c r="H151" s="137"/>
      <c r="I151" s="137"/>
      <c r="J151" s="137"/>
      <c r="K151" s="137"/>
      <c r="L151" s="154"/>
      <c r="M151" s="137"/>
      <c r="N151" s="137"/>
      <c r="O151" s="137"/>
      <c r="P151" s="137"/>
      <c r="Q151" s="137"/>
      <c r="R151" s="137"/>
      <c r="S151" s="137"/>
      <c r="T151" s="137"/>
      <c r="U151" s="137"/>
      <c r="V151" s="1"/>
      <c r="W151" s="1"/>
      <c r="X151" s="1"/>
      <c r="Y151" s="1"/>
      <c r="Z151" s="1"/>
      <c r="AA151" s="1"/>
      <c r="AB151" s="1"/>
      <c r="AC151" s="1"/>
    </row>
    <row r="152" spans="1:29">
      <c r="A152" s="1"/>
      <c r="B152" s="16"/>
      <c r="C152" s="3"/>
      <c r="D152" s="3"/>
      <c r="E152" s="3"/>
      <c r="F152" s="3"/>
      <c r="G152" s="137"/>
      <c r="H152" s="137"/>
      <c r="I152" s="137"/>
      <c r="J152" s="137"/>
      <c r="K152" s="137"/>
      <c r="L152" s="154"/>
      <c r="M152" s="137"/>
      <c r="N152" s="137"/>
      <c r="O152" s="137"/>
      <c r="P152" s="137"/>
      <c r="Q152" s="137"/>
      <c r="R152" s="137"/>
      <c r="S152" s="137"/>
      <c r="T152" s="137"/>
      <c r="U152" s="137"/>
      <c r="V152" s="1"/>
      <c r="W152" s="1"/>
      <c r="X152" s="1"/>
      <c r="Y152" s="1"/>
      <c r="Z152" s="1"/>
      <c r="AA152" s="1"/>
      <c r="AB152" s="1"/>
      <c r="AC152" s="1"/>
    </row>
    <row r="153" spans="1:29">
      <c r="A153" s="1"/>
      <c r="B153" s="16"/>
      <c r="C153" s="3"/>
      <c r="D153" s="3"/>
      <c r="E153" s="3"/>
      <c r="F153" s="3"/>
      <c r="G153" s="137"/>
      <c r="H153" s="137"/>
      <c r="I153" s="137"/>
      <c r="J153" s="137"/>
      <c r="K153" s="137"/>
      <c r="L153" s="154"/>
      <c r="M153" s="137"/>
      <c r="N153" s="137"/>
      <c r="O153" s="137"/>
      <c r="P153" s="137"/>
      <c r="Q153" s="137"/>
      <c r="R153" s="137"/>
      <c r="S153" s="137"/>
      <c r="T153" s="137"/>
      <c r="U153" s="137"/>
      <c r="V153" s="1"/>
      <c r="W153" s="1"/>
      <c r="X153" s="1"/>
      <c r="Y153" s="1"/>
      <c r="Z153" s="1"/>
      <c r="AA153" s="1"/>
      <c r="AB153" s="1"/>
      <c r="AC153" s="1"/>
    </row>
    <row r="154" spans="1:29">
      <c r="A154" s="1"/>
      <c r="B154" s="16"/>
      <c r="C154" s="3"/>
      <c r="D154" s="3"/>
      <c r="E154" s="3"/>
      <c r="F154" s="3"/>
      <c r="G154" s="137"/>
      <c r="H154" s="137"/>
      <c r="I154" s="137"/>
      <c r="J154" s="137"/>
      <c r="K154" s="137"/>
      <c r="L154" s="154"/>
      <c r="M154" s="137"/>
      <c r="N154" s="137"/>
      <c r="O154" s="137"/>
      <c r="P154" s="137"/>
      <c r="Q154" s="137"/>
      <c r="R154" s="137"/>
      <c r="S154" s="137"/>
      <c r="T154" s="137"/>
      <c r="U154" s="137"/>
      <c r="V154" s="1"/>
      <c r="W154" s="1"/>
      <c r="X154" s="1"/>
      <c r="Y154" s="1"/>
      <c r="Z154" s="1"/>
      <c r="AA154" s="1"/>
      <c r="AB154" s="1"/>
      <c r="AC154" s="1"/>
    </row>
    <row r="155" spans="1:29">
      <c r="A155" s="1"/>
      <c r="B155" s="16"/>
      <c r="C155" s="3"/>
      <c r="D155" s="3"/>
      <c r="E155" s="3"/>
      <c r="F155" s="3"/>
      <c r="G155" s="137"/>
      <c r="H155" s="137"/>
      <c r="I155" s="137"/>
      <c r="J155" s="137"/>
      <c r="K155" s="137"/>
      <c r="L155" s="154"/>
      <c r="M155" s="137"/>
      <c r="N155" s="137"/>
      <c r="O155" s="137"/>
      <c r="P155" s="137"/>
      <c r="Q155" s="137"/>
      <c r="R155" s="137"/>
      <c r="S155" s="137"/>
      <c r="T155" s="137"/>
      <c r="U155" s="137"/>
      <c r="V155" s="1"/>
      <c r="W155" s="1"/>
      <c r="X155" s="1"/>
      <c r="Y155" s="1"/>
      <c r="Z155" s="1"/>
      <c r="AA155" s="1"/>
      <c r="AB155" s="1"/>
      <c r="AC155" s="1"/>
    </row>
    <row r="156" spans="1:29">
      <c r="A156" s="1"/>
      <c r="B156" s="16"/>
      <c r="C156" s="3"/>
      <c r="D156" s="3"/>
      <c r="E156" s="3"/>
      <c r="F156" s="3"/>
      <c r="G156" s="137"/>
      <c r="H156" s="137"/>
      <c r="I156" s="137"/>
      <c r="J156" s="137"/>
      <c r="K156" s="137"/>
      <c r="L156" s="154"/>
      <c r="M156" s="137"/>
      <c r="N156" s="137"/>
      <c r="O156" s="137"/>
      <c r="P156" s="137"/>
      <c r="Q156" s="137"/>
      <c r="R156" s="137"/>
      <c r="S156" s="137"/>
      <c r="T156" s="137"/>
      <c r="U156" s="137"/>
      <c r="V156" s="1"/>
      <c r="W156" s="1"/>
      <c r="X156" s="1"/>
      <c r="Y156" s="1"/>
      <c r="Z156" s="1"/>
      <c r="AA156" s="1"/>
      <c r="AB156" s="1"/>
      <c r="AC156" s="1"/>
    </row>
    <row r="157" spans="1:29">
      <c r="A157" s="1"/>
      <c r="B157" s="16"/>
      <c r="C157" s="3"/>
      <c r="D157" s="3"/>
      <c r="E157" s="3"/>
      <c r="F157" s="3"/>
      <c r="G157" s="137"/>
      <c r="H157" s="137"/>
      <c r="I157" s="137"/>
      <c r="J157" s="137"/>
      <c r="K157" s="137"/>
      <c r="L157" s="154"/>
      <c r="M157" s="137"/>
      <c r="N157" s="137"/>
      <c r="O157" s="137"/>
      <c r="P157" s="137"/>
      <c r="Q157" s="137"/>
      <c r="R157" s="137"/>
      <c r="S157" s="137"/>
      <c r="T157" s="137"/>
      <c r="U157" s="137"/>
      <c r="V157" s="1"/>
      <c r="W157" s="1"/>
      <c r="X157" s="1"/>
      <c r="Y157" s="1"/>
      <c r="Z157" s="1"/>
      <c r="AA157" s="1"/>
      <c r="AB157" s="1"/>
      <c r="AC157" s="1"/>
    </row>
    <row r="158" spans="1:29">
      <c r="A158" s="1"/>
      <c r="B158" s="16"/>
      <c r="C158" s="3"/>
      <c r="D158" s="3"/>
      <c r="E158" s="3"/>
      <c r="F158" s="3"/>
      <c r="G158" s="137"/>
      <c r="H158" s="137"/>
      <c r="I158" s="137"/>
      <c r="J158" s="137"/>
      <c r="K158" s="137"/>
      <c r="L158" s="154"/>
      <c r="M158" s="137"/>
      <c r="N158" s="137"/>
      <c r="O158" s="137"/>
      <c r="P158" s="137"/>
      <c r="Q158" s="137"/>
      <c r="R158" s="137"/>
      <c r="S158" s="137"/>
      <c r="T158" s="137"/>
      <c r="U158" s="137"/>
      <c r="V158" s="1"/>
      <c r="W158" s="1"/>
      <c r="X158" s="1"/>
      <c r="Y158" s="1"/>
      <c r="Z158" s="1"/>
      <c r="AA158" s="1"/>
      <c r="AB158" s="1"/>
      <c r="AC158" s="1"/>
    </row>
    <row r="159" spans="1:29">
      <c r="A159" s="1"/>
      <c r="B159" s="16"/>
      <c r="C159" s="3"/>
      <c r="D159" s="3"/>
      <c r="E159" s="3"/>
      <c r="F159" s="3"/>
      <c r="G159" s="137"/>
      <c r="H159" s="137"/>
      <c r="I159" s="137"/>
      <c r="J159" s="137"/>
      <c r="K159" s="137"/>
      <c r="L159" s="154"/>
      <c r="M159" s="137"/>
      <c r="N159" s="137"/>
      <c r="O159" s="137"/>
      <c r="P159" s="137"/>
      <c r="Q159" s="137"/>
      <c r="R159" s="137"/>
      <c r="S159" s="137"/>
      <c r="T159" s="137"/>
      <c r="U159" s="137"/>
      <c r="V159" s="1"/>
      <c r="W159" s="1"/>
      <c r="X159" s="1"/>
      <c r="Y159" s="1"/>
      <c r="Z159" s="1"/>
      <c r="AA159" s="1"/>
      <c r="AB159" s="1"/>
      <c r="AC159" s="1"/>
    </row>
    <row r="160" spans="1:29">
      <c r="A160" s="1"/>
      <c r="B160" s="16"/>
      <c r="C160" s="3"/>
      <c r="D160" s="3"/>
      <c r="E160" s="3"/>
      <c r="F160" s="3"/>
      <c r="G160" s="137"/>
      <c r="H160" s="137"/>
      <c r="I160" s="137"/>
      <c r="J160" s="137"/>
      <c r="K160" s="137"/>
      <c r="L160" s="154"/>
      <c r="M160" s="137"/>
      <c r="N160" s="137"/>
      <c r="O160" s="137"/>
      <c r="P160" s="137"/>
      <c r="Q160" s="137"/>
      <c r="R160" s="137"/>
      <c r="S160" s="137"/>
      <c r="T160" s="137"/>
      <c r="U160" s="137"/>
      <c r="V160" s="1"/>
      <c r="W160" s="1"/>
      <c r="X160" s="1"/>
      <c r="Y160" s="1"/>
      <c r="Z160" s="1"/>
      <c r="AA160" s="1"/>
      <c r="AB160" s="1"/>
      <c r="AC160" s="1"/>
    </row>
    <row r="161" spans="1:29">
      <c r="A161" s="1"/>
      <c r="B161" s="16"/>
      <c r="C161" s="3"/>
      <c r="D161" s="3"/>
      <c r="E161" s="3"/>
      <c r="F161" s="3"/>
      <c r="G161" s="137"/>
      <c r="H161" s="137"/>
      <c r="I161" s="137"/>
      <c r="J161" s="137"/>
      <c r="K161" s="137"/>
      <c r="L161" s="154"/>
      <c r="M161" s="137"/>
      <c r="N161" s="137"/>
      <c r="O161" s="137"/>
      <c r="P161" s="137"/>
      <c r="Q161" s="137"/>
      <c r="R161" s="137"/>
      <c r="S161" s="137"/>
      <c r="T161" s="137"/>
      <c r="U161" s="137"/>
      <c r="V161" s="1"/>
      <c r="W161" s="1"/>
      <c r="X161" s="1"/>
      <c r="Y161" s="1"/>
      <c r="Z161" s="1"/>
      <c r="AA161" s="1"/>
      <c r="AB161" s="1"/>
      <c r="AC161" s="1"/>
    </row>
    <row r="162" spans="1:29">
      <c r="A162" s="1"/>
      <c r="B162" s="16"/>
      <c r="C162" s="3"/>
      <c r="D162" s="3"/>
      <c r="E162" s="3"/>
      <c r="F162" s="3"/>
      <c r="G162" s="137"/>
      <c r="H162" s="137"/>
      <c r="I162" s="137"/>
      <c r="J162" s="137"/>
      <c r="K162" s="137"/>
      <c r="L162" s="154"/>
      <c r="M162" s="137"/>
      <c r="N162" s="137"/>
      <c r="O162" s="137"/>
      <c r="P162" s="137"/>
      <c r="Q162" s="137"/>
      <c r="R162" s="137"/>
      <c r="S162" s="137"/>
      <c r="T162" s="137"/>
      <c r="U162" s="137"/>
      <c r="V162" s="1"/>
      <c r="W162" s="1"/>
      <c r="X162" s="1"/>
      <c r="Y162" s="1"/>
      <c r="Z162" s="1"/>
      <c r="AA162" s="1"/>
      <c r="AB162" s="1"/>
      <c r="AC162" s="1"/>
    </row>
    <row r="163" spans="1:29">
      <c r="A163" s="1"/>
      <c r="B163" s="16"/>
      <c r="C163" s="3"/>
      <c r="D163" s="3"/>
      <c r="E163" s="3"/>
      <c r="F163" s="3"/>
      <c r="G163" s="137"/>
      <c r="H163" s="137"/>
      <c r="I163" s="137"/>
      <c r="J163" s="137"/>
      <c r="K163" s="137"/>
      <c r="L163" s="154"/>
      <c r="M163" s="137"/>
      <c r="N163" s="137"/>
      <c r="O163" s="137"/>
      <c r="P163" s="137"/>
      <c r="Q163" s="137"/>
      <c r="R163" s="137"/>
      <c r="S163" s="137"/>
      <c r="T163" s="137"/>
      <c r="U163" s="137"/>
      <c r="V163" s="1"/>
      <c r="W163" s="1"/>
      <c r="X163" s="1"/>
      <c r="Y163" s="1"/>
      <c r="Z163" s="1"/>
      <c r="AA163" s="1"/>
      <c r="AB163" s="1"/>
      <c r="AC163" s="1"/>
    </row>
    <row r="164" spans="1:29">
      <c r="A164" s="1"/>
      <c r="B164" s="16"/>
      <c r="C164" s="3"/>
      <c r="D164" s="3"/>
      <c r="E164" s="3"/>
      <c r="F164" s="3"/>
      <c r="G164" s="137"/>
      <c r="H164" s="137"/>
      <c r="I164" s="137"/>
      <c r="J164" s="137"/>
      <c r="K164" s="137"/>
      <c r="L164" s="154"/>
      <c r="M164" s="137"/>
      <c r="N164" s="137"/>
      <c r="O164" s="137"/>
      <c r="P164" s="137"/>
      <c r="Q164" s="137"/>
      <c r="R164" s="137"/>
      <c r="S164" s="137"/>
      <c r="T164" s="137"/>
      <c r="U164" s="137"/>
      <c r="V164" s="1"/>
      <c r="W164" s="1"/>
      <c r="X164" s="1"/>
      <c r="Y164" s="1"/>
      <c r="Z164" s="1"/>
      <c r="AA164" s="1"/>
      <c r="AB164" s="1"/>
      <c r="AC164" s="1"/>
    </row>
    <row r="165" spans="1:29">
      <c r="A165" s="1"/>
      <c r="B165" s="16"/>
      <c r="C165" s="3"/>
      <c r="D165" s="3"/>
      <c r="E165" s="3"/>
      <c r="F165" s="3"/>
      <c r="G165" s="137"/>
      <c r="H165" s="137"/>
      <c r="I165" s="137"/>
      <c r="J165" s="137"/>
      <c r="K165" s="137"/>
      <c r="L165" s="154"/>
      <c r="M165" s="137"/>
      <c r="N165" s="137"/>
      <c r="O165" s="137"/>
      <c r="P165" s="137"/>
      <c r="Q165" s="137"/>
      <c r="R165" s="137"/>
      <c r="S165" s="137"/>
      <c r="T165" s="137"/>
      <c r="U165" s="137"/>
      <c r="V165" s="1"/>
      <c r="W165" s="1"/>
      <c r="X165" s="1"/>
      <c r="Y165" s="1"/>
      <c r="Z165" s="1"/>
      <c r="AA165" s="1"/>
      <c r="AB165" s="1"/>
      <c r="AC165" s="1"/>
    </row>
    <row r="166" spans="1:29">
      <c r="A166" s="1"/>
      <c r="B166" s="16"/>
      <c r="C166" s="3"/>
      <c r="D166" s="3"/>
      <c r="E166" s="3"/>
      <c r="F166" s="3"/>
      <c r="G166" s="137"/>
      <c r="H166" s="137"/>
      <c r="I166" s="137"/>
      <c r="J166" s="137"/>
      <c r="K166" s="137"/>
      <c r="L166" s="154"/>
      <c r="M166" s="137"/>
      <c r="N166" s="137"/>
      <c r="O166" s="137"/>
      <c r="P166" s="137"/>
      <c r="Q166" s="137"/>
      <c r="R166" s="137"/>
      <c r="S166" s="137"/>
      <c r="T166" s="137"/>
      <c r="U166" s="137"/>
      <c r="V166" s="1"/>
      <c r="W166" s="1"/>
      <c r="X166" s="1"/>
      <c r="Y166" s="1"/>
      <c r="Z166" s="1"/>
      <c r="AA166" s="1"/>
      <c r="AB166" s="1"/>
      <c r="AC166" s="1"/>
    </row>
    <row r="167" spans="1:29">
      <c r="A167" s="1"/>
      <c r="B167" s="16"/>
      <c r="C167" s="3"/>
      <c r="D167" s="3"/>
      <c r="E167" s="3"/>
      <c r="F167" s="3"/>
      <c r="G167" s="137"/>
      <c r="H167" s="137"/>
      <c r="I167" s="137"/>
      <c r="J167" s="137"/>
      <c r="K167" s="137"/>
      <c r="L167" s="154"/>
      <c r="M167" s="137"/>
      <c r="N167" s="137"/>
      <c r="O167" s="137"/>
      <c r="P167" s="137"/>
      <c r="Q167" s="137"/>
      <c r="R167" s="137"/>
      <c r="S167" s="137"/>
      <c r="T167" s="137"/>
      <c r="U167" s="137"/>
      <c r="V167" s="1"/>
      <c r="W167" s="1"/>
      <c r="X167" s="1"/>
      <c r="Y167" s="1"/>
      <c r="Z167" s="1"/>
      <c r="AA167" s="1"/>
      <c r="AB167" s="1"/>
      <c r="AC167" s="1"/>
    </row>
    <row r="168" spans="1:29">
      <c r="A168" s="1"/>
      <c r="B168" s="16"/>
      <c r="C168" s="3"/>
      <c r="D168" s="3"/>
      <c r="E168" s="3"/>
      <c r="F168" s="3"/>
      <c r="G168" s="137"/>
      <c r="H168" s="137"/>
      <c r="I168" s="137"/>
      <c r="J168" s="137"/>
      <c r="K168" s="137"/>
      <c r="L168" s="154"/>
      <c r="M168" s="137"/>
      <c r="N168" s="137"/>
      <c r="O168" s="137"/>
      <c r="P168" s="137"/>
      <c r="Q168" s="137"/>
      <c r="R168" s="137"/>
      <c r="S168" s="137"/>
      <c r="T168" s="137"/>
      <c r="U168" s="137"/>
      <c r="V168" s="1"/>
      <c r="W168" s="1"/>
      <c r="X168" s="1"/>
      <c r="Y168" s="1"/>
      <c r="Z168" s="1"/>
      <c r="AA168" s="1"/>
      <c r="AB168" s="1"/>
      <c r="AC168" s="1"/>
    </row>
    <row r="169" spans="1:29">
      <c r="A169" s="1"/>
      <c r="B169" s="16"/>
      <c r="C169" s="3"/>
      <c r="D169" s="3"/>
      <c r="E169" s="3"/>
      <c r="F169" s="3"/>
      <c r="G169" s="137"/>
      <c r="H169" s="137"/>
      <c r="I169" s="137"/>
      <c r="J169" s="137"/>
      <c r="K169" s="137"/>
      <c r="L169" s="154"/>
      <c r="M169" s="137"/>
      <c r="N169" s="137"/>
      <c r="O169" s="137"/>
      <c r="P169" s="137"/>
      <c r="Q169" s="137"/>
      <c r="R169" s="137"/>
      <c r="S169" s="137"/>
      <c r="T169" s="137"/>
      <c r="U169" s="137"/>
      <c r="V169" s="1"/>
      <c r="W169" s="1"/>
      <c r="X169" s="1"/>
      <c r="Y169" s="1"/>
      <c r="Z169" s="1"/>
      <c r="AA169" s="1"/>
      <c r="AB169" s="1"/>
      <c r="AC169" s="1"/>
    </row>
    <row r="170" spans="1:29">
      <c r="A170" s="1"/>
      <c r="B170" s="16"/>
      <c r="C170" s="3"/>
      <c r="D170" s="3"/>
      <c r="E170" s="3"/>
      <c r="F170" s="3"/>
      <c r="G170" s="137"/>
      <c r="H170" s="137"/>
      <c r="I170" s="137"/>
      <c r="J170" s="137"/>
      <c r="K170" s="137"/>
      <c r="L170" s="154"/>
      <c r="M170" s="137"/>
      <c r="N170" s="137"/>
      <c r="O170" s="137"/>
      <c r="P170" s="137"/>
      <c r="Q170" s="137"/>
      <c r="R170" s="137"/>
      <c r="S170" s="137"/>
      <c r="T170" s="137"/>
      <c r="U170" s="137"/>
      <c r="V170" s="1"/>
      <c r="W170" s="1"/>
      <c r="X170" s="1"/>
      <c r="Y170" s="1"/>
      <c r="Z170" s="1"/>
      <c r="AA170" s="1"/>
      <c r="AB170" s="1"/>
      <c r="AC170" s="1"/>
    </row>
    <row r="171" spans="1:29">
      <c r="A171" s="1"/>
      <c r="B171" s="16"/>
      <c r="C171" s="3"/>
      <c r="D171" s="3"/>
      <c r="E171" s="3"/>
      <c r="F171" s="3"/>
      <c r="G171" s="137"/>
      <c r="H171" s="137"/>
      <c r="I171" s="137"/>
      <c r="J171" s="137"/>
      <c r="K171" s="137"/>
      <c r="L171" s="154"/>
      <c r="M171" s="137"/>
      <c r="N171" s="137"/>
      <c r="O171" s="137"/>
      <c r="P171" s="137"/>
      <c r="Q171" s="137"/>
      <c r="R171" s="137"/>
      <c r="S171" s="137"/>
      <c r="T171" s="137"/>
      <c r="U171" s="137"/>
      <c r="V171" s="1"/>
      <c r="W171" s="1"/>
      <c r="X171" s="1"/>
      <c r="Y171" s="1"/>
      <c r="Z171" s="1"/>
      <c r="AA171" s="1"/>
      <c r="AB171" s="1"/>
      <c r="AC171" s="1"/>
    </row>
    <row r="172" spans="1:29">
      <c r="A172" s="1"/>
      <c r="B172" s="16"/>
      <c r="C172" s="3"/>
      <c r="D172" s="3"/>
      <c r="E172" s="3"/>
      <c r="F172" s="3"/>
      <c r="G172" s="137"/>
      <c r="H172" s="137"/>
      <c r="I172" s="137"/>
      <c r="J172" s="137"/>
      <c r="K172" s="137"/>
      <c r="L172" s="154"/>
      <c r="M172" s="137"/>
      <c r="N172" s="137"/>
      <c r="O172" s="137"/>
      <c r="P172" s="137"/>
      <c r="Q172" s="137"/>
      <c r="R172" s="137"/>
      <c r="S172" s="137"/>
      <c r="T172" s="137"/>
      <c r="U172" s="137"/>
      <c r="V172" s="1"/>
      <c r="W172" s="1"/>
      <c r="X172" s="1"/>
      <c r="Y172" s="1"/>
      <c r="Z172" s="1"/>
      <c r="AA172" s="1"/>
      <c r="AB172" s="1"/>
      <c r="AC172" s="1"/>
    </row>
    <row r="173" spans="1:29">
      <c r="A173" s="1"/>
      <c r="B173" s="16"/>
      <c r="C173" s="3"/>
      <c r="D173" s="3"/>
      <c r="E173" s="3"/>
      <c r="F173" s="3"/>
      <c r="G173" s="137"/>
      <c r="H173" s="137"/>
      <c r="I173" s="137"/>
      <c r="J173" s="137"/>
      <c r="K173" s="137"/>
      <c r="L173" s="154"/>
      <c r="M173" s="137"/>
      <c r="N173" s="137"/>
      <c r="O173" s="137"/>
      <c r="P173" s="137"/>
      <c r="Q173" s="137"/>
      <c r="R173" s="137"/>
      <c r="S173" s="137"/>
      <c r="T173" s="137"/>
      <c r="U173" s="137"/>
      <c r="V173" s="1"/>
      <c r="W173" s="1"/>
      <c r="X173" s="1"/>
      <c r="Y173" s="1"/>
      <c r="Z173" s="1"/>
      <c r="AA173" s="1"/>
      <c r="AB173" s="1"/>
      <c r="AC173" s="1"/>
    </row>
    <row r="174" spans="1:29">
      <c r="A174" s="1"/>
      <c r="B174" s="16"/>
      <c r="C174" s="3"/>
      <c r="D174" s="3"/>
      <c r="E174" s="3"/>
      <c r="F174" s="3"/>
      <c r="G174" s="137"/>
      <c r="H174" s="137"/>
      <c r="I174" s="137"/>
      <c r="J174" s="137"/>
      <c r="K174" s="137"/>
      <c r="L174" s="154"/>
      <c r="M174" s="137"/>
      <c r="N174" s="137"/>
      <c r="O174" s="137"/>
      <c r="P174" s="137"/>
      <c r="Q174" s="137"/>
      <c r="R174" s="137"/>
      <c r="S174" s="137"/>
      <c r="T174" s="137"/>
      <c r="U174" s="137"/>
      <c r="V174" s="1"/>
      <c r="W174" s="1"/>
      <c r="X174" s="1"/>
      <c r="Y174" s="1"/>
      <c r="Z174" s="1"/>
      <c r="AA174" s="1"/>
      <c r="AB174" s="1"/>
      <c r="AC174" s="1"/>
    </row>
    <row r="175" spans="1:29">
      <c r="A175" s="1"/>
      <c r="B175" s="16"/>
      <c r="C175" s="3"/>
      <c r="D175" s="3"/>
      <c r="E175" s="3"/>
      <c r="F175" s="3"/>
      <c r="G175" s="137"/>
      <c r="H175" s="137"/>
      <c r="I175" s="137"/>
      <c r="J175" s="137"/>
      <c r="K175" s="137"/>
      <c r="L175" s="154"/>
      <c r="M175" s="137"/>
      <c r="N175" s="137"/>
      <c r="O175" s="137"/>
      <c r="P175" s="137"/>
      <c r="Q175" s="137"/>
      <c r="R175" s="137"/>
      <c r="S175" s="137"/>
      <c r="T175" s="137"/>
      <c r="U175" s="137"/>
      <c r="V175" s="1"/>
      <c r="W175" s="1"/>
      <c r="X175" s="1"/>
      <c r="Y175" s="1"/>
      <c r="Z175" s="1"/>
      <c r="AA175" s="1"/>
      <c r="AB175" s="1"/>
      <c r="AC175" s="1"/>
    </row>
    <row r="176" spans="1:29">
      <c r="A176" s="1"/>
      <c r="B176" s="16"/>
      <c r="C176" s="3"/>
      <c r="D176" s="3"/>
      <c r="E176" s="3"/>
      <c r="F176" s="3"/>
      <c r="G176" s="137"/>
      <c r="H176" s="137"/>
      <c r="I176" s="137"/>
      <c r="J176" s="137"/>
      <c r="K176" s="137"/>
      <c r="L176" s="154"/>
      <c r="M176" s="137"/>
      <c r="N176" s="137"/>
      <c r="O176" s="137"/>
      <c r="P176" s="137"/>
      <c r="Q176" s="137"/>
      <c r="R176" s="137"/>
      <c r="S176" s="137"/>
      <c r="T176" s="137"/>
      <c r="U176" s="137"/>
      <c r="V176" s="1"/>
      <c r="W176" s="1"/>
      <c r="X176" s="1"/>
      <c r="Y176" s="1"/>
      <c r="Z176" s="1"/>
      <c r="AA176" s="1"/>
      <c r="AB176" s="1"/>
      <c r="AC176" s="1"/>
    </row>
    <row r="177" spans="1:29">
      <c r="A177" s="1"/>
      <c r="B177" s="16"/>
      <c r="C177" s="3"/>
      <c r="D177" s="3"/>
      <c r="E177" s="3"/>
      <c r="F177" s="3"/>
      <c r="G177" s="137"/>
      <c r="H177" s="137"/>
      <c r="I177" s="137"/>
      <c r="J177" s="137"/>
      <c r="K177" s="137"/>
      <c r="L177" s="154"/>
      <c r="M177" s="137"/>
      <c r="N177" s="137"/>
      <c r="O177" s="137"/>
      <c r="P177" s="137"/>
      <c r="Q177" s="137"/>
      <c r="R177" s="137"/>
      <c r="S177" s="137"/>
      <c r="T177" s="137"/>
      <c r="U177" s="137"/>
      <c r="V177" s="1"/>
      <c r="W177" s="1"/>
      <c r="X177" s="1"/>
      <c r="Y177" s="1"/>
      <c r="Z177" s="1"/>
      <c r="AA177" s="1"/>
      <c r="AB177" s="1"/>
      <c r="AC177" s="1"/>
    </row>
    <row r="178" spans="1:29">
      <c r="A178" s="1"/>
      <c r="B178" s="16"/>
      <c r="C178" s="3"/>
      <c r="D178" s="3"/>
      <c r="E178" s="3"/>
      <c r="F178" s="3"/>
      <c r="G178" s="137"/>
      <c r="H178" s="137"/>
      <c r="I178" s="137"/>
      <c r="J178" s="137"/>
      <c r="K178" s="137"/>
      <c r="L178" s="154"/>
      <c r="M178" s="137"/>
      <c r="N178" s="137"/>
      <c r="O178" s="137"/>
      <c r="P178" s="137"/>
      <c r="Q178" s="137"/>
      <c r="R178" s="137"/>
      <c r="S178" s="137"/>
      <c r="T178" s="137"/>
      <c r="U178" s="137"/>
      <c r="V178" s="1"/>
      <c r="W178" s="1"/>
      <c r="X178" s="1"/>
      <c r="Y178" s="1"/>
      <c r="Z178" s="1"/>
      <c r="AA178" s="1"/>
      <c r="AB178" s="1"/>
      <c r="AC178" s="1"/>
    </row>
    <row r="179" spans="1:29">
      <c r="A179" s="1"/>
      <c r="B179" s="16"/>
      <c r="C179" s="3"/>
      <c r="D179" s="3"/>
      <c r="E179" s="3"/>
      <c r="F179" s="3"/>
      <c r="G179" s="137"/>
      <c r="H179" s="137"/>
      <c r="I179" s="137"/>
      <c r="J179" s="137"/>
      <c r="K179" s="137"/>
      <c r="L179" s="154"/>
      <c r="M179" s="137"/>
      <c r="N179" s="137"/>
      <c r="O179" s="137"/>
      <c r="P179" s="137"/>
      <c r="Q179" s="137"/>
      <c r="R179" s="137"/>
      <c r="S179" s="137"/>
      <c r="T179" s="137"/>
      <c r="U179" s="137"/>
      <c r="V179" s="1"/>
      <c r="W179" s="1"/>
      <c r="X179" s="1"/>
      <c r="Y179" s="1"/>
      <c r="Z179" s="1"/>
      <c r="AA179" s="1"/>
      <c r="AB179" s="1"/>
      <c r="AC179" s="1"/>
    </row>
    <row r="180" spans="1:29">
      <c r="A180" s="1"/>
      <c r="B180" s="16"/>
      <c r="C180" s="3"/>
      <c r="D180" s="3"/>
      <c r="E180" s="3"/>
      <c r="F180" s="3"/>
      <c r="G180" s="137"/>
      <c r="H180" s="137"/>
      <c r="I180" s="137"/>
      <c r="J180" s="137"/>
      <c r="K180" s="137"/>
      <c r="L180" s="154"/>
      <c r="M180" s="137"/>
      <c r="N180" s="137"/>
      <c r="O180" s="137"/>
      <c r="P180" s="137"/>
      <c r="Q180" s="137"/>
      <c r="R180" s="137"/>
      <c r="S180" s="137"/>
      <c r="T180" s="137"/>
      <c r="U180" s="137"/>
      <c r="V180" s="1"/>
      <c r="W180" s="1"/>
      <c r="X180" s="1"/>
      <c r="Y180" s="1"/>
      <c r="Z180" s="1"/>
      <c r="AA180" s="1"/>
      <c r="AB180" s="1"/>
      <c r="AC180" s="1"/>
    </row>
    <row r="181" spans="1:29">
      <c r="A181" s="1"/>
      <c r="B181" s="16"/>
      <c r="C181" s="3"/>
      <c r="D181" s="3"/>
      <c r="E181" s="3"/>
      <c r="F181" s="3"/>
      <c r="G181" s="137"/>
      <c r="H181" s="137"/>
      <c r="I181" s="137"/>
      <c r="J181" s="137"/>
      <c r="K181" s="137"/>
      <c r="L181" s="154"/>
      <c r="M181" s="137"/>
      <c r="N181" s="137"/>
      <c r="O181" s="137"/>
      <c r="P181" s="137"/>
      <c r="Q181" s="137"/>
      <c r="R181" s="137"/>
      <c r="S181" s="137"/>
      <c r="T181" s="137"/>
      <c r="U181" s="137"/>
      <c r="V181" s="1"/>
      <c r="W181" s="1"/>
      <c r="X181" s="1"/>
      <c r="Y181" s="1"/>
      <c r="Z181" s="1"/>
      <c r="AA181" s="1"/>
      <c r="AB181" s="1"/>
      <c r="AC181" s="1"/>
    </row>
    <row r="182" spans="1:29">
      <c r="A182" s="1"/>
      <c r="B182" s="16"/>
      <c r="C182" s="3"/>
      <c r="D182" s="3"/>
      <c r="E182" s="3"/>
      <c r="F182" s="3"/>
      <c r="G182" s="137"/>
      <c r="H182" s="137"/>
      <c r="I182" s="137"/>
      <c r="J182" s="137"/>
      <c r="K182" s="137"/>
      <c r="L182" s="154"/>
      <c r="M182" s="137"/>
      <c r="N182" s="137"/>
      <c r="O182" s="137"/>
      <c r="P182" s="137"/>
      <c r="Q182" s="137"/>
      <c r="R182" s="137"/>
      <c r="S182" s="137"/>
      <c r="T182" s="137"/>
      <c r="U182" s="137"/>
      <c r="V182" s="1"/>
      <c r="W182" s="1"/>
      <c r="X182" s="1"/>
      <c r="Y182" s="1"/>
      <c r="Z182" s="1"/>
      <c r="AA182" s="1"/>
      <c r="AB182" s="1"/>
      <c r="AC182" s="1"/>
    </row>
    <row r="183" spans="1:29">
      <c r="A183" s="1"/>
      <c r="B183" s="16"/>
      <c r="C183" s="3"/>
      <c r="D183" s="3"/>
      <c r="E183" s="3"/>
      <c r="F183" s="3"/>
      <c r="G183" s="137"/>
      <c r="H183" s="137"/>
      <c r="I183" s="137"/>
      <c r="J183" s="137"/>
      <c r="K183" s="137"/>
      <c r="L183" s="154"/>
      <c r="M183" s="137"/>
      <c r="N183" s="137"/>
      <c r="O183" s="137"/>
      <c r="P183" s="137"/>
      <c r="Q183" s="137"/>
      <c r="R183" s="137"/>
      <c r="S183" s="137"/>
      <c r="T183" s="137"/>
      <c r="U183" s="137"/>
      <c r="V183" s="1"/>
      <c r="W183" s="1"/>
      <c r="X183" s="1"/>
      <c r="Y183" s="1"/>
      <c r="Z183" s="1"/>
      <c r="AA183" s="1"/>
      <c r="AB183" s="1"/>
      <c r="AC183" s="1"/>
    </row>
    <row r="184" spans="1:29">
      <c r="A184" s="1"/>
      <c r="B184" s="16"/>
      <c r="C184" s="3"/>
      <c r="D184" s="3"/>
      <c r="E184" s="3"/>
      <c r="F184" s="3"/>
      <c r="G184" s="137"/>
      <c r="H184" s="137"/>
      <c r="I184" s="137"/>
      <c r="J184" s="137"/>
      <c r="K184" s="137"/>
      <c r="L184" s="154"/>
      <c r="M184" s="137"/>
      <c r="N184" s="137"/>
      <c r="O184" s="137"/>
      <c r="P184" s="137"/>
      <c r="Q184" s="137"/>
      <c r="R184" s="137"/>
      <c r="S184" s="137"/>
      <c r="T184" s="137"/>
      <c r="U184" s="137"/>
      <c r="V184" s="1"/>
      <c r="W184" s="1"/>
      <c r="X184" s="1"/>
      <c r="Y184" s="1"/>
      <c r="Z184" s="1"/>
      <c r="AA184" s="1"/>
      <c r="AB184" s="1"/>
      <c r="AC184" s="1"/>
    </row>
    <row r="185" spans="1:29">
      <c r="A185" s="1"/>
      <c r="B185" s="16"/>
      <c r="C185" s="3"/>
      <c r="D185" s="3"/>
      <c r="E185" s="3"/>
      <c r="F185" s="3"/>
      <c r="G185" s="137"/>
      <c r="H185" s="137"/>
      <c r="I185" s="137"/>
      <c r="J185" s="137"/>
      <c r="K185" s="137"/>
      <c r="L185" s="154"/>
      <c r="M185" s="137"/>
      <c r="N185" s="137"/>
      <c r="O185" s="137"/>
      <c r="P185" s="137"/>
      <c r="Q185" s="137"/>
      <c r="R185" s="137"/>
      <c r="S185" s="137"/>
      <c r="T185" s="137"/>
      <c r="U185" s="137"/>
      <c r="V185" s="1"/>
      <c r="W185" s="1"/>
      <c r="X185" s="1"/>
      <c r="Y185" s="1"/>
      <c r="Z185" s="1"/>
      <c r="AA185" s="1"/>
      <c r="AB185" s="1"/>
      <c r="AC185" s="1"/>
    </row>
    <row r="186" spans="1:29">
      <c r="A186" s="1"/>
      <c r="B186" s="16"/>
      <c r="C186" s="3"/>
      <c r="D186" s="3"/>
      <c r="E186" s="3"/>
      <c r="F186" s="3"/>
      <c r="G186" s="137"/>
      <c r="H186" s="137"/>
      <c r="I186" s="137"/>
      <c r="J186" s="137"/>
      <c r="K186" s="137"/>
      <c r="L186" s="154"/>
      <c r="M186" s="137"/>
      <c r="N186" s="137"/>
      <c r="O186" s="137"/>
      <c r="P186" s="137"/>
      <c r="Q186" s="137"/>
      <c r="R186" s="137"/>
      <c r="S186" s="137"/>
      <c r="T186" s="137"/>
      <c r="U186" s="137"/>
      <c r="V186" s="1"/>
      <c r="W186" s="1"/>
      <c r="X186" s="1"/>
      <c r="Y186" s="1"/>
      <c r="Z186" s="1"/>
      <c r="AA186" s="1"/>
      <c r="AB186" s="1"/>
      <c r="AC186" s="1"/>
    </row>
    <row r="187" spans="1:29">
      <c r="A187" s="1"/>
      <c r="B187" s="16"/>
      <c r="C187" s="3"/>
      <c r="D187" s="3"/>
      <c r="E187" s="3"/>
      <c r="F187" s="3"/>
      <c r="G187" s="137"/>
      <c r="H187" s="137"/>
      <c r="I187" s="137"/>
      <c r="J187" s="137"/>
      <c r="K187" s="137"/>
      <c r="L187" s="154"/>
      <c r="M187" s="137"/>
      <c r="N187" s="137"/>
      <c r="O187" s="137"/>
      <c r="P187" s="137"/>
      <c r="Q187" s="137"/>
      <c r="R187" s="137"/>
      <c r="S187" s="137"/>
      <c r="T187" s="137"/>
      <c r="U187" s="137"/>
      <c r="V187" s="1"/>
      <c r="W187" s="1"/>
      <c r="X187" s="1"/>
      <c r="Y187" s="1"/>
      <c r="Z187" s="1"/>
      <c r="AA187" s="1"/>
      <c r="AB187" s="1"/>
      <c r="AC187" s="1"/>
    </row>
    <row r="188" spans="1:29">
      <c r="A188" s="1"/>
      <c r="B188" s="16"/>
      <c r="C188" s="3"/>
      <c r="D188" s="3"/>
      <c r="E188" s="3"/>
      <c r="F188" s="3"/>
      <c r="G188" s="137"/>
      <c r="H188" s="137"/>
      <c r="I188" s="137"/>
      <c r="J188" s="137"/>
      <c r="K188" s="137"/>
      <c r="L188" s="154"/>
      <c r="M188" s="137"/>
      <c r="N188" s="137"/>
      <c r="O188" s="137"/>
      <c r="P188" s="137"/>
      <c r="Q188" s="137"/>
      <c r="R188" s="137"/>
      <c r="S188" s="137"/>
      <c r="T188" s="137"/>
      <c r="U188" s="137"/>
      <c r="V188" s="1"/>
      <c r="W188" s="1"/>
      <c r="X188" s="1"/>
      <c r="Y188" s="1"/>
      <c r="Z188" s="1"/>
      <c r="AA188" s="1"/>
      <c r="AB188" s="1"/>
      <c r="AC188" s="1"/>
    </row>
    <row r="189" spans="1:29">
      <c r="A189" s="1"/>
      <c r="B189" s="16"/>
      <c r="C189" s="3"/>
      <c r="D189" s="3"/>
      <c r="E189" s="3"/>
      <c r="F189" s="3"/>
      <c r="G189" s="137"/>
      <c r="H189" s="137"/>
      <c r="I189" s="137"/>
      <c r="J189" s="137"/>
      <c r="K189" s="137"/>
      <c r="L189" s="154"/>
      <c r="M189" s="137"/>
      <c r="N189" s="137"/>
      <c r="O189" s="137"/>
      <c r="P189" s="137"/>
      <c r="Q189" s="137"/>
      <c r="R189" s="137"/>
      <c r="S189" s="137"/>
      <c r="T189" s="137"/>
      <c r="U189" s="137"/>
      <c r="V189" s="1"/>
      <c r="W189" s="1"/>
      <c r="X189" s="1"/>
      <c r="Y189" s="1"/>
      <c r="Z189" s="1"/>
      <c r="AA189" s="1"/>
      <c r="AB189" s="1"/>
      <c r="AC189" s="1"/>
    </row>
    <row r="190" spans="1:29">
      <c r="A190" s="1"/>
      <c r="B190" s="16"/>
      <c r="C190" s="3"/>
      <c r="D190" s="3"/>
      <c r="E190" s="3"/>
      <c r="F190" s="3"/>
      <c r="G190" s="137"/>
      <c r="H190" s="137"/>
      <c r="I190" s="137"/>
      <c r="J190" s="137"/>
      <c r="K190" s="137"/>
      <c r="L190" s="154"/>
      <c r="M190" s="137"/>
      <c r="N190" s="137"/>
      <c r="O190" s="137"/>
      <c r="P190" s="137"/>
      <c r="Q190" s="137"/>
      <c r="R190" s="137"/>
      <c r="S190" s="137"/>
      <c r="T190" s="137"/>
      <c r="U190" s="137"/>
      <c r="V190" s="1"/>
      <c r="W190" s="1"/>
      <c r="X190" s="1"/>
      <c r="Y190" s="1"/>
      <c r="Z190" s="1"/>
      <c r="AA190" s="1"/>
      <c r="AB190" s="1"/>
      <c r="AC190" s="1"/>
    </row>
    <row r="191" spans="1:29">
      <c r="A191" s="1"/>
      <c r="B191" s="16"/>
      <c r="C191" s="3"/>
      <c r="D191" s="3"/>
      <c r="E191" s="3"/>
      <c r="F191" s="3"/>
      <c r="G191" s="137"/>
      <c r="H191" s="137"/>
      <c r="I191" s="137"/>
      <c r="J191" s="137"/>
      <c r="K191" s="137"/>
      <c r="L191" s="154"/>
      <c r="M191" s="137"/>
      <c r="N191" s="137"/>
      <c r="O191" s="137"/>
      <c r="P191" s="137"/>
      <c r="Q191" s="137"/>
      <c r="R191" s="137"/>
      <c r="S191" s="137"/>
      <c r="T191" s="137"/>
      <c r="U191" s="137"/>
      <c r="V191" s="1"/>
      <c r="W191" s="1"/>
      <c r="X191" s="1"/>
      <c r="Y191" s="1"/>
      <c r="Z191" s="1"/>
      <c r="AA191" s="1"/>
      <c r="AB191" s="1"/>
      <c r="AC191" s="1"/>
    </row>
    <row r="192" spans="1:29">
      <c r="A192" s="1"/>
      <c r="B192" s="16"/>
      <c r="C192" s="3"/>
      <c r="D192" s="3"/>
      <c r="E192" s="3"/>
      <c r="F192" s="3"/>
      <c r="G192" s="137"/>
      <c r="H192" s="137"/>
      <c r="I192" s="137"/>
      <c r="J192" s="137"/>
      <c r="K192" s="137"/>
      <c r="L192" s="154"/>
      <c r="M192" s="137"/>
      <c r="N192" s="137"/>
      <c r="O192" s="137"/>
      <c r="P192" s="137"/>
      <c r="Q192" s="137"/>
      <c r="R192" s="137"/>
      <c r="S192" s="137"/>
      <c r="T192" s="137"/>
      <c r="U192" s="137"/>
      <c r="V192" s="1"/>
      <c r="W192" s="1"/>
      <c r="X192" s="1"/>
      <c r="Y192" s="1"/>
      <c r="Z192" s="1"/>
      <c r="AA192" s="1"/>
      <c r="AB192" s="1"/>
      <c r="AC192" s="1"/>
    </row>
    <row r="193" spans="1:29">
      <c r="A193" s="1"/>
      <c r="B193" s="16"/>
      <c r="C193" s="3"/>
      <c r="D193" s="3"/>
      <c r="E193" s="3"/>
      <c r="F193" s="3"/>
      <c r="G193" s="137"/>
      <c r="H193" s="137"/>
      <c r="I193" s="137"/>
      <c r="J193" s="137"/>
      <c r="K193" s="137"/>
      <c r="L193" s="154"/>
      <c r="M193" s="137"/>
      <c r="N193" s="137"/>
      <c r="O193" s="137"/>
      <c r="P193" s="137"/>
      <c r="Q193" s="137"/>
      <c r="R193" s="137"/>
      <c r="S193" s="137"/>
      <c r="T193" s="137"/>
      <c r="U193" s="137"/>
      <c r="V193" s="1"/>
      <c r="W193" s="1"/>
      <c r="X193" s="1"/>
      <c r="Y193" s="1"/>
      <c r="Z193" s="1"/>
      <c r="AA193" s="1"/>
      <c r="AB193" s="1"/>
      <c r="AC193" s="1"/>
    </row>
    <row r="194" spans="1:29">
      <c r="A194" s="1"/>
      <c r="B194" s="16"/>
      <c r="C194" s="3"/>
      <c r="D194" s="3"/>
      <c r="E194" s="3"/>
      <c r="F194" s="3"/>
      <c r="G194" s="137"/>
      <c r="H194" s="137"/>
      <c r="I194" s="137"/>
      <c r="J194" s="137"/>
      <c r="K194" s="137"/>
      <c r="L194" s="154"/>
      <c r="M194" s="137"/>
      <c r="N194" s="137"/>
      <c r="O194" s="137"/>
      <c r="P194" s="137"/>
      <c r="Q194" s="137"/>
      <c r="R194" s="137"/>
      <c r="S194" s="137"/>
      <c r="T194" s="137"/>
      <c r="U194" s="137"/>
      <c r="V194" s="1"/>
      <c r="W194" s="1"/>
      <c r="X194" s="1"/>
      <c r="Y194" s="1"/>
      <c r="Z194" s="1"/>
      <c r="AA194" s="1"/>
      <c r="AB194" s="1"/>
      <c r="AC194" s="1"/>
    </row>
    <row r="195" spans="1:29">
      <c r="A195" s="1"/>
      <c r="B195" s="16"/>
      <c r="C195" s="3"/>
      <c r="D195" s="3"/>
      <c r="E195" s="3"/>
      <c r="F195" s="3"/>
      <c r="G195" s="137"/>
      <c r="H195" s="137"/>
      <c r="I195" s="137"/>
      <c r="J195" s="137"/>
      <c r="K195" s="137"/>
      <c r="L195" s="154"/>
      <c r="M195" s="137"/>
      <c r="N195" s="137"/>
      <c r="O195" s="137"/>
      <c r="P195" s="137"/>
      <c r="Q195" s="137"/>
      <c r="R195" s="137"/>
      <c r="S195" s="137"/>
      <c r="T195" s="137"/>
      <c r="U195" s="137"/>
      <c r="V195" s="1"/>
      <c r="W195" s="1"/>
      <c r="X195" s="1"/>
      <c r="Y195" s="1"/>
      <c r="Z195" s="1"/>
      <c r="AA195" s="1"/>
      <c r="AB195" s="1"/>
      <c r="AC195" s="1"/>
    </row>
    <row r="196" spans="1:29">
      <c r="A196" s="1"/>
      <c r="B196" s="16"/>
      <c r="C196" s="3"/>
      <c r="D196" s="3"/>
      <c r="E196" s="3"/>
      <c r="F196" s="3"/>
      <c r="G196" s="137"/>
      <c r="H196" s="137"/>
      <c r="I196" s="137"/>
      <c r="J196" s="137"/>
      <c r="K196" s="137"/>
      <c r="L196" s="154"/>
      <c r="M196" s="137"/>
      <c r="N196" s="137"/>
      <c r="O196" s="137"/>
      <c r="P196" s="137"/>
      <c r="Q196" s="137"/>
      <c r="R196" s="137"/>
      <c r="S196" s="137"/>
      <c r="T196" s="137"/>
      <c r="U196" s="137"/>
      <c r="V196" s="1"/>
      <c r="W196" s="1"/>
      <c r="X196" s="1"/>
      <c r="Y196" s="1"/>
      <c r="Z196" s="1"/>
      <c r="AA196" s="1"/>
      <c r="AB196" s="1"/>
      <c r="AC196" s="1"/>
    </row>
    <row r="197" spans="1:29">
      <c r="A197" s="1"/>
      <c r="B197" s="16"/>
      <c r="C197" s="3"/>
      <c r="D197" s="3"/>
      <c r="E197" s="3"/>
      <c r="F197" s="3"/>
      <c r="G197" s="137"/>
      <c r="H197" s="137"/>
      <c r="I197" s="137"/>
      <c r="J197" s="137"/>
      <c r="K197" s="137"/>
      <c r="L197" s="154"/>
      <c r="M197" s="137"/>
      <c r="N197" s="137"/>
      <c r="O197" s="137"/>
      <c r="P197" s="137"/>
      <c r="Q197" s="137"/>
      <c r="R197" s="137"/>
      <c r="S197" s="137"/>
      <c r="T197" s="137"/>
      <c r="U197" s="137"/>
      <c r="V197" s="1"/>
      <c r="W197" s="1"/>
      <c r="X197" s="1"/>
      <c r="Y197" s="1"/>
      <c r="Z197" s="1"/>
      <c r="AA197" s="1"/>
      <c r="AB197" s="1"/>
      <c r="AC197" s="1"/>
    </row>
    <row r="198" spans="1:29">
      <c r="A198" s="1"/>
      <c r="B198" s="16"/>
      <c r="C198" s="3"/>
      <c r="D198" s="3"/>
      <c r="E198" s="3"/>
      <c r="F198" s="3"/>
      <c r="G198" s="137"/>
      <c r="H198" s="137"/>
      <c r="I198" s="137"/>
      <c r="J198" s="137"/>
      <c r="K198" s="137"/>
      <c r="L198" s="154"/>
      <c r="M198" s="137"/>
      <c r="N198" s="137"/>
      <c r="O198" s="137"/>
      <c r="P198" s="137"/>
      <c r="Q198" s="137"/>
      <c r="R198" s="137"/>
      <c r="S198" s="137"/>
      <c r="T198" s="137"/>
      <c r="U198" s="137"/>
      <c r="V198" s="1"/>
      <c r="W198" s="1"/>
      <c r="X198" s="1"/>
      <c r="Y198" s="1"/>
      <c r="Z198" s="1"/>
      <c r="AA198" s="1"/>
      <c r="AB198" s="1"/>
      <c r="AC198" s="1"/>
    </row>
    <row r="199" spans="1:29">
      <c r="A199" s="1"/>
      <c r="B199" s="16"/>
      <c r="C199" s="3"/>
      <c r="D199" s="3"/>
      <c r="E199" s="3"/>
      <c r="F199" s="3"/>
      <c r="G199" s="137"/>
      <c r="H199" s="137"/>
      <c r="I199" s="137"/>
      <c r="J199" s="137"/>
      <c r="K199" s="137"/>
      <c r="L199" s="154"/>
      <c r="M199" s="137"/>
      <c r="N199" s="137"/>
      <c r="O199" s="137"/>
      <c r="P199" s="137"/>
      <c r="Q199" s="137"/>
      <c r="R199" s="137"/>
      <c r="S199" s="137"/>
      <c r="T199" s="137"/>
      <c r="U199" s="137"/>
      <c r="V199" s="1"/>
      <c r="W199" s="1"/>
      <c r="X199" s="1"/>
      <c r="Y199" s="1"/>
      <c r="Z199" s="1"/>
      <c r="AA199" s="1"/>
      <c r="AB199" s="1"/>
      <c r="AC199" s="1"/>
    </row>
    <row r="200" spans="1:29" ht="12.75" hidden="1" customHeight="1">
      <c r="A200" s="1"/>
      <c r="B200" s="2" t="str">
        <f>Refs!B30</f>
        <v>DCFE!A1</v>
      </c>
      <c r="C200" s="3">
        <v>1</v>
      </c>
      <c r="D200" s="3"/>
      <c r="E200" s="3"/>
      <c r="F200" s="3"/>
      <c r="G200" s="137"/>
      <c r="H200" s="137"/>
      <c r="I200" s="137"/>
      <c r="J200" s="137"/>
      <c r="K200" s="137"/>
      <c r="L200" s="154"/>
      <c r="M200" s="137"/>
      <c r="N200" s="137"/>
      <c r="O200" s="137"/>
      <c r="P200" s="137"/>
      <c r="Q200" s="137"/>
      <c r="R200" s="137"/>
      <c r="S200" s="137"/>
      <c r="T200" s="137"/>
      <c r="U200" s="137"/>
      <c r="V200" s="1"/>
      <c r="W200" s="1"/>
      <c r="X200" s="1"/>
      <c r="Y200" s="1"/>
      <c r="Z200" s="1"/>
      <c r="AA200" s="1"/>
      <c r="AB200" s="1"/>
      <c r="AC200" s="1"/>
    </row>
    <row r="201" spans="1:29" ht="12.75" hidden="1" customHeight="1">
      <c r="A201" s="1"/>
      <c r="B201" s="16"/>
      <c r="C201" s="3">
        <v>2</v>
      </c>
      <c r="D201" s="3"/>
      <c r="E201" s="3"/>
      <c r="F201" s="3"/>
      <c r="G201" s="137"/>
      <c r="H201" s="137"/>
      <c r="I201" s="137"/>
      <c r="J201" s="137"/>
      <c r="K201" s="137"/>
      <c r="L201" s="154"/>
      <c r="M201" s="137"/>
      <c r="N201" s="137"/>
      <c r="O201" s="137"/>
      <c r="P201" s="137"/>
      <c r="Q201" s="137"/>
      <c r="R201" s="137"/>
      <c r="S201" s="137"/>
      <c r="T201" s="137"/>
      <c r="U201" s="137"/>
      <c r="V201" s="1"/>
      <c r="W201" s="1"/>
      <c r="X201" s="1"/>
      <c r="Y201" s="1"/>
      <c r="Z201" s="1"/>
      <c r="AA201" s="1"/>
      <c r="AB201" s="1"/>
      <c r="AC201" s="1"/>
    </row>
    <row r="202" spans="1:29" ht="12.75" hidden="1" customHeight="1">
      <c r="A202" s="1"/>
      <c r="B202" s="16"/>
      <c r="C202" s="3">
        <v>3</v>
      </c>
      <c r="D202" s="3"/>
      <c r="E202" s="3"/>
      <c r="F202" s="3"/>
      <c r="G202" s="137"/>
      <c r="H202" s="137"/>
      <c r="I202" s="137"/>
      <c r="J202" s="137"/>
      <c r="K202" s="137"/>
      <c r="L202" s="154"/>
      <c r="M202" s="137"/>
      <c r="N202" s="137"/>
      <c r="O202" s="137"/>
      <c r="P202" s="137"/>
      <c r="Q202" s="137"/>
      <c r="R202" s="137"/>
      <c r="S202" s="137"/>
      <c r="T202" s="137"/>
      <c r="U202" s="137"/>
      <c r="V202" s="1"/>
      <c r="W202" s="1"/>
      <c r="X202" s="1"/>
      <c r="Y202" s="1"/>
      <c r="Z202" s="1"/>
      <c r="AA202" s="1"/>
      <c r="AB202" s="1"/>
      <c r="AC202" s="1"/>
    </row>
    <row r="203" spans="1:29" ht="12.75" hidden="1" customHeight="1">
      <c r="A203" s="1"/>
      <c r="B203" s="16"/>
      <c r="C203" s="3"/>
      <c r="D203" s="3"/>
      <c r="E203" s="3"/>
      <c r="F203" s="3"/>
      <c r="G203" s="137"/>
      <c r="H203" s="137"/>
      <c r="I203" s="137"/>
      <c r="J203" s="137"/>
      <c r="K203" s="137"/>
      <c r="L203" s="154"/>
      <c r="M203" s="137"/>
      <c r="N203" s="137"/>
      <c r="O203" s="137"/>
      <c r="P203" s="137"/>
      <c r="Q203" s="137"/>
      <c r="R203" s="137"/>
      <c r="S203" s="137"/>
      <c r="T203" s="137"/>
      <c r="U203" s="137"/>
      <c r="V203" s="1"/>
      <c r="W203" s="1"/>
      <c r="X203" s="1"/>
      <c r="Y203" s="1"/>
      <c r="Z203" s="1"/>
      <c r="AA203" s="1"/>
      <c r="AB203" s="1"/>
      <c r="AC203" s="1"/>
    </row>
    <row r="204" spans="1:29" ht="12.75" hidden="1" customHeight="1">
      <c r="A204" s="1"/>
      <c r="B204" s="16"/>
      <c r="C204" s="3"/>
      <c r="D204" s="3"/>
      <c r="E204" s="3"/>
      <c r="F204" s="159" t="str">
        <f>IF(COUNTA(F4:F15)&gt;0,"6, ","")</f>
        <v/>
      </c>
      <c r="G204" s="137"/>
      <c r="H204" s="137"/>
      <c r="I204" s="159" t="str">
        <f>IF(COUNTA(I4:I15)&gt;0,"7, ","")</f>
        <v/>
      </c>
      <c r="J204" s="137"/>
      <c r="K204" s="137"/>
      <c r="L204" s="159" t="str">
        <f>IF(COUNTA(L4:L15)&gt;0,"8, ","")</f>
        <v/>
      </c>
      <c r="M204" s="137"/>
      <c r="N204" s="137"/>
      <c r="O204" s="159" t="str">
        <f>IF(COUNTA(O4:O15)&gt;0,"9, ","")</f>
        <v/>
      </c>
      <c r="P204" s="137"/>
      <c r="Q204" s="137"/>
      <c r="R204" s="159" t="str">
        <f>IF(COUNTA(R4:R15)&gt;0,"10, ","")</f>
        <v/>
      </c>
      <c r="S204" s="137"/>
      <c r="T204" s="137"/>
      <c r="U204" s="159" t="str">
        <f>IF(COUNTA(U4:U15)&gt;0,"11, ","")</f>
        <v/>
      </c>
      <c r="V204" s="1"/>
      <c r="W204" s="1"/>
      <c r="X204" s="1"/>
      <c r="Y204" s="1"/>
      <c r="Z204" s="1"/>
      <c r="AA204" s="1"/>
      <c r="AB204" s="1"/>
      <c r="AC204" s="1"/>
    </row>
    <row r="205" spans="1:29" ht="12.75" hidden="1" customHeight="1">
      <c r="A205" s="1"/>
      <c r="B205" s="16"/>
      <c r="C205" s="3"/>
      <c r="D205" s="3"/>
      <c r="E205" s="3"/>
      <c r="F205" s="159" t="str">
        <f>IF(COUNTA(F16:F27)&gt;0,"6, ","")</f>
        <v/>
      </c>
      <c r="G205" s="137"/>
      <c r="H205" s="137"/>
      <c r="I205" s="159" t="str">
        <f>IF(COUNTA(I16:I27)&gt;0,"7, ","")</f>
        <v/>
      </c>
      <c r="J205" s="137"/>
      <c r="K205" s="137"/>
      <c r="L205" s="159" t="str">
        <f>IF(COUNTA(L16:L27)&gt;0,"8, ","")</f>
        <v/>
      </c>
      <c r="M205" s="137"/>
      <c r="N205" s="137"/>
      <c r="O205" s="159" t="str">
        <f>IF(COUNTA(O16:O27)&gt;0,"9, ","")</f>
        <v/>
      </c>
      <c r="P205" s="137"/>
      <c r="Q205" s="137"/>
      <c r="R205" s="159" t="str">
        <f>IF(COUNTA(R16:R27)&gt;0,"10, ","")</f>
        <v/>
      </c>
      <c r="S205" s="137"/>
      <c r="T205" s="137"/>
      <c r="U205" s="159" t="str">
        <f>IF(COUNTA(U16:U27)&gt;0,"11, ","")</f>
        <v/>
      </c>
      <c r="V205" s="1"/>
      <c r="W205" s="1"/>
      <c r="X205" s="1"/>
      <c r="Y205" s="1"/>
      <c r="Z205" s="1"/>
      <c r="AA205" s="1"/>
      <c r="AB205" s="1"/>
      <c r="AC205" s="1"/>
    </row>
    <row r="206" spans="1:29" ht="12.75" hidden="1" customHeight="1">
      <c r="A206" s="1"/>
      <c r="B206" s="16"/>
      <c r="C206" s="3"/>
      <c r="D206" s="3"/>
      <c r="E206" s="3"/>
      <c r="F206" s="159" t="str">
        <f>IF(COUNTA(F28:F39)&gt;0,"6, ","")</f>
        <v/>
      </c>
      <c r="G206" s="137"/>
      <c r="H206" s="137"/>
      <c r="I206" s="159" t="str">
        <f>IF(COUNTA(I28:I39)&gt;0,"7, ","")</f>
        <v/>
      </c>
      <c r="J206" s="137"/>
      <c r="K206" s="137"/>
      <c r="L206" s="159" t="str">
        <f>IF(COUNTA(L28:L39)&gt;0,"8, ","")</f>
        <v/>
      </c>
      <c r="M206" s="137"/>
      <c r="N206" s="137"/>
      <c r="O206" s="159" t="str">
        <f>IF(COUNTA(O28:O39)&gt;0,"9, ","")</f>
        <v/>
      </c>
      <c r="P206" s="137"/>
      <c r="Q206" s="137"/>
      <c r="R206" s="159" t="str">
        <f>IF(COUNTA(R28:R39)&gt;0,"10, ","")</f>
        <v/>
      </c>
      <c r="S206" s="137"/>
      <c r="T206" s="137"/>
      <c r="U206" s="159" t="str">
        <f>IF(COUNTA(U28:U39)&gt;0,"11, ","")</f>
        <v/>
      </c>
      <c r="V206" s="1"/>
      <c r="W206" s="1"/>
      <c r="X206" s="1"/>
      <c r="Y206" s="1"/>
      <c r="Z206" s="1"/>
      <c r="AA206" s="1"/>
      <c r="AB206" s="1"/>
      <c r="AC206" s="1"/>
    </row>
    <row r="207" spans="1:29" ht="12.75" hidden="1" customHeight="1">
      <c r="A207" s="1"/>
      <c r="B207" s="16"/>
      <c r="C207" s="3"/>
      <c r="D207" s="3"/>
      <c r="E207" s="3"/>
      <c r="F207" s="159" t="str">
        <f>IF(COUNTA(F40:F51)&gt;0,"6, ","")</f>
        <v/>
      </c>
      <c r="G207" s="137"/>
      <c r="H207" s="137"/>
      <c r="I207" s="159" t="str">
        <f>IF(COUNTA(I40:I51)&gt;0,"7, ","")</f>
        <v/>
      </c>
      <c r="J207" s="137"/>
      <c r="K207" s="137"/>
      <c r="L207" s="159" t="str">
        <f>IF(COUNTA(L40:L51)&gt;0,"8, ","")</f>
        <v/>
      </c>
      <c r="M207" s="137"/>
      <c r="N207" s="137"/>
      <c r="O207" s="159" t="str">
        <f>IF(COUNTA(O40:O51)&gt;0,"9, ","")</f>
        <v/>
      </c>
      <c r="P207" s="137"/>
      <c r="Q207" s="137"/>
      <c r="R207" s="159" t="str">
        <f>IF(COUNTA(R40:R51)&gt;0,"10, ","")</f>
        <v/>
      </c>
      <c r="S207" s="137"/>
      <c r="T207" s="137"/>
      <c r="U207" s="159" t="str">
        <f>IF(COUNTA(U40:U51)&gt;0,"11, ","")</f>
        <v/>
      </c>
      <c r="V207" s="1"/>
      <c r="W207" s="1"/>
      <c r="X207" s="1"/>
      <c r="Y207" s="1"/>
      <c r="Z207" s="1"/>
      <c r="AA207" s="1"/>
      <c r="AB207" s="1"/>
      <c r="AC207" s="1"/>
    </row>
    <row r="208" spans="1:29" ht="12.75" hidden="1" customHeight="1">
      <c r="A208" s="1"/>
      <c r="B208" s="16"/>
      <c r="C208" s="3"/>
      <c r="D208" s="3"/>
      <c r="E208" s="3"/>
      <c r="F208" s="159" t="str">
        <f>IF(COUNTA(F52:F63)&gt;0,"6, ","")</f>
        <v/>
      </c>
      <c r="G208" s="137"/>
      <c r="H208" s="137"/>
      <c r="I208" s="159" t="str">
        <f>IF(COUNTA(I52:I63)&gt;0,"7, ","")</f>
        <v/>
      </c>
      <c r="J208" s="137"/>
      <c r="K208" s="137"/>
      <c r="L208" s="159" t="str">
        <f>IF(COUNTA(L52:L63)&gt;0,"8, ","")</f>
        <v/>
      </c>
      <c r="M208" s="137"/>
      <c r="N208" s="137"/>
      <c r="O208" s="159" t="str">
        <f>IF(COUNTA(O52:O63)&gt;0,"9, ","")</f>
        <v/>
      </c>
      <c r="P208" s="137"/>
      <c r="Q208" s="137"/>
      <c r="R208" s="159" t="str">
        <f>IF(COUNTA(R52:R63)&gt;0,"10, ","")</f>
        <v/>
      </c>
      <c r="S208" s="137"/>
      <c r="T208" s="137"/>
      <c r="U208" s="159" t="str">
        <f>IF(COUNTA(U52:U63)&gt;0,"11, ","")</f>
        <v/>
      </c>
      <c r="V208" s="1"/>
      <c r="W208" s="1"/>
      <c r="X208" s="1"/>
      <c r="Y208" s="1"/>
      <c r="Z208" s="1"/>
      <c r="AA208" s="1"/>
      <c r="AB208" s="1"/>
      <c r="AC208" s="1"/>
    </row>
    <row r="209" spans="1:29" ht="12.75" hidden="1" customHeight="1">
      <c r="A209" s="1"/>
      <c r="B209" s="16"/>
      <c r="C209" s="3"/>
      <c r="D209" s="3"/>
      <c r="E209" s="3"/>
      <c r="F209" s="159" t="str">
        <f>IF(COUNTA(F64:F75)&gt;0,"6, ","")</f>
        <v/>
      </c>
      <c r="G209" s="137"/>
      <c r="H209" s="137"/>
      <c r="I209" s="159" t="str">
        <f>IF(COUNTA(I64:I75)&gt;0,"7, ","")</f>
        <v/>
      </c>
      <c r="J209" s="137"/>
      <c r="K209" s="137"/>
      <c r="L209" s="159" t="str">
        <f>IF(COUNTA(L64:L75)&gt;0,"8, ","")</f>
        <v/>
      </c>
      <c r="M209" s="137"/>
      <c r="N209" s="137"/>
      <c r="O209" s="159" t="str">
        <f>IF(COUNTA(O64:O75)&gt;0,"9, ","")</f>
        <v/>
      </c>
      <c r="P209" s="137"/>
      <c r="Q209" s="137"/>
      <c r="R209" s="159" t="str">
        <f>IF(COUNTA(R64:R75)&gt;0,"10, ","")</f>
        <v/>
      </c>
      <c r="S209" s="137"/>
      <c r="T209" s="137"/>
      <c r="U209" s="159" t="str">
        <f>IF(COUNTA(U64:U75)&gt;0,"11, ","")</f>
        <v/>
      </c>
      <c r="V209" s="1"/>
      <c r="W209" s="1"/>
      <c r="X209" s="1"/>
      <c r="Y209" s="1"/>
      <c r="Z209" s="1"/>
      <c r="AA209" s="1"/>
      <c r="AB209" s="1"/>
      <c r="AC209" s="1"/>
    </row>
    <row r="210" spans="1:29" ht="12.75" hidden="1" customHeight="1">
      <c r="A210" s="1"/>
      <c r="B210" s="16"/>
      <c r="C210" s="3"/>
      <c r="D210" s="3"/>
      <c r="E210" s="3"/>
      <c r="F210" s="159" t="str">
        <f>IF(COUNTA(F76:F87)&gt;0,"6, ","")</f>
        <v/>
      </c>
      <c r="G210" s="137"/>
      <c r="H210" s="137"/>
      <c r="I210" s="159" t="str">
        <f>IF(COUNTA(I76:I87)&gt;0,"7, ","")</f>
        <v/>
      </c>
      <c r="J210" s="137"/>
      <c r="K210" s="137"/>
      <c r="L210" s="159" t="str">
        <f>IF(COUNTA(L76:L87)&gt;0,"8, ","")</f>
        <v/>
      </c>
      <c r="M210" s="137"/>
      <c r="N210" s="137"/>
      <c r="O210" s="159" t="str">
        <f>IF(COUNTA(O76:O87)&gt;0,"9, ","")</f>
        <v/>
      </c>
      <c r="P210" s="137"/>
      <c r="Q210" s="137"/>
      <c r="R210" s="159" t="str">
        <f>IF(COUNTA(R76:R87)&gt;0,"10, ","")</f>
        <v/>
      </c>
      <c r="S210" s="137"/>
      <c r="T210" s="137"/>
      <c r="U210" s="159" t="str">
        <f>IF(COUNTA(U76:U87)&gt;0,"11, ","")</f>
        <v/>
      </c>
      <c r="V210" s="1"/>
      <c r="W210" s="1"/>
      <c r="X210" s="1"/>
      <c r="Y210" s="1"/>
      <c r="Z210" s="1"/>
      <c r="AA210" s="1"/>
      <c r="AB210" s="1"/>
      <c r="AC210" s="1"/>
    </row>
    <row r="211" spans="1:29" ht="12.75" hidden="1" customHeight="1">
      <c r="A211" s="1"/>
      <c r="B211" s="16"/>
      <c r="C211" s="3"/>
      <c r="D211" s="3"/>
      <c r="E211" s="3"/>
      <c r="F211" s="159" t="str">
        <f>IF(COUNTA(F88:F99)&gt;0,"6, ","")</f>
        <v/>
      </c>
      <c r="G211" s="137"/>
      <c r="H211" s="137"/>
      <c r="I211" s="159" t="str">
        <f>IF(COUNTA(I88:I99)&gt;0,"7, ","")</f>
        <v/>
      </c>
      <c r="J211" s="137"/>
      <c r="K211" s="137"/>
      <c r="L211" s="159" t="str">
        <f>IF(COUNTA(L88:L99)&gt;0,"8, ","")</f>
        <v/>
      </c>
      <c r="M211" s="137"/>
      <c r="N211" s="137"/>
      <c r="O211" s="159" t="str">
        <f>IF(COUNTA(O88:O99)&gt;0,"9, ","")</f>
        <v/>
      </c>
      <c r="P211" s="137"/>
      <c r="Q211" s="137"/>
      <c r="R211" s="159" t="str">
        <f>IF(COUNTA(R88:R99)&gt;0,"10, ","")</f>
        <v/>
      </c>
      <c r="S211" s="137"/>
      <c r="T211" s="137"/>
      <c r="U211" s="159" t="str">
        <f>IF(COUNTA(U88:U99)&gt;0,"11, ","")</f>
        <v/>
      </c>
      <c r="V211" s="1"/>
      <c r="W211" s="1"/>
      <c r="X211" s="1"/>
      <c r="Y211" s="1"/>
      <c r="Z211" s="1"/>
      <c r="AA211" s="1"/>
      <c r="AB211" s="1"/>
      <c r="AC211" s="1"/>
    </row>
    <row r="212" spans="1:29" ht="12.75" hidden="1" customHeight="1">
      <c r="A212" s="1"/>
      <c r="B212" s="16"/>
      <c r="C212" s="3"/>
      <c r="D212" s="3"/>
      <c r="E212" s="3"/>
      <c r="F212" s="159" t="str">
        <f>IF(COUNTA(F100:F111)&gt;0,"6, ","")</f>
        <v/>
      </c>
      <c r="G212" s="137"/>
      <c r="H212" s="137"/>
      <c r="I212" s="159" t="str">
        <f>IF(COUNTA(I100:I111)&gt;0,"7, ","")</f>
        <v/>
      </c>
      <c r="J212" s="137"/>
      <c r="K212" s="137"/>
      <c r="L212" s="159" t="str">
        <f>IF(COUNTA(L100:L111)&gt;0,"8, ","")</f>
        <v/>
      </c>
      <c r="M212" s="137"/>
      <c r="N212" s="137"/>
      <c r="O212" s="159" t="str">
        <f>IF(COUNTA(O100:O111)&gt;0,"9, ","")</f>
        <v/>
      </c>
      <c r="P212" s="137"/>
      <c r="Q212" s="137"/>
      <c r="R212" s="159" t="str">
        <f>IF(COUNTA(R100:R111)&gt;0,"10, ","")</f>
        <v/>
      </c>
      <c r="S212" s="137"/>
      <c r="T212" s="137"/>
      <c r="U212" s="159" t="str">
        <f>IF(COUNTA(U100:U111)&gt;0,"11, ","")</f>
        <v/>
      </c>
      <c r="V212" s="1"/>
      <c r="W212" s="1"/>
      <c r="X212" s="1"/>
      <c r="Y212" s="1"/>
      <c r="Z212" s="1"/>
      <c r="AA212" s="1"/>
      <c r="AB212" s="1"/>
      <c r="AC212" s="1"/>
    </row>
    <row r="213" spans="1:29" ht="12.75" hidden="1" customHeight="1">
      <c r="A213" s="1"/>
      <c r="B213" s="16"/>
      <c r="C213" s="3"/>
      <c r="D213" s="3"/>
      <c r="E213" s="3"/>
      <c r="F213" s="159" t="str">
        <f>IF(COUNTA(F112:F123)&gt;0,"6, ","")</f>
        <v/>
      </c>
      <c r="G213" s="137"/>
      <c r="H213" s="137"/>
      <c r="I213" s="159" t="str">
        <f>IF(COUNTA(I112:I123)&gt;0,"7, ","")</f>
        <v/>
      </c>
      <c r="J213" s="137"/>
      <c r="K213" s="137"/>
      <c r="L213" s="159" t="str">
        <f>IF(COUNTA(L112:L123)&gt;0,"8, ","")</f>
        <v/>
      </c>
      <c r="M213" s="137"/>
      <c r="N213" s="137"/>
      <c r="O213" s="159" t="str">
        <f>IF(COUNTA(O112:O123)&gt;0,"9, ","")</f>
        <v/>
      </c>
      <c r="P213" s="137"/>
      <c r="Q213" s="137"/>
      <c r="R213" s="159" t="str">
        <f>IF(COUNTA(R112:R123)&gt;0,"10, ","")</f>
        <v/>
      </c>
      <c r="S213" s="137"/>
      <c r="T213" s="137"/>
      <c r="U213" s="159" t="str">
        <f>IF(COUNTA(U112:U123)&gt;0,"11, ","")</f>
        <v/>
      </c>
      <c r="V213" s="1"/>
      <c r="W213" s="1"/>
      <c r="X213" s="1"/>
      <c r="Y213" s="1"/>
      <c r="Z213" s="1"/>
      <c r="AA213" s="1"/>
      <c r="AB213" s="1"/>
      <c r="AC213" s="1"/>
    </row>
    <row r="214" spans="1:29" ht="12.75" hidden="1" customHeight="1">
      <c r="A214" s="1"/>
      <c r="B214" s="16"/>
      <c r="C214" s="3"/>
      <c r="D214" s="3"/>
      <c r="E214" s="3"/>
      <c r="F214" s="159" t="str">
        <f>IF(COUNTA(F124:F135)&gt;0,"6, ","")</f>
        <v/>
      </c>
      <c r="G214" s="137"/>
      <c r="H214" s="137"/>
      <c r="I214" s="159" t="str">
        <f>IF(COUNTA(I124:I135)&gt;0,"7, ","")</f>
        <v/>
      </c>
      <c r="J214" s="137"/>
      <c r="K214" s="137"/>
      <c r="L214" s="159" t="str">
        <f>IF(COUNTA(L124:L135)&gt;0,"8, ","")</f>
        <v/>
      </c>
      <c r="M214" s="137"/>
      <c r="N214" s="137"/>
      <c r="O214" s="159" t="str">
        <f>IF(COUNTA(O124:O135)&gt;0,"9, ","")</f>
        <v/>
      </c>
      <c r="P214" s="137"/>
      <c r="Q214" s="137"/>
      <c r="R214" s="159" t="str">
        <f>IF(COUNTA(R124:R135)&gt;0,"10, ","")</f>
        <v/>
      </c>
      <c r="S214" s="137"/>
      <c r="T214" s="137"/>
      <c r="U214" s="159" t="str">
        <f>IF(COUNTA(U124:U135)&gt;0,"11, ","")</f>
        <v/>
      </c>
      <c r="V214" s="1"/>
      <c r="W214" s="1"/>
      <c r="X214" s="1"/>
      <c r="Y214" s="1"/>
      <c r="Z214" s="1"/>
      <c r="AA214" s="1"/>
      <c r="AB214" s="1"/>
      <c r="AC214" s="1"/>
    </row>
    <row r="215" spans="1:29" ht="12.75" hidden="1" customHeight="1">
      <c r="A215" s="1"/>
      <c r="B215" s="16"/>
      <c r="C215" s="3"/>
      <c r="D215" s="3"/>
      <c r="E215" s="3"/>
      <c r="F215" s="159" t="str">
        <f>IF(COUNTA(F136:F147)&gt;0,"6, ","")</f>
        <v/>
      </c>
      <c r="G215" s="137"/>
      <c r="H215" s="137"/>
      <c r="I215" s="159" t="str">
        <f>IF(COUNTA(I136:I147)&gt;0,"7, ","")</f>
        <v/>
      </c>
      <c r="J215" s="137"/>
      <c r="K215" s="137"/>
      <c r="L215" s="159" t="str">
        <f>IF(COUNTA(L136:L147)&gt;0,"8, ","")</f>
        <v/>
      </c>
      <c r="M215" s="137"/>
      <c r="N215" s="137"/>
      <c r="O215" s="159" t="str">
        <f>IF(COUNTA(O136:O147)&gt;0,"9, ","")</f>
        <v/>
      </c>
      <c r="P215" s="137"/>
      <c r="Q215" s="137"/>
      <c r="R215" s="159" t="str">
        <f>IF(COUNTA(R136:R147)&gt;0,"10, ","")</f>
        <v/>
      </c>
      <c r="S215" s="137"/>
      <c r="T215" s="137"/>
      <c r="U215" s="159" t="str">
        <f>IF(COUNTA(U136:U147)&gt;0,"11, ","")</f>
        <v/>
      </c>
      <c r="V215" s="1"/>
      <c r="W215" s="1"/>
      <c r="X215" s="1"/>
      <c r="Y215" s="1"/>
      <c r="Z215" s="1"/>
      <c r="AA215" s="1"/>
      <c r="AB215" s="1"/>
      <c r="AC215" s="1"/>
    </row>
    <row r="216" spans="1:29" ht="12.75" hidden="1" customHeight="1">
      <c r="A216" s="1"/>
      <c r="B216" s="16"/>
      <c r="C216" s="3"/>
      <c r="D216" s="3"/>
      <c r="E216" s="3"/>
      <c r="F216" s="3"/>
      <c r="G216" s="137"/>
      <c r="H216" s="137"/>
      <c r="I216" s="137"/>
      <c r="J216" s="137"/>
      <c r="K216" s="137"/>
      <c r="L216" s="154"/>
      <c r="M216" s="137"/>
      <c r="N216" s="137"/>
      <c r="O216" s="137"/>
      <c r="P216" s="137"/>
      <c r="Q216" s="137"/>
      <c r="R216" s="137"/>
      <c r="S216" s="137"/>
      <c r="T216" s="137"/>
      <c r="U216" s="137"/>
      <c r="V216" s="1"/>
      <c r="W216" s="1"/>
      <c r="X216" s="1"/>
      <c r="Y216" s="1"/>
      <c r="Z216" s="1"/>
      <c r="AA216" s="1"/>
      <c r="AB216" s="1"/>
      <c r="AC216" s="1"/>
    </row>
    <row r="217" spans="1:29">
      <c r="A217" s="1"/>
      <c r="B217" s="16"/>
      <c r="C217" s="3"/>
      <c r="D217" s="3"/>
      <c r="E217" s="3"/>
      <c r="F217" s="3"/>
      <c r="G217" s="137"/>
      <c r="H217" s="137"/>
      <c r="I217" s="137"/>
      <c r="J217" s="137"/>
      <c r="K217" s="137"/>
      <c r="L217" s="154"/>
      <c r="M217" s="137"/>
      <c r="N217" s="137"/>
      <c r="O217" s="137"/>
      <c r="P217" s="137"/>
      <c r="Q217" s="137"/>
      <c r="R217" s="137"/>
      <c r="S217" s="137"/>
      <c r="T217" s="137"/>
      <c r="U217" s="137"/>
      <c r="V217" s="1"/>
      <c r="W217" s="1"/>
      <c r="X217" s="1"/>
      <c r="Y217" s="1"/>
      <c r="Z217" s="1"/>
      <c r="AA217" s="1"/>
      <c r="AB217" s="1"/>
      <c r="AC217" s="1"/>
    </row>
    <row r="218" spans="1:29">
      <c r="A218" s="1"/>
      <c r="B218" s="16"/>
      <c r="C218" s="3"/>
      <c r="D218" s="3"/>
      <c r="E218" s="3"/>
      <c r="F218" s="3"/>
      <c r="G218" s="137"/>
      <c r="H218" s="137"/>
      <c r="I218" s="137"/>
      <c r="J218" s="137"/>
      <c r="K218" s="137"/>
      <c r="L218" s="154"/>
      <c r="M218" s="137"/>
      <c r="N218" s="137"/>
      <c r="O218" s="137"/>
      <c r="P218" s="137"/>
      <c r="Q218" s="137"/>
      <c r="R218" s="137"/>
      <c r="S218" s="137"/>
      <c r="T218" s="137"/>
      <c r="U218" s="137"/>
      <c r="V218" s="1"/>
      <c r="W218" s="1"/>
      <c r="X218" s="1"/>
      <c r="Y218" s="1"/>
      <c r="Z218" s="1"/>
      <c r="AA218" s="1"/>
      <c r="AB218" s="1"/>
      <c r="AC218" s="1"/>
    </row>
    <row r="219" spans="1:29">
      <c r="A219" s="1"/>
      <c r="B219" s="16"/>
      <c r="C219" s="3"/>
      <c r="D219" s="3"/>
      <c r="E219" s="3"/>
      <c r="F219" s="3"/>
      <c r="G219" s="137"/>
      <c r="H219" s="137"/>
      <c r="I219" s="137"/>
      <c r="J219" s="137"/>
      <c r="K219" s="137"/>
      <c r="L219" s="154"/>
      <c r="M219" s="137"/>
      <c r="N219" s="137"/>
      <c r="O219" s="137"/>
      <c r="P219" s="137"/>
      <c r="Q219" s="137"/>
      <c r="R219" s="137"/>
      <c r="S219" s="137"/>
      <c r="T219" s="137"/>
      <c r="U219" s="137"/>
      <c r="V219" s="1"/>
      <c r="W219" s="1"/>
      <c r="X219" s="1"/>
      <c r="Y219" s="1"/>
      <c r="Z219" s="1"/>
      <c r="AA219" s="1"/>
      <c r="AB219" s="1"/>
      <c r="AC219" s="1"/>
    </row>
    <row r="220" spans="1:29">
      <c r="A220" s="1"/>
      <c r="B220" s="16"/>
      <c r="C220" s="3"/>
      <c r="D220" s="3"/>
      <c r="E220" s="3"/>
      <c r="F220" s="3"/>
      <c r="G220" s="137"/>
      <c r="H220" s="137"/>
      <c r="I220" s="137"/>
      <c r="J220" s="137"/>
      <c r="K220" s="137"/>
      <c r="L220" s="154"/>
      <c r="M220" s="137"/>
      <c r="N220" s="137"/>
      <c r="O220" s="137"/>
      <c r="P220" s="137"/>
      <c r="Q220" s="137"/>
      <c r="R220" s="137"/>
      <c r="S220" s="137"/>
      <c r="T220" s="137"/>
      <c r="U220" s="137"/>
      <c r="V220" s="1"/>
      <c r="W220" s="1"/>
      <c r="X220" s="1"/>
      <c r="Y220" s="1"/>
      <c r="Z220" s="1"/>
      <c r="AA220" s="1"/>
      <c r="AB220" s="1"/>
      <c r="AC220" s="1"/>
    </row>
    <row r="221" spans="1:29">
      <c r="A221" s="1"/>
      <c r="B221" s="16"/>
      <c r="C221" s="3"/>
      <c r="D221" s="3"/>
      <c r="E221" s="3"/>
      <c r="F221" s="3"/>
      <c r="G221" s="137"/>
      <c r="H221" s="137"/>
      <c r="I221" s="137"/>
      <c r="J221" s="137"/>
      <c r="K221" s="137"/>
      <c r="L221" s="154"/>
      <c r="M221" s="137"/>
      <c r="N221" s="137"/>
      <c r="O221" s="137"/>
      <c r="P221" s="137"/>
      <c r="Q221" s="137"/>
      <c r="R221" s="137"/>
      <c r="S221" s="137"/>
      <c r="T221" s="137"/>
      <c r="U221" s="137"/>
      <c r="V221" s="1"/>
      <c r="W221" s="1"/>
      <c r="X221" s="1"/>
      <c r="Y221" s="1"/>
      <c r="Z221" s="1"/>
      <c r="AA221" s="1"/>
      <c r="AB221" s="1"/>
      <c r="AC221" s="1"/>
    </row>
    <row r="222" spans="1:29">
      <c r="A222" s="1"/>
      <c r="B222" s="16"/>
      <c r="C222" s="3"/>
      <c r="D222" s="3"/>
      <c r="E222" s="3"/>
      <c r="F222" s="3"/>
      <c r="G222" s="137"/>
      <c r="H222" s="137"/>
      <c r="I222" s="137"/>
      <c r="J222" s="137"/>
      <c r="K222" s="137"/>
      <c r="L222" s="154"/>
      <c r="M222" s="137"/>
      <c r="N222" s="137"/>
      <c r="O222" s="137"/>
      <c r="P222" s="137"/>
      <c r="Q222" s="137"/>
      <c r="R222" s="137"/>
      <c r="S222" s="137"/>
      <c r="T222" s="137"/>
      <c r="U222" s="137"/>
      <c r="V222" s="1"/>
      <c r="W222" s="1"/>
      <c r="X222" s="1"/>
      <c r="Y222" s="1"/>
      <c r="Z222" s="1"/>
      <c r="AA222" s="1"/>
      <c r="AB222" s="1"/>
      <c r="AC222" s="1"/>
    </row>
    <row r="223" spans="1:29">
      <c r="A223" s="1"/>
      <c r="B223" s="16"/>
      <c r="C223" s="3"/>
      <c r="D223" s="3"/>
      <c r="E223" s="3"/>
      <c r="F223" s="3"/>
      <c r="G223" s="137"/>
      <c r="H223" s="137"/>
      <c r="I223" s="137"/>
      <c r="J223" s="137"/>
      <c r="K223" s="137"/>
      <c r="L223" s="154"/>
      <c r="M223" s="137"/>
      <c r="N223" s="137"/>
      <c r="O223" s="137"/>
      <c r="P223" s="137"/>
      <c r="Q223" s="137"/>
      <c r="R223" s="137"/>
      <c r="S223" s="137"/>
      <c r="T223" s="137"/>
      <c r="U223" s="137"/>
      <c r="V223" s="1"/>
      <c r="W223" s="1"/>
      <c r="X223" s="1"/>
      <c r="Y223" s="1"/>
      <c r="Z223" s="1"/>
      <c r="AA223" s="1"/>
      <c r="AB223" s="1"/>
      <c r="AC223" s="1"/>
    </row>
    <row r="224" spans="1:29">
      <c r="A224" s="1"/>
      <c r="B224" s="16"/>
      <c r="C224" s="3"/>
      <c r="D224" s="3"/>
      <c r="E224" s="3"/>
      <c r="F224" s="3"/>
      <c r="G224" s="137"/>
      <c r="H224" s="137"/>
      <c r="I224" s="137"/>
      <c r="J224" s="137"/>
      <c r="K224" s="137"/>
      <c r="L224" s="154"/>
      <c r="M224" s="137"/>
      <c r="N224" s="137"/>
      <c r="O224" s="137"/>
      <c r="P224" s="137"/>
      <c r="Q224" s="137"/>
      <c r="R224" s="137"/>
      <c r="S224" s="137"/>
      <c r="T224" s="137"/>
      <c r="U224" s="137"/>
      <c r="V224" s="1"/>
      <c r="W224" s="1"/>
      <c r="X224" s="1"/>
      <c r="Y224" s="1"/>
      <c r="Z224" s="1"/>
      <c r="AA224" s="1"/>
      <c r="AB224" s="1"/>
      <c r="AC224" s="1"/>
    </row>
    <row r="225" spans="1:29">
      <c r="A225" s="1"/>
      <c r="B225" s="16"/>
      <c r="C225" s="3"/>
      <c r="D225" s="3"/>
      <c r="E225" s="3"/>
      <c r="F225" s="3"/>
      <c r="G225" s="137"/>
      <c r="H225" s="137"/>
      <c r="I225" s="137"/>
      <c r="J225" s="137"/>
      <c r="K225" s="137"/>
      <c r="L225" s="154"/>
      <c r="M225" s="137"/>
      <c r="N225" s="137"/>
      <c r="O225" s="137"/>
      <c r="P225" s="137"/>
      <c r="Q225" s="137"/>
      <c r="R225" s="137"/>
      <c r="S225" s="137"/>
      <c r="T225" s="137"/>
      <c r="U225" s="137"/>
      <c r="V225" s="1"/>
      <c r="W225" s="1"/>
      <c r="X225" s="1"/>
      <c r="Y225" s="1"/>
      <c r="Z225" s="1"/>
      <c r="AA225" s="1"/>
      <c r="AB225" s="1"/>
      <c r="AC225" s="1"/>
    </row>
    <row r="226" spans="1:29">
      <c r="A226" s="1"/>
      <c r="B226" s="16"/>
      <c r="C226" s="3"/>
      <c r="D226" s="3"/>
      <c r="E226" s="3"/>
      <c r="F226" s="3"/>
      <c r="G226" s="137"/>
      <c r="H226" s="137"/>
      <c r="I226" s="137"/>
      <c r="J226" s="137"/>
      <c r="K226" s="137"/>
      <c r="L226" s="154"/>
      <c r="M226" s="137"/>
      <c r="N226" s="137"/>
      <c r="O226" s="137"/>
      <c r="P226" s="137"/>
      <c r="Q226" s="137"/>
      <c r="R226" s="137"/>
      <c r="S226" s="137"/>
      <c r="T226" s="137"/>
      <c r="U226" s="137"/>
      <c r="V226" s="1"/>
      <c r="W226" s="1"/>
      <c r="X226" s="1"/>
      <c r="Y226" s="1"/>
      <c r="Z226" s="1"/>
      <c r="AA226" s="1"/>
      <c r="AB226" s="1"/>
      <c r="AC226" s="1"/>
    </row>
    <row r="227" spans="1:29">
      <c r="A227" s="1"/>
      <c r="B227" s="16"/>
      <c r="C227" s="3"/>
      <c r="D227" s="3"/>
      <c r="E227" s="3"/>
      <c r="F227" s="3"/>
      <c r="G227" s="137"/>
      <c r="H227" s="137"/>
      <c r="I227" s="137"/>
      <c r="J227" s="137"/>
      <c r="K227" s="137"/>
      <c r="L227" s="154"/>
      <c r="M227" s="137"/>
      <c r="N227" s="137"/>
      <c r="O227" s="137"/>
      <c r="P227" s="137"/>
      <c r="Q227" s="137"/>
      <c r="R227" s="137"/>
      <c r="S227" s="137"/>
      <c r="T227" s="137"/>
      <c r="U227" s="137"/>
      <c r="V227" s="1"/>
      <c r="W227" s="1"/>
      <c r="X227" s="1"/>
      <c r="Y227" s="1"/>
      <c r="Z227" s="1"/>
      <c r="AA227" s="1"/>
      <c r="AB227" s="1"/>
      <c r="AC227" s="1"/>
    </row>
    <row r="228" spans="1:29">
      <c r="A228" s="1"/>
      <c r="B228" s="16"/>
      <c r="C228" s="3"/>
      <c r="D228" s="3"/>
      <c r="E228" s="3"/>
      <c r="F228" s="3"/>
      <c r="G228" s="137"/>
      <c r="H228" s="137"/>
      <c r="I228" s="137"/>
      <c r="J228" s="137"/>
      <c r="K228" s="137"/>
      <c r="L228" s="154"/>
      <c r="M228" s="137"/>
      <c r="N228" s="137"/>
      <c r="O228" s="137"/>
      <c r="P228" s="137"/>
      <c r="Q228" s="137"/>
      <c r="R228" s="137"/>
      <c r="S228" s="137"/>
      <c r="T228" s="137"/>
      <c r="U228" s="137"/>
      <c r="V228" s="1"/>
      <c r="W228" s="1"/>
      <c r="X228" s="1"/>
      <c r="Y228" s="1"/>
      <c r="Z228" s="1"/>
      <c r="AA228" s="1"/>
      <c r="AB228" s="1"/>
      <c r="AC228" s="1"/>
    </row>
    <row r="229" spans="1:29">
      <c r="A229" s="1"/>
      <c r="B229" s="16"/>
      <c r="C229" s="3"/>
      <c r="D229" s="3"/>
      <c r="E229" s="3"/>
      <c r="F229" s="3"/>
      <c r="G229" s="137"/>
      <c r="H229" s="137"/>
      <c r="I229" s="137"/>
      <c r="J229" s="137"/>
      <c r="K229" s="137"/>
      <c r="L229" s="154"/>
      <c r="M229" s="137"/>
      <c r="N229" s="137"/>
      <c r="O229" s="137"/>
      <c r="P229" s="137"/>
      <c r="Q229" s="137"/>
      <c r="R229" s="137"/>
      <c r="S229" s="137"/>
      <c r="T229" s="137"/>
      <c r="U229" s="137"/>
      <c r="V229" s="1"/>
      <c r="W229" s="1"/>
      <c r="X229" s="1"/>
      <c r="Y229" s="1"/>
      <c r="Z229" s="1"/>
      <c r="AA229" s="1"/>
      <c r="AB229" s="1"/>
      <c r="AC229" s="1"/>
    </row>
    <row r="230" spans="1:29">
      <c r="A230" s="1"/>
      <c r="B230" s="16"/>
      <c r="C230" s="3"/>
      <c r="D230" s="137"/>
      <c r="E230" s="137"/>
      <c r="F230" s="137"/>
      <c r="G230" s="137"/>
      <c r="H230" s="137"/>
      <c r="I230" s="154"/>
      <c r="J230" s="137"/>
      <c r="K230" s="137"/>
      <c r="L230" s="137"/>
      <c r="M230" s="137"/>
      <c r="N230" s="137"/>
      <c r="O230" s="137"/>
      <c r="P230" s="137"/>
      <c r="Q230" s="137"/>
      <c r="R230" s="137"/>
      <c r="S230" s="1"/>
      <c r="T230" s="1"/>
      <c r="U230" s="1"/>
      <c r="V230" s="1"/>
      <c r="W230" s="1"/>
      <c r="X230" s="1"/>
      <c r="Y230" s="1"/>
      <c r="Z230" s="1"/>
      <c r="AA230" s="1"/>
      <c r="AB230" s="1"/>
      <c r="AC230" s="1"/>
    </row>
    <row r="231" spans="1:29">
      <c r="A231" s="1"/>
      <c r="B231" s="16"/>
      <c r="C231" s="3"/>
      <c r="D231" s="137"/>
      <c r="E231" s="137"/>
      <c r="F231" s="137"/>
      <c r="G231" s="137"/>
      <c r="H231" s="137"/>
      <c r="I231" s="154"/>
      <c r="J231" s="137"/>
      <c r="K231" s="137"/>
      <c r="L231" s="137"/>
      <c r="M231" s="137"/>
      <c r="N231" s="137"/>
      <c r="O231" s="137"/>
      <c r="P231" s="137"/>
      <c r="Q231" s="137"/>
      <c r="R231" s="137"/>
      <c r="S231" s="1"/>
      <c r="T231" s="1"/>
      <c r="U231" s="1"/>
      <c r="V231" s="1"/>
      <c r="W231" s="1"/>
      <c r="X231" s="1"/>
      <c r="Y231" s="1"/>
      <c r="Z231" s="1"/>
      <c r="AA231" s="1"/>
      <c r="AB231" s="1"/>
      <c r="AC231" s="1"/>
    </row>
    <row r="232" spans="1:29">
      <c r="A232" s="1"/>
      <c r="B232" s="16"/>
      <c r="C232" s="3"/>
      <c r="D232" s="137"/>
      <c r="E232" s="137"/>
      <c r="F232" s="137"/>
      <c r="G232" s="137"/>
      <c r="H232" s="137"/>
      <c r="I232" s="154"/>
      <c r="J232" s="137"/>
      <c r="K232" s="137"/>
      <c r="L232" s="137"/>
      <c r="M232" s="137"/>
      <c r="N232" s="137"/>
      <c r="O232" s="137"/>
      <c r="P232" s="137"/>
      <c r="Q232" s="137"/>
      <c r="R232" s="137"/>
      <c r="S232" s="1"/>
      <c r="T232" s="1"/>
      <c r="U232" s="1"/>
      <c r="V232" s="1"/>
      <c r="W232" s="1"/>
      <c r="X232" s="1"/>
      <c r="Y232" s="1"/>
      <c r="Z232" s="1"/>
      <c r="AA232" s="1"/>
      <c r="AB232" s="1"/>
      <c r="AC232" s="1"/>
    </row>
    <row r="233" spans="1:29">
      <c r="A233" s="1"/>
      <c r="B233" s="16"/>
      <c r="C233" s="3"/>
      <c r="D233" s="137"/>
      <c r="E233" s="137"/>
      <c r="F233" s="137"/>
      <c r="G233" s="137"/>
      <c r="H233" s="137"/>
      <c r="I233" s="154"/>
      <c r="J233" s="137"/>
      <c r="K233" s="137"/>
      <c r="L233" s="137"/>
      <c r="M233" s="137"/>
      <c r="N233" s="137"/>
      <c r="O233" s="137"/>
      <c r="P233" s="137"/>
      <c r="Q233" s="137"/>
      <c r="R233" s="137"/>
      <c r="S233" s="1"/>
      <c r="T233" s="1"/>
      <c r="U233" s="1"/>
      <c r="V233" s="1"/>
      <c r="W233" s="1"/>
      <c r="X233" s="1"/>
      <c r="Y233" s="1"/>
      <c r="Z233" s="1"/>
      <c r="AA233" s="1"/>
      <c r="AB233" s="1"/>
      <c r="AC233" s="1"/>
    </row>
    <row r="234" spans="1:29">
      <c r="A234" s="1"/>
      <c r="B234" s="16"/>
      <c r="C234" s="3"/>
      <c r="D234" s="137"/>
      <c r="E234" s="137"/>
      <c r="F234" s="137"/>
      <c r="G234" s="137"/>
      <c r="H234" s="137"/>
      <c r="I234" s="154"/>
      <c r="J234" s="137"/>
      <c r="K234" s="137"/>
      <c r="L234" s="137"/>
      <c r="M234" s="137"/>
      <c r="N234" s="137"/>
      <c r="O234" s="137"/>
      <c r="P234" s="137"/>
      <c r="Q234" s="137"/>
      <c r="R234" s="137"/>
      <c r="S234" s="1"/>
      <c r="T234" s="1"/>
      <c r="U234" s="1"/>
      <c r="V234" s="1"/>
      <c r="W234" s="1"/>
      <c r="X234" s="1"/>
      <c r="Y234" s="1"/>
      <c r="Z234" s="1"/>
      <c r="AA234" s="1"/>
      <c r="AB234" s="1"/>
      <c r="AC234" s="1"/>
    </row>
    <row r="235" spans="1:29">
      <c r="A235" s="1"/>
      <c r="B235" s="16"/>
      <c r="C235" s="3"/>
      <c r="D235" s="137"/>
      <c r="E235" s="137"/>
      <c r="F235" s="137"/>
      <c r="G235" s="137"/>
      <c r="H235" s="137"/>
      <c r="I235" s="154"/>
      <c r="J235" s="137"/>
      <c r="K235" s="137"/>
      <c r="L235" s="137"/>
      <c r="M235" s="137"/>
      <c r="N235" s="137"/>
      <c r="O235" s="137"/>
      <c r="P235" s="137"/>
      <c r="Q235" s="137"/>
      <c r="R235" s="137"/>
      <c r="S235" s="1"/>
      <c r="T235" s="1"/>
      <c r="U235" s="1"/>
      <c r="V235" s="1"/>
      <c r="W235" s="1"/>
      <c r="X235" s="1"/>
      <c r="Y235" s="1"/>
      <c r="Z235" s="1"/>
      <c r="AA235" s="1"/>
      <c r="AB235" s="1"/>
      <c r="AC235" s="1"/>
    </row>
    <row r="236" spans="1:29">
      <c r="A236" s="1"/>
      <c r="B236" s="16"/>
      <c r="C236" s="3"/>
      <c r="D236" s="137"/>
      <c r="E236" s="137"/>
      <c r="F236" s="137"/>
      <c r="G236" s="137"/>
      <c r="H236" s="137"/>
      <c r="I236" s="154"/>
      <c r="J236" s="137"/>
      <c r="K236" s="137"/>
      <c r="L236" s="137"/>
      <c r="M236" s="137"/>
      <c r="N236" s="137"/>
      <c r="O236" s="137"/>
      <c r="P236" s="137"/>
      <c r="Q236" s="137"/>
      <c r="R236" s="137"/>
      <c r="S236" s="1"/>
      <c r="T236" s="1"/>
      <c r="U236" s="1"/>
      <c r="V236" s="1"/>
      <c r="W236" s="1"/>
      <c r="X236" s="1"/>
      <c r="Y236" s="1"/>
      <c r="Z236" s="1"/>
      <c r="AA236" s="1"/>
      <c r="AB236" s="1"/>
      <c r="AC236" s="1"/>
    </row>
    <row r="237" spans="1:29">
      <c r="A237" s="1"/>
      <c r="B237" s="16"/>
      <c r="C237" s="3"/>
      <c r="D237" s="137"/>
      <c r="E237" s="137"/>
      <c r="F237" s="137"/>
      <c r="G237" s="137"/>
      <c r="H237" s="137"/>
      <c r="I237" s="154"/>
      <c r="J237" s="137"/>
      <c r="K237" s="137"/>
      <c r="L237" s="137"/>
      <c r="M237" s="137"/>
      <c r="N237" s="137"/>
      <c r="O237" s="137"/>
      <c r="P237" s="137"/>
      <c r="Q237" s="137"/>
      <c r="R237" s="137"/>
      <c r="S237" s="1"/>
      <c r="T237" s="1"/>
      <c r="U237" s="1"/>
      <c r="V237" s="1"/>
      <c r="W237" s="1"/>
      <c r="X237" s="1"/>
      <c r="Y237" s="1"/>
      <c r="Z237" s="1"/>
      <c r="AA237" s="1"/>
      <c r="AB237" s="1"/>
      <c r="AC237" s="1"/>
    </row>
    <row r="238" spans="1:29">
      <c r="A238" s="1"/>
      <c r="B238" s="16"/>
      <c r="C238" s="3"/>
      <c r="D238" s="137"/>
      <c r="E238" s="137"/>
      <c r="F238" s="137"/>
      <c r="G238" s="137"/>
      <c r="H238" s="137"/>
      <c r="I238" s="154"/>
      <c r="J238" s="137"/>
      <c r="K238" s="137"/>
      <c r="L238" s="137"/>
      <c r="M238" s="137"/>
      <c r="N238" s="137"/>
      <c r="O238" s="137"/>
      <c r="P238" s="137"/>
      <c r="Q238" s="137"/>
      <c r="R238" s="137"/>
      <c r="S238" s="1"/>
      <c r="T238" s="1"/>
      <c r="U238" s="1"/>
      <c r="V238" s="1"/>
      <c r="W238" s="1"/>
      <c r="X238" s="1"/>
      <c r="Y238" s="1"/>
      <c r="Z238" s="1"/>
      <c r="AA238" s="1"/>
      <c r="AB238" s="1"/>
      <c r="AC238" s="1"/>
    </row>
    <row r="239" spans="1:29">
      <c r="A239" s="1"/>
      <c r="B239" s="16"/>
      <c r="C239" s="3"/>
      <c r="D239" s="137"/>
      <c r="E239" s="137"/>
      <c r="F239" s="137"/>
      <c r="G239" s="137"/>
      <c r="H239" s="137"/>
      <c r="I239" s="154"/>
      <c r="J239" s="137"/>
      <c r="K239" s="137"/>
      <c r="L239" s="137"/>
      <c r="M239" s="137"/>
      <c r="N239" s="137"/>
      <c r="O239" s="137"/>
      <c r="P239" s="137"/>
      <c r="Q239" s="137"/>
      <c r="R239" s="137"/>
      <c r="S239" s="1"/>
      <c r="T239" s="1"/>
      <c r="U239" s="1"/>
      <c r="V239" s="1"/>
      <c r="W239" s="1"/>
      <c r="X239" s="1"/>
      <c r="Y239" s="1"/>
      <c r="Z239" s="1"/>
      <c r="AA239" s="1"/>
      <c r="AB239" s="1"/>
      <c r="AC239" s="1"/>
    </row>
    <row r="240" spans="1:29">
      <c r="A240" s="1"/>
      <c r="B240" s="16"/>
      <c r="C240" s="3"/>
      <c r="D240" s="137"/>
      <c r="E240" s="137"/>
      <c r="F240" s="137"/>
      <c r="G240" s="137"/>
      <c r="H240" s="137"/>
      <c r="I240" s="154"/>
      <c r="J240" s="137"/>
      <c r="K240" s="137"/>
      <c r="L240" s="137"/>
      <c r="M240" s="137"/>
      <c r="N240" s="137"/>
      <c r="O240" s="137"/>
      <c r="P240" s="137"/>
      <c r="Q240" s="137"/>
      <c r="R240" s="137"/>
      <c r="S240" s="1"/>
      <c r="T240" s="1"/>
      <c r="U240" s="1"/>
      <c r="V240" s="1"/>
      <c r="W240" s="1"/>
      <c r="X240" s="1"/>
      <c r="Y240" s="1"/>
      <c r="Z240" s="1"/>
      <c r="AA240" s="1"/>
      <c r="AB240" s="1"/>
      <c r="AC240" s="1"/>
    </row>
    <row r="241" spans="1:29">
      <c r="A241" s="1"/>
      <c r="B241" s="16"/>
      <c r="C241" s="3"/>
      <c r="D241" s="137"/>
      <c r="E241" s="137"/>
      <c r="F241" s="137"/>
      <c r="G241" s="137"/>
      <c r="H241" s="137"/>
      <c r="I241" s="154"/>
      <c r="J241" s="137"/>
      <c r="K241" s="137"/>
      <c r="L241" s="137"/>
      <c r="M241" s="137"/>
      <c r="N241" s="137"/>
      <c r="O241" s="137"/>
      <c r="P241" s="137"/>
      <c r="Q241" s="137"/>
      <c r="R241" s="137"/>
      <c r="S241" s="1"/>
      <c r="T241" s="1"/>
      <c r="U241" s="1"/>
      <c r="V241" s="1"/>
      <c r="W241" s="1"/>
      <c r="X241" s="1"/>
      <c r="Y241" s="1"/>
      <c r="Z241" s="1"/>
      <c r="AA241" s="1"/>
      <c r="AB241" s="1"/>
      <c r="AC241" s="1"/>
    </row>
    <row r="242" spans="1:29">
      <c r="A242" s="1"/>
      <c r="B242" s="16"/>
      <c r="C242" s="3"/>
      <c r="D242" s="137"/>
      <c r="E242" s="137"/>
      <c r="F242" s="137"/>
      <c r="G242" s="137"/>
      <c r="H242" s="137"/>
      <c r="I242" s="154"/>
      <c r="J242" s="137"/>
      <c r="K242" s="137"/>
      <c r="L242" s="137"/>
      <c r="M242" s="137"/>
      <c r="N242" s="137"/>
      <c r="O242" s="137"/>
      <c r="P242" s="137"/>
      <c r="Q242" s="137"/>
      <c r="R242" s="137"/>
      <c r="S242" s="1"/>
      <c r="T242" s="1"/>
      <c r="U242" s="1"/>
      <c r="V242" s="1"/>
      <c r="W242" s="1"/>
      <c r="X242" s="1"/>
      <c r="Y242" s="1"/>
      <c r="Z242" s="1"/>
      <c r="AA242" s="1"/>
      <c r="AB242" s="1"/>
      <c r="AC242" s="1"/>
    </row>
    <row r="243" spans="1:29">
      <c r="A243" s="1"/>
      <c r="B243" s="16"/>
      <c r="C243" s="3"/>
      <c r="D243" s="137"/>
      <c r="E243" s="137"/>
      <c r="F243" s="137"/>
      <c r="G243" s="137"/>
      <c r="H243" s="137"/>
      <c r="I243" s="154"/>
      <c r="J243" s="137"/>
      <c r="K243" s="137"/>
      <c r="L243" s="137"/>
      <c r="M243" s="137"/>
      <c r="N243" s="137"/>
      <c r="O243" s="137"/>
      <c r="P243" s="137"/>
      <c r="Q243" s="137"/>
      <c r="R243" s="137"/>
      <c r="S243" s="1"/>
      <c r="T243" s="1"/>
      <c r="U243" s="1"/>
      <c r="V243" s="1"/>
      <c r="W243" s="1"/>
      <c r="X243" s="1"/>
      <c r="Y243" s="1"/>
      <c r="Z243" s="1"/>
      <c r="AA243" s="1"/>
      <c r="AB243" s="1"/>
      <c r="AC243" s="1"/>
    </row>
    <row r="244" spans="1:29">
      <c r="A244" s="1"/>
      <c r="B244" s="16"/>
      <c r="C244" s="3"/>
      <c r="D244" s="137"/>
      <c r="E244" s="137"/>
      <c r="F244" s="137"/>
      <c r="G244" s="137"/>
      <c r="H244" s="137"/>
      <c r="I244" s="154"/>
      <c r="J244" s="137"/>
      <c r="K244" s="137"/>
      <c r="L244" s="137"/>
      <c r="M244" s="137"/>
      <c r="N244" s="137"/>
      <c r="O244" s="137"/>
      <c r="P244" s="137"/>
      <c r="Q244" s="137"/>
      <c r="R244" s="137"/>
      <c r="S244" s="1"/>
      <c r="T244" s="1"/>
      <c r="U244" s="1"/>
      <c r="V244" s="1"/>
      <c r="W244" s="1"/>
      <c r="X244" s="1"/>
      <c r="Y244" s="1"/>
      <c r="Z244" s="1"/>
      <c r="AA244" s="1"/>
      <c r="AB244" s="1"/>
      <c r="AC244" s="1"/>
    </row>
    <row r="245" spans="1:29">
      <c r="A245" s="1"/>
      <c r="B245" s="16"/>
      <c r="C245" s="3"/>
      <c r="D245" s="137"/>
      <c r="E245" s="137"/>
      <c r="F245" s="137"/>
      <c r="G245" s="137"/>
      <c r="H245" s="137"/>
      <c r="I245" s="154"/>
      <c r="J245" s="137"/>
      <c r="K245" s="137"/>
      <c r="L245" s="137"/>
      <c r="M245" s="137"/>
      <c r="N245" s="137"/>
      <c r="O245" s="137"/>
      <c r="P245" s="137"/>
      <c r="Q245" s="137"/>
      <c r="R245" s="137"/>
      <c r="S245" s="1"/>
      <c r="T245" s="1"/>
      <c r="U245" s="1"/>
      <c r="V245" s="1"/>
      <c r="W245" s="1"/>
      <c r="X245" s="1"/>
      <c r="Y245" s="1"/>
      <c r="Z245" s="1"/>
      <c r="AA245" s="1"/>
      <c r="AB245" s="1"/>
      <c r="AC245" s="1"/>
    </row>
    <row r="246" spans="1:29">
      <c r="A246" s="1"/>
      <c r="B246" s="16"/>
      <c r="C246" s="3"/>
      <c r="D246" s="137"/>
      <c r="E246" s="137"/>
      <c r="F246" s="137"/>
      <c r="G246" s="137"/>
      <c r="H246" s="137"/>
      <c r="I246" s="154"/>
      <c r="J246" s="137"/>
      <c r="K246" s="137"/>
      <c r="L246" s="137"/>
      <c r="M246" s="137"/>
      <c r="N246" s="137"/>
      <c r="O246" s="137"/>
      <c r="P246" s="137"/>
      <c r="Q246" s="137"/>
      <c r="R246" s="137"/>
      <c r="S246" s="1"/>
      <c r="T246" s="1"/>
      <c r="U246" s="1"/>
      <c r="V246" s="1"/>
      <c r="W246" s="1"/>
      <c r="X246" s="1"/>
      <c r="Y246" s="1"/>
      <c r="Z246" s="1"/>
      <c r="AA246" s="1"/>
      <c r="AB246" s="1"/>
      <c r="AC246" s="1"/>
    </row>
    <row r="247" spans="1:29">
      <c r="A247" s="1"/>
      <c r="B247" s="16"/>
      <c r="C247" s="3"/>
      <c r="D247" s="137"/>
      <c r="E247" s="137"/>
      <c r="F247" s="137"/>
      <c r="G247" s="137"/>
      <c r="H247" s="137"/>
      <c r="I247" s="154"/>
      <c r="J247" s="137"/>
      <c r="K247" s="137"/>
      <c r="L247" s="137"/>
      <c r="M247" s="137"/>
      <c r="N247" s="137"/>
      <c r="O247" s="137"/>
      <c r="P247" s="137"/>
      <c r="Q247" s="137"/>
      <c r="R247" s="137"/>
      <c r="S247" s="1"/>
      <c r="T247" s="1"/>
      <c r="U247" s="1"/>
      <c r="V247" s="1"/>
      <c r="W247" s="1"/>
      <c r="X247" s="1"/>
      <c r="Y247" s="1"/>
      <c r="Z247" s="1"/>
      <c r="AA247" s="1"/>
      <c r="AB247" s="1"/>
      <c r="AC247" s="1"/>
    </row>
    <row r="248" spans="1:29">
      <c r="A248" s="1"/>
      <c r="B248" s="16"/>
      <c r="C248" s="3"/>
      <c r="D248" s="137"/>
      <c r="E248" s="137"/>
      <c r="F248" s="137"/>
      <c r="G248" s="137"/>
      <c r="H248" s="137"/>
      <c r="I248" s="137"/>
      <c r="J248" s="137"/>
      <c r="K248" s="137"/>
      <c r="L248" s="137"/>
      <c r="M248" s="137"/>
      <c r="N248" s="137"/>
      <c r="O248" s="137"/>
      <c r="P248" s="137"/>
      <c r="Q248" s="137"/>
      <c r="R248" s="137"/>
      <c r="S248" s="1"/>
      <c r="T248" s="1"/>
      <c r="U248" s="1"/>
      <c r="V248" s="1"/>
      <c r="W248" s="1"/>
      <c r="X248" s="1"/>
      <c r="Y248" s="1"/>
      <c r="Z248" s="1"/>
      <c r="AA248" s="1"/>
      <c r="AB248" s="1"/>
      <c r="AC248" s="1"/>
    </row>
    <row r="249" spans="1:29">
      <c r="A249" s="1"/>
      <c r="B249" s="16"/>
      <c r="C249" s="3"/>
      <c r="D249" s="137"/>
      <c r="E249" s="137"/>
      <c r="F249" s="137"/>
      <c r="G249" s="137"/>
      <c r="H249" s="137"/>
      <c r="I249" s="137"/>
      <c r="J249" s="137"/>
      <c r="K249" s="137"/>
      <c r="L249" s="137"/>
      <c r="M249" s="137"/>
      <c r="N249" s="137"/>
      <c r="O249" s="137"/>
      <c r="P249" s="137"/>
      <c r="Q249" s="137"/>
      <c r="R249" s="137"/>
      <c r="S249" s="1"/>
      <c r="T249" s="1"/>
      <c r="U249" s="1"/>
      <c r="V249" s="1"/>
      <c r="W249" s="1"/>
      <c r="X249" s="1"/>
      <c r="Y249" s="1"/>
      <c r="Z249" s="1"/>
      <c r="AA249" s="1"/>
      <c r="AB249" s="1"/>
      <c r="AC249" s="1"/>
    </row>
    <row r="250" spans="1:29">
      <c r="A250" s="1"/>
      <c r="B250" s="16"/>
      <c r="C250" s="3"/>
      <c r="D250" s="137"/>
      <c r="E250" s="137"/>
      <c r="F250" s="137"/>
      <c r="G250" s="137"/>
      <c r="H250" s="137"/>
      <c r="I250" s="137"/>
      <c r="J250" s="137"/>
      <c r="K250" s="137"/>
      <c r="L250" s="137"/>
      <c r="M250" s="137"/>
      <c r="N250" s="137"/>
      <c r="O250" s="137"/>
      <c r="P250" s="137"/>
      <c r="Q250" s="137"/>
      <c r="R250" s="137"/>
      <c r="S250" s="1"/>
      <c r="T250" s="1"/>
      <c r="U250" s="1"/>
      <c r="V250" s="1"/>
      <c r="W250" s="1"/>
      <c r="X250" s="1"/>
      <c r="Y250" s="1"/>
      <c r="Z250" s="1"/>
      <c r="AA250" s="1"/>
      <c r="AB250" s="1"/>
      <c r="AC250" s="1"/>
    </row>
    <row r="251" spans="1:29">
      <c r="A251" s="1"/>
      <c r="B251" s="16"/>
      <c r="C251" s="3"/>
      <c r="D251" s="137"/>
      <c r="E251" s="137"/>
      <c r="F251" s="137"/>
      <c r="G251" s="137"/>
      <c r="H251" s="137"/>
      <c r="I251" s="137"/>
      <c r="J251" s="137"/>
      <c r="K251" s="137"/>
      <c r="L251" s="137"/>
      <c r="M251" s="137"/>
      <c r="N251" s="137"/>
      <c r="O251" s="137"/>
      <c r="P251" s="137"/>
      <c r="Q251" s="137"/>
      <c r="R251" s="137"/>
      <c r="S251" s="1"/>
      <c r="T251" s="1"/>
      <c r="U251" s="1"/>
      <c r="V251" s="1"/>
      <c r="W251" s="1"/>
      <c r="X251" s="1"/>
      <c r="Y251" s="1"/>
      <c r="Z251" s="1"/>
      <c r="AA251" s="1"/>
      <c r="AB251" s="1"/>
      <c r="AC251" s="1"/>
    </row>
    <row r="252" spans="1:29">
      <c r="A252" s="1"/>
      <c r="B252" s="16"/>
      <c r="C252" s="3"/>
      <c r="D252" s="137"/>
      <c r="E252" s="137"/>
      <c r="F252" s="137"/>
      <c r="G252" s="137"/>
      <c r="H252" s="137"/>
      <c r="I252" s="137"/>
      <c r="J252" s="137"/>
      <c r="K252" s="137"/>
      <c r="L252" s="137"/>
      <c r="M252" s="137"/>
      <c r="N252" s="137"/>
      <c r="O252" s="137"/>
      <c r="P252" s="137"/>
      <c r="Q252" s="137"/>
      <c r="R252" s="137"/>
      <c r="S252" s="1"/>
      <c r="T252" s="1"/>
      <c r="U252" s="1"/>
      <c r="V252" s="1"/>
      <c r="W252" s="1"/>
      <c r="X252" s="1"/>
      <c r="Y252" s="1"/>
      <c r="Z252" s="1"/>
      <c r="AA252" s="1"/>
      <c r="AB252" s="1"/>
      <c r="AC252" s="1"/>
    </row>
    <row r="253" spans="1:29">
      <c r="A253" s="1"/>
      <c r="B253" s="16"/>
      <c r="C253" s="3"/>
      <c r="D253" s="137"/>
      <c r="E253" s="137"/>
      <c r="F253" s="137"/>
      <c r="G253" s="137"/>
      <c r="H253" s="137"/>
      <c r="I253" s="137"/>
      <c r="J253" s="137"/>
      <c r="K253" s="137"/>
      <c r="L253" s="137"/>
      <c r="M253" s="137"/>
      <c r="N253" s="137"/>
      <c r="O253" s="137"/>
      <c r="P253" s="137"/>
      <c r="Q253" s="137"/>
      <c r="R253" s="137"/>
      <c r="S253" s="1"/>
      <c r="T253" s="1"/>
      <c r="U253" s="1"/>
      <c r="V253" s="1"/>
      <c r="W253" s="1"/>
      <c r="X253" s="1"/>
      <c r="Y253" s="1"/>
      <c r="Z253" s="1"/>
      <c r="AA253" s="1"/>
      <c r="AB253" s="1"/>
      <c r="AC253" s="1"/>
    </row>
    <row r="254" spans="1:29">
      <c r="A254" s="1"/>
      <c r="B254" s="16"/>
      <c r="C254" s="3"/>
      <c r="D254" s="137"/>
      <c r="E254" s="137"/>
      <c r="F254" s="137"/>
      <c r="G254" s="137"/>
      <c r="H254" s="137"/>
      <c r="I254" s="137"/>
      <c r="J254" s="137"/>
      <c r="K254" s="137"/>
      <c r="L254" s="137"/>
      <c r="M254" s="137"/>
      <c r="N254" s="137"/>
      <c r="O254" s="137"/>
      <c r="P254" s="137"/>
      <c r="Q254" s="137"/>
      <c r="R254" s="137"/>
      <c r="S254" s="1"/>
      <c r="T254" s="1"/>
      <c r="U254" s="1"/>
      <c r="V254" s="1"/>
      <c r="W254" s="1"/>
      <c r="X254" s="1"/>
      <c r="Y254" s="1"/>
      <c r="Z254" s="1"/>
      <c r="AA254" s="1"/>
      <c r="AB254" s="1"/>
      <c r="AC254" s="1"/>
    </row>
    <row r="255" spans="1:29">
      <c r="A255" s="1"/>
      <c r="B255" s="16"/>
      <c r="C255" s="3"/>
      <c r="D255" s="137"/>
      <c r="E255" s="137"/>
      <c r="F255" s="137"/>
      <c r="G255" s="137"/>
      <c r="H255" s="137"/>
      <c r="I255" s="137"/>
      <c r="J255" s="137"/>
      <c r="K255" s="137"/>
      <c r="L255" s="137"/>
      <c r="M255" s="137"/>
      <c r="N255" s="137"/>
      <c r="O255" s="137"/>
      <c r="P255" s="137"/>
      <c r="Q255" s="137"/>
      <c r="R255" s="137"/>
      <c r="S255" s="1"/>
      <c r="T255" s="1"/>
      <c r="U255" s="1"/>
      <c r="V255" s="1"/>
      <c r="W255" s="1"/>
      <c r="X255" s="1"/>
      <c r="Y255" s="1"/>
      <c r="Z255" s="1"/>
      <c r="AA255" s="1"/>
      <c r="AB255" s="1"/>
      <c r="AC255" s="1"/>
    </row>
    <row r="256" spans="1:29">
      <c r="A256" s="1"/>
      <c r="B256" s="16"/>
      <c r="C256" s="3"/>
      <c r="D256" s="137"/>
      <c r="E256" s="137"/>
      <c r="F256" s="137"/>
      <c r="G256" s="137"/>
      <c r="H256" s="137"/>
      <c r="I256" s="137"/>
      <c r="J256" s="137"/>
      <c r="K256" s="137"/>
      <c r="L256" s="137"/>
      <c r="M256" s="137"/>
      <c r="N256" s="137"/>
      <c r="O256" s="137"/>
      <c r="P256" s="137"/>
      <c r="Q256" s="137"/>
      <c r="R256" s="137"/>
      <c r="S256" s="1"/>
      <c r="T256" s="1"/>
      <c r="U256" s="1"/>
      <c r="V256" s="1"/>
      <c r="W256" s="1"/>
      <c r="X256" s="1"/>
      <c r="Y256" s="1"/>
      <c r="Z256" s="1"/>
      <c r="AA256" s="1"/>
      <c r="AB256" s="1"/>
      <c r="AC256" s="1"/>
    </row>
    <row r="257" spans="1:29">
      <c r="A257" s="1"/>
      <c r="B257" s="16"/>
      <c r="C257" s="3"/>
      <c r="D257" s="137"/>
      <c r="E257" s="137"/>
      <c r="F257" s="137"/>
      <c r="G257" s="137"/>
      <c r="H257" s="137"/>
      <c r="I257" s="137"/>
      <c r="J257" s="137"/>
      <c r="K257" s="137"/>
      <c r="L257" s="137"/>
      <c r="M257" s="137"/>
      <c r="N257" s="137"/>
      <c r="O257" s="137"/>
      <c r="P257" s="137"/>
      <c r="Q257" s="137"/>
      <c r="R257" s="137"/>
      <c r="S257" s="1"/>
      <c r="T257" s="1"/>
      <c r="U257" s="1"/>
      <c r="V257" s="1"/>
      <c r="W257" s="1"/>
      <c r="X257" s="1"/>
      <c r="Y257" s="1"/>
      <c r="Z257" s="1"/>
      <c r="AA257" s="1"/>
      <c r="AB257" s="1"/>
      <c r="AC257" s="1"/>
    </row>
    <row r="258" spans="1:29">
      <c r="A258" s="1"/>
      <c r="B258" s="16"/>
      <c r="C258" s="3"/>
      <c r="D258" s="137"/>
      <c r="E258" s="137"/>
      <c r="F258" s="137"/>
      <c r="G258" s="137"/>
      <c r="H258" s="137"/>
      <c r="I258" s="137"/>
      <c r="J258" s="137"/>
      <c r="K258" s="137"/>
      <c r="L258" s="137"/>
      <c r="M258" s="137"/>
      <c r="N258" s="137"/>
      <c r="O258" s="137"/>
      <c r="P258" s="137"/>
      <c r="Q258" s="137"/>
      <c r="R258" s="137"/>
      <c r="S258" s="1"/>
      <c r="T258" s="1"/>
      <c r="U258" s="1"/>
      <c r="V258" s="1"/>
      <c r="W258" s="1"/>
      <c r="X258" s="1"/>
      <c r="Y258" s="1"/>
      <c r="Z258" s="1"/>
      <c r="AA258" s="1"/>
      <c r="AB258" s="1"/>
      <c r="AC258" s="1"/>
    </row>
    <row r="259" spans="1:29">
      <c r="A259" s="1"/>
      <c r="B259" s="16"/>
      <c r="C259" s="3"/>
      <c r="D259" s="137"/>
      <c r="E259" s="137"/>
      <c r="F259" s="137"/>
      <c r="G259" s="137"/>
      <c r="H259" s="137"/>
      <c r="I259" s="137"/>
      <c r="J259" s="137"/>
      <c r="K259" s="137"/>
      <c r="L259" s="137"/>
      <c r="M259" s="137"/>
      <c r="N259" s="137"/>
      <c r="O259" s="137"/>
      <c r="P259" s="137"/>
      <c r="Q259" s="137"/>
      <c r="R259" s="137"/>
      <c r="S259" s="1"/>
      <c r="T259" s="1"/>
      <c r="U259" s="1"/>
      <c r="V259" s="1"/>
      <c r="W259" s="1"/>
      <c r="X259" s="1"/>
      <c r="Y259" s="1"/>
      <c r="Z259" s="1"/>
      <c r="AA259" s="1"/>
      <c r="AB259" s="1"/>
      <c r="AC259" s="1"/>
    </row>
    <row r="260" spans="1:29">
      <c r="A260" s="1"/>
      <c r="B260" s="16"/>
      <c r="C260" s="3"/>
      <c r="D260" s="137"/>
      <c r="E260" s="137"/>
      <c r="F260" s="137"/>
      <c r="G260" s="137"/>
      <c r="H260" s="137"/>
      <c r="I260" s="137"/>
      <c r="J260" s="137"/>
      <c r="K260" s="137"/>
      <c r="L260" s="137"/>
      <c r="M260" s="137"/>
      <c r="N260" s="137"/>
      <c r="O260" s="137"/>
      <c r="P260" s="137"/>
      <c r="Q260" s="137"/>
      <c r="R260" s="137"/>
      <c r="S260" s="1"/>
      <c r="T260" s="1"/>
      <c r="U260" s="1"/>
      <c r="V260" s="1"/>
      <c r="W260" s="1"/>
      <c r="X260" s="1"/>
      <c r="Y260" s="1"/>
      <c r="Z260" s="1"/>
      <c r="AA260" s="1"/>
      <c r="AB260" s="1"/>
      <c r="AC260" s="1"/>
    </row>
    <row r="261" spans="1:29">
      <c r="A261" s="1"/>
      <c r="B261" s="16"/>
      <c r="C261" s="3"/>
      <c r="D261" s="137"/>
      <c r="E261" s="137"/>
      <c r="F261" s="137"/>
      <c r="G261" s="137"/>
      <c r="H261" s="137"/>
      <c r="I261" s="137"/>
      <c r="J261" s="137"/>
      <c r="K261" s="137"/>
      <c r="L261" s="137"/>
      <c r="M261" s="137"/>
      <c r="N261" s="137"/>
      <c r="O261" s="137"/>
      <c r="P261" s="137"/>
      <c r="Q261" s="137"/>
      <c r="R261" s="137"/>
      <c r="S261" s="1"/>
      <c r="T261" s="1"/>
      <c r="U261" s="1"/>
      <c r="V261" s="1"/>
      <c r="W261" s="1"/>
      <c r="X261" s="1"/>
      <c r="Y261" s="1"/>
      <c r="Z261" s="1"/>
      <c r="AA261" s="1"/>
      <c r="AB261" s="1"/>
      <c r="AC261" s="1"/>
    </row>
    <row r="262" spans="1:29">
      <c r="A262" s="1"/>
      <c r="B262" s="16"/>
      <c r="C262" s="3"/>
      <c r="D262" s="137"/>
      <c r="E262" s="137"/>
      <c r="F262" s="137"/>
      <c r="G262" s="137"/>
      <c r="H262" s="137"/>
      <c r="I262" s="137"/>
      <c r="J262" s="137"/>
      <c r="K262" s="137"/>
      <c r="L262" s="137"/>
      <c r="M262" s="137"/>
      <c r="N262" s="137"/>
      <c r="O262" s="137"/>
      <c r="P262" s="137"/>
      <c r="Q262" s="137"/>
      <c r="R262" s="137"/>
      <c r="S262" s="1"/>
      <c r="T262" s="1"/>
      <c r="U262" s="1"/>
      <c r="V262" s="1"/>
      <c r="W262" s="1"/>
      <c r="X262" s="1"/>
      <c r="Y262" s="1"/>
      <c r="Z262" s="1"/>
      <c r="AA262" s="1"/>
      <c r="AB262" s="1"/>
      <c r="AC262" s="1"/>
    </row>
    <row r="263" spans="1:29">
      <c r="A263" s="1"/>
      <c r="B263" s="16"/>
      <c r="C263" s="3"/>
      <c r="D263" s="137"/>
      <c r="E263" s="137"/>
      <c r="F263" s="137"/>
      <c r="G263" s="137"/>
      <c r="H263" s="137"/>
      <c r="I263" s="137"/>
      <c r="J263" s="137"/>
      <c r="K263" s="137"/>
      <c r="L263" s="137"/>
      <c r="M263" s="137"/>
      <c r="N263" s="137"/>
      <c r="O263" s="137"/>
      <c r="P263" s="137"/>
      <c r="Q263" s="137"/>
      <c r="R263" s="137"/>
      <c r="S263" s="1"/>
      <c r="T263" s="1"/>
      <c r="U263" s="1"/>
      <c r="V263" s="1"/>
      <c r="W263" s="1"/>
      <c r="X263" s="1"/>
      <c r="Y263" s="1"/>
      <c r="Z263" s="1"/>
      <c r="AA263" s="1"/>
      <c r="AB263" s="1"/>
      <c r="AC263" s="1"/>
    </row>
    <row r="264" spans="1:29">
      <c r="A264" s="1"/>
      <c r="B264" s="16"/>
      <c r="C264" s="3"/>
      <c r="D264" s="137"/>
      <c r="E264" s="137"/>
      <c r="F264" s="137"/>
      <c r="G264" s="137"/>
      <c r="H264" s="137"/>
      <c r="I264" s="137"/>
      <c r="J264" s="137"/>
      <c r="K264" s="137"/>
      <c r="L264" s="137"/>
      <c r="M264" s="137"/>
      <c r="N264" s="137"/>
      <c r="O264" s="137"/>
      <c r="P264" s="137"/>
      <c r="Q264" s="137"/>
      <c r="R264" s="137"/>
      <c r="S264" s="1"/>
      <c r="T264" s="1"/>
      <c r="U264" s="1"/>
      <c r="V264" s="1"/>
      <c r="W264" s="1"/>
      <c r="X264" s="1"/>
      <c r="Y264" s="1"/>
      <c r="Z264" s="1"/>
      <c r="AA264" s="1"/>
      <c r="AB264" s="1"/>
      <c r="AC264" s="1"/>
    </row>
    <row r="265" spans="1:29">
      <c r="A265" s="1"/>
      <c r="B265" s="16"/>
      <c r="C265" s="3"/>
      <c r="D265" s="137"/>
      <c r="E265" s="137"/>
      <c r="F265" s="137"/>
      <c r="G265" s="137"/>
      <c r="H265" s="137"/>
      <c r="I265" s="137"/>
      <c r="J265" s="137"/>
      <c r="K265" s="137"/>
      <c r="L265" s="137"/>
      <c r="M265" s="137"/>
      <c r="N265" s="137"/>
      <c r="O265" s="137"/>
      <c r="P265" s="137"/>
      <c r="Q265" s="137"/>
      <c r="R265" s="137"/>
      <c r="S265" s="1"/>
      <c r="T265" s="1"/>
      <c r="U265" s="1"/>
      <c r="V265" s="1"/>
      <c r="W265" s="1"/>
      <c r="X265" s="1"/>
      <c r="Y265" s="1"/>
      <c r="Z265" s="1"/>
      <c r="AA265" s="1"/>
      <c r="AB265" s="1"/>
      <c r="AC265" s="1"/>
    </row>
    <row r="266" spans="1:29">
      <c r="A266" s="1"/>
      <c r="B266" s="16"/>
      <c r="C266" s="3"/>
      <c r="D266" s="137"/>
      <c r="E266" s="137"/>
      <c r="F266" s="137"/>
      <c r="G266" s="137"/>
      <c r="H266" s="137"/>
      <c r="I266" s="137"/>
      <c r="J266" s="137"/>
      <c r="K266" s="137"/>
      <c r="L266" s="137"/>
      <c r="M266" s="137"/>
      <c r="N266" s="137"/>
      <c r="O266" s="137"/>
      <c r="P266" s="137"/>
      <c r="Q266" s="137"/>
      <c r="R266" s="137"/>
      <c r="S266" s="1"/>
      <c r="T266" s="1"/>
      <c r="U266" s="1"/>
      <c r="V266" s="1"/>
      <c r="W266" s="1"/>
      <c r="X266" s="1"/>
      <c r="Y266" s="1"/>
      <c r="Z266" s="1"/>
      <c r="AA266" s="1"/>
      <c r="AB266" s="1"/>
      <c r="AC266" s="1"/>
    </row>
    <row r="267" spans="1:29">
      <c r="A267" s="1"/>
      <c r="B267" s="16"/>
      <c r="C267" s="3"/>
      <c r="D267" s="137"/>
      <c r="E267" s="137"/>
      <c r="F267" s="137"/>
      <c r="G267" s="137"/>
      <c r="H267" s="137"/>
      <c r="I267" s="137"/>
      <c r="J267" s="137"/>
      <c r="K267" s="137"/>
      <c r="L267" s="137"/>
      <c r="M267" s="137"/>
      <c r="N267" s="137"/>
      <c r="O267" s="137"/>
      <c r="P267" s="137"/>
      <c r="Q267" s="137"/>
      <c r="R267" s="137"/>
      <c r="S267" s="1"/>
      <c r="T267" s="1"/>
      <c r="U267" s="1"/>
      <c r="V267" s="1"/>
      <c r="W267" s="1"/>
      <c r="X267" s="1"/>
      <c r="Y267" s="1"/>
      <c r="Z267" s="1"/>
      <c r="AA267" s="1"/>
      <c r="AB267" s="1"/>
      <c r="AC267" s="1"/>
    </row>
    <row r="268" spans="1:29">
      <c r="A268" s="1"/>
      <c r="B268" s="16"/>
      <c r="C268" s="3"/>
      <c r="D268" s="137"/>
      <c r="E268" s="137"/>
      <c r="F268" s="137"/>
      <c r="G268" s="137"/>
      <c r="H268" s="137"/>
      <c r="I268" s="137"/>
      <c r="J268" s="137"/>
      <c r="K268" s="137"/>
      <c r="L268" s="137"/>
      <c r="M268" s="137"/>
      <c r="N268" s="137"/>
      <c r="O268" s="137"/>
      <c r="P268" s="137"/>
      <c r="Q268" s="137"/>
      <c r="R268" s="137"/>
      <c r="S268" s="1"/>
      <c r="T268" s="1"/>
      <c r="U268" s="1"/>
      <c r="V268" s="1"/>
      <c r="W268" s="1"/>
      <c r="X268" s="1"/>
      <c r="Y268" s="1"/>
      <c r="Z268" s="1"/>
      <c r="AA268" s="1"/>
      <c r="AB268" s="1"/>
      <c r="AC268" s="1"/>
    </row>
    <row r="269" spans="1:29">
      <c r="A269" s="1"/>
      <c r="B269" s="16"/>
      <c r="C269" s="3"/>
      <c r="D269" s="137"/>
      <c r="E269" s="137"/>
      <c r="F269" s="137"/>
      <c r="G269" s="137"/>
      <c r="H269" s="137"/>
      <c r="I269" s="137"/>
      <c r="J269" s="137"/>
      <c r="K269" s="137"/>
      <c r="L269" s="137"/>
      <c r="M269" s="137"/>
      <c r="N269" s="137"/>
      <c r="O269" s="137"/>
      <c r="P269" s="137"/>
      <c r="Q269" s="137"/>
      <c r="R269" s="137"/>
      <c r="S269" s="1"/>
      <c r="T269" s="1"/>
      <c r="U269" s="1"/>
      <c r="V269" s="1"/>
      <c r="W269" s="1"/>
      <c r="X269" s="1"/>
      <c r="Y269" s="1"/>
      <c r="Z269" s="1"/>
      <c r="AA269" s="1"/>
      <c r="AB269" s="1"/>
      <c r="AC269" s="1"/>
    </row>
    <row r="270" spans="1:29">
      <c r="A270" s="1"/>
      <c r="B270" s="16"/>
      <c r="C270" s="3"/>
      <c r="D270" s="137"/>
      <c r="E270" s="137"/>
      <c r="F270" s="137"/>
      <c r="G270" s="137"/>
      <c r="H270" s="137"/>
      <c r="I270" s="137"/>
      <c r="J270" s="137"/>
      <c r="K270" s="137"/>
      <c r="L270" s="137"/>
      <c r="M270" s="137"/>
      <c r="N270" s="137"/>
      <c r="O270" s="137"/>
      <c r="P270" s="137"/>
      <c r="Q270" s="137"/>
      <c r="R270" s="137"/>
      <c r="S270" s="1"/>
      <c r="T270" s="1"/>
      <c r="U270" s="1"/>
      <c r="V270" s="1"/>
      <c r="W270" s="1"/>
      <c r="X270" s="1"/>
      <c r="Y270" s="1"/>
      <c r="Z270" s="1"/>
      <c r="AA270" s="1"/>
      <c r="AB270" s="1"/>
      <c r="AC270" s="1"/>
    </row>
    <row r="271" spans="1:29">
      <c r="A271" s="1"/>
      <c r="B271" s="16"/>
      <c r="C271" s="3"/>
      <c r="D271" s="137"/>
      <c r="E271" s="137"/>
      <c r="F271" s="137"/>
      <c r="G271" s="137"/>
      <c r="H271" s="137"/>
      <c r="I271" s="137"/>
      <c r="J271" s="137"/>
      <c r="K271" s="137"/>
      <c r="L271" s="137"/>
      <c r="M271" s="137"/>
      <c r="N271" s="137"/>
      <c r="O271" s="137"/>
      <c r="P271" s="137"/>
      <c r="Q271" s="137"/>
      <c r="R271" s="137"/>
      <c r="S271" s="1"/>
      <c r="T271" s="1"/>
      <c r="U271" s="1"/>
      <c r="V271" s="1"/>
      <c r="W271" s="1"/>
      <c r="X271" s="1"/>
      <c r="Y271" s="1"/>
      <c r="Z271" s="1"/>
      <c r="AA271" s="1"/>
      <c r="AB271" s="1"/>
      <c r="AC271" s="1"/>
    </row>
    <row r="272" spans="1:29">
      <c r="A272" s="1"/>
      <c r="B272" s="16"/>
      <c r="C272" s="3"/>
      <c r="D272" s="137"/>
      <c r="E272" s="137"/>
      <c r="F272" s="137"/>
      <c r="G272" s="137"/>
      <c r="H272" s="137"/>
      <c r="I272" s="137"/>
      <c r="J272" s="137"/>
      <c r="K272" s="137"/>
      <c r="L272" s="137"/>
      <c r="M272" s="137"/>
      <c r="N272" s="137"/>
      <c r="O272" s="137"/>
      <c r="P272" s="137"/>
      <c r="Q272" s="137"/>
      <c r="R272" s="137"/>
      <c r="S272" s="1"/>
      <c r="T272" s="1"/>
      <c r="U272" s="1"/>
      <c r="V272" s="1"/>
      <c r="W272" s="1"/>
      <c r="X272" s="1"/>
      <c r="Y272" s="1"/>
      <c r="Z272" s="1"/>
      <c r="AA272" s="1"/>
      <c r="AB272" s="1"/>
      <c r="AC272" s="1"/>
    </row>
    <row r="273" spans="1:29">
      <c r="A273" s="1"/>
      <c r="B273" s="16"/>
      <c r="C273" s="3"/>
      <c r="D273" s="137"/>
      <c r="E273" s="137"/>
      <c r="F273" s="137"/>
      <c r="G273" s="137"/>
      <c r="H273" s="137"/>
      <c r="I273" s="137"/>
      <c r="J273" s="137"/>
      <c r="K273" s="137"/>
      <c r="L273" s="137"/>
      <c r="M273" s="137"/>
      <c r="N273" s="137"/>
      <c r="O273" s="137"/>
      <c r="P273" s="137"/>
      <c r="Q273" s="137"/>
      <c r="R273" s="137"/>
      <c r="S273" s="1"/>
      <c r="T273" s="1"/>
      <c r="U273" s="1"/>
      <c r="V273" s="1"/>
      <c r="W273" s="1"/>
      <c r="X273" s="1"/>
      <c r="Y273" s="1"/>
      <c r="Z273" s="1"/>
      <c r="AA273" s="1"/>
      <c r="AB273" s="1"/>
      <c r="AC273" s="1"/>
    </row>
    <row r="274" spans="1:29">
      <c r="A274" s="1"/>
      <c r="B274" s="16"/>
      <c r="C274" s="3"/>
      <c r="D274" s="137"/>
      <c r="E274" s="137"/>
      <c r="F274" s="137"/>
      <c r="G274" s="137"/>
      <c r="H274" s="137"/>
      <c r="I274" s="137"/>
      <c r="J274" s="137"/>
      <c r="K274" s="137"/>
      <c r="L274" s="137"/>
      <c r="M274" s="137"/>
      <c r="N274" s="137"/>
      <c r="O274" s="137"/>
      <c r="P274" s="137"/>
      <c r="Q274" s="137"/>
      <c r="R274" s="137"/>
      <c r="S274" s="1"/>
      <c r="T274" s="1"/>
      <c r="U274" s="1"/>
      <c r="V274" s="1"/>
      <c r="W274" s="1"/>
      <c r="X274" s="1"/>
      <c r="Y274" s="1"/>
      <c r="Z274" s="1"/>
      <c r="AA274" s="1"/>
      <c r="AB274" s="1"/>
      <c r="AC274" s="1"/>
    </row>
    <row r="275" spans="1:29">
      <c r="A275" s="1"/>
      <c r="B275" s="16"/>
      <c r="C275" s="3"/>
      <c r="D275" s="137"/>
      <c r="E275" s="137"/>
      <c r="F275" s="137"/>
      <c r="G275" s="137"/>
      <c r="H275" s="137"/>
      <c r="I275" s="137"/>
      <c r="J275" s="137"/>
      <c r="K275" s="137"/>
      <c r="L275" s="137"/>
      <c r="M275" s="137"/>
      <c r="N275" s="137"/>
      <c r="O275" s="137"/>
      <c r="P275" s="137"/>
      <c r="Q275" s="137"/>
      <c r="R275" s="137"/>
      <c r="S275" s="1"/>
      <c r="T275" s="1"/>
      <c r="U275" s="1"/>
      <c r="V275" s="1"/>
      <c r="W275" s="1"/>
      <c r="X275" s="1"/>
      <c r="Y275" s="1"/>
      <c r="Z275" s="1"/>
      <c r="AA275" s="1"/>
      <c r="AB275" s="1"/>
      <c r="AC275" s="1"/>
    </row>
    <row r="276" spans="1:29">
      <c r="A276" s="1"/>
      <c r="B276" s="16"/>
      <c r="C276" s="3"/>
      <c r="D276" s="137"/>
      <c r="E276" s="137"/>
      <c r="F276" s="137"/>
      <c r="G276" s="137"/>
      <c r="H276" s="137"/>
      <c r="I276" s="137"/>
      <c r="J276" s="137"/>
      <c r="K276" s="137"/>
      <c r="L276" s="137"/>
      <c r="M276" s="137"/>
      <c r="N276" s="137"/>
      <c r="O276" s="137"/>
      <c r="P276" s="137"/>
      <c r="Q276" s="137"/>
      <c r="R276" s="137"/>
      <c r="S276" s="1"/>
      <c r="T276" s="1"/>
      <c r="U276" s="1"/>
      <c r="V276" s="1"/>
      <c r="W276" s="1"/>
      <c r="X276" s="1"/>
      <c r="Y276" s="1"/>
      <c r="Z276" s="1"/>
      <c r="AA276" s="1"/>
      <c r="AB276" s="1"/>
      <c r="AC276" s="1"/>
    </row>
    <row r="277" spans="1:29">
      <c r="A277" s="1"/>
      <c r="B277" s="16"/>
      <c r="C277" s="3"/>
      <c r="D277" s="137"/>
      <c r="E277" s="137"/>
      <c r="F277" s="137"/>
      <c r="G277" s="137"/>
      <c r="H277" s="137"/>
      <c r="I277" s="137"/>
      <c r="J277" s="137"/>
      <c r="K277" s="137"/>
      <c r="L277" s="137"/>
      <c r="M277" s="137"/>
      <c r="N277" s="137"/>
      <c r="O277" s="137"/>
      <c r="P277" s="137"/>
      <c r="Q277" s="137"/>
      <c r="R277" s="137"/>
      <c r="S277" s="1"/>
      <c r="T277" s="1"/>
      <c r="U277" s="1"/>
      <c r="V277" s="1"/>
      <c r="W277" s="1"/>
      <c r="X277" s="1"/>
      <c r="Y277" s="1"/>
      <c r="Z277" s="1"/>
      <c r="AA277" s="1"/>
      <c r="AB277" s="1"/>
      <c r="AC277" s="1"/>
    </row>
    <row r="278" spans="1:29">
      <c r="A278" s="1"/>
      <c r="B278" s="16"/>
      <c r="C278" s="3"/>
      <c r="D278" s="137"/>
      <c r="E278" s="137"/>
      <c r="F278" s="137"/>
      <c r="G278" s="137"/>
      <c r="H278" s="137"/>
      <c r="I278" s="137"/>
      <c r="J278" s="137"/>
      <c r="K278" s="137"/>
      <c r="L278" s="137"/>
      <c r="M278" s="137"/>
      <c r="N278" s="137"/>
      <c r="O278" s="137"/>
      <c r="P278" s="137"/>
      <c r="Q278" s="137"/>
      <c r="R278" s="137"/>
      <c r="S278" s="1"/>
      <c r="T278" s="1"/>
      <c r="U278" s="1"/>
      <c r="V278" s="1"/>
      <c r="W278" s="1"/>
      <c r="X278" s="1"/>
      <c r="Y278" s="1"/>
      <c r="Z278" s="1"/>
      <c r="AA278" s="1"/>
      <c r="AB278" s="1"/>
      <c r="AC278" s="1"/>
    </row>
    <row r="279" spans="1:29">
      <c r="A279" s="1"/>
      <c r="B279" s="16"/>
      <c r="C279" s="3"/>
      <c r="D279" s="137"/>
      <c r="E279" s="137"/>
      <c r="F279" s="137"/>
      <c r="G279" s="137"/>
      <c r="H279" s="137"/>
      <c r="I279" s="137"/>
      <c r="J279" s="137"/>
      <c r="K279" s="137"/>
      <c r="L279" s="137"/>
      <c r="M279" s="137"/>
      <c r="N279" s="137"/>
      <c r="O279" s="137"/>
      <c r="P279" s="137"/>
      <c r="Q279" s="137"/>
      <c r="R279" s="137"/>
      <c r="S279" s="1"/>
      <c r="T279" s="1"/>
      <c r="U279" s="1"/>
      <c r="V279" s="1"/>
      <c r="W279" s="1"/>
      <c r="X279" s="1"/>
      <c r="Y279" s="1"/>
      <c r="Z279" s="1"/>
      <c r="AA279" s="1"/>
      <c r="AB279" s="1"/>
      <c r="AC279" s="1"/>
    </row>
    <row r="280" spans="1:29">
      <c r="A280" s="1"/>
      <c r="B280" s="16"/>
      <c r="C280" s="3"/>
      <c r="D280" s="137"/>
      <c r="E280" s="137"/>
      <c r="F280" s="137"/>
      <c r="G280" s="137"/>
      <c r="H280" s="137"/>
      <c r="I280" s="137"/>
      <c r="J280" s="137"/>
      <c r="K280" s="137"/>
      <c r="L280" s="137"/>
      <c r="M280" s="137"/>
      <c r="N280" s="137"/>
      <c r="O280" s="137"/>
      <c r="P280" s="137"/>
      <c r="Q280" s="137"/>
      <c r="R280" s="137"/>
      <c r="S280" s="1"/>
      <c r="T280" s="1"/>
      <c r="U280" s="1"/>
      <c r="V280" s="1"/>
      <c r="W280" s="1"/>
      <c r="X280" s="1"/>
      <c r="Y280" s="1"/>
      <c r="Z280" s="1"/>
      <c r="AA280" s="1"/>
      <c r="AB280" s="1"/>
      <c r="AC280" s="1"/>
    </row>
    <row r="281" spans="1:29">
      <c r="A281" s="1"/>
      <c r="B281" s="16"/>
      <c r="C281" s="3"/>
      <c r="D281" s="137"/>
      <c r="E281" s="137"/>
      <c r="F281" s="137"/>
      <c r="G281" s="137"/>
      <c r="H281" s="137"/>
      <c r="I281" s="137"/>
      <c r="J281" s="137"/>
      <c r="K281" s="137"/>
      <c r="L281" s="137"/>
      <c r="M281" s="137"/>
      <c r="N281" s="137"/>
      <c r="O281" s="137"/>
      <c r="P281" s="137"/>
      <c r="Q281" s="137"/>
      <c r="R281" s="137"/>
      <c r="S281" s="1"/>
      <c r="T281" s="1"/>
      <c r="U281" s="1"/>
      <c r="V281" s="1"/>
      <c r="W281" s="1"/>
      <c r="X281" s="1"/>
      <c r="Y281" s="1"/>
      <c r="Z281" s="1"/>
      <c r="AA281" s="1"/>
      <c r="AB281" s="1"/>
      <c r="AC281" s="1"/>
    </row>
    <row r="282" spans="1:29">
      <c r="A282" s="1"/>
      <c r="B282" s="16"/>
      <c r="C282" s="3"/>
      <c r="D282" s="137"/>
      <c r="E282" s="137"/>
      <c r="F282" s="137"/>
      <c r="G282" s="137"/>
      <c r="H282" s="137"/>
      <c r="I282" s="137"/>
      <c r="J282" s="137"/>
      <c r="K282" s="137"/>
      <c r="L282" s="137"/>
      <c r="M282" s="137"/>
      <c r="N282" s="137"/>
      <c r="O282" s="137"/>
      <c r="P282" s="137"/>
      <c r="Q282" s="137"/>
      <c r="R282" s="137"/>
      <c r="S282" s="1"/>
      <c r="T282" s="1"/>
      <c r="U282" s="1"/>
      <c r="V282" s="1"/>
      <c r="W282" s="1"/>
      <c r="X282" s="1"/>
      <c r="Y282" s="1"/>
      <c r="Z282" s="1"/>
      <c r="AA282" s="1"/>
      <c r="AB282" s="1"/>
      <c r="AC282" s="1"/>
    </row>
    <row r="283" spans="1:29">
      <c r="A283" s="1"/>
      <c r="B283" s="16"/>
      <c r="C283" s="3"/>
      <c r="D283" s="137"/>
      <c r="E283" s="137"/>
      <c r="F283" s="137"/>
      <c r="G283" s="137"/>
      <c r="H283" s="137"/>
      <c r="I283" s="137"/>
      <c r="J283" s="137"/>
      <c r="K283" s="137"/>
      <c r="L283" s="137"/>
      <c r="M283" s="137"/>
      <c r="N283" s="137"/>
      <c r="O283" s="137"/>
      <c r="P283" s="137"/>
      <c r="Q283" s="137"/>
      <c r="R283" s="137"/>
      <c r="S283" s="1"/>
      <c r="T283" s="1"/>
      <c r="U283" s="1"/>
      <c r="V283" s="1"/>
      <c r="W283" s="1"/>
      <c r="X283" s="1"/>
      <c r="Y283" s="1"/>
      <c r="Z283" s="1"/>
      <c r="AA283" s="1"/>
      <c r="AB283" s="1"/>
      <c r="AC283" s="1"/>
    </row>
    <row r="284" spans="1:29">
      <c r="A284" s="1"/>
      <c r="B284" s="16"/>
      <c r="C284" s="3"/>
      <c r="D284" s="137"/>
      <c r="E284" s="137"/>
      <c r="F284" s="137"/>
      <c r="G284" s="137"/>
      <c r="H284" s="137"/>
      <c r="I284" s="137"/>
      <c r="J284" s="137"/>
      <c r="K284" s="137"/>
      <c r="L284" s="137"/>
      <c r="M284" s="137"/>
      <c r="N284" s="137"/>
      <c r="O284" s="137"/>
      <c r="P284" s="137"/>
      <c r="Q284" s="137"/>
      <c r="R284" s="137"/>
      <c r="S284" s="1"/>
      <c r="T284" s="1"/>
      <c r="U284" s="1"/>
      <c r="V284" s="1"/>
      <c r="W284" s="1"/>
      <c r="X284" s="1"/>
      <c r="Y284" s="1"/>
      <c r="Z284" s="1"/>
      <c r="AA284" s="1"/>
      <c r="AB284" s="1"/>
      <c r="AC284" s="1"/>
    </row>
    <row r="285" spans="1:29">
      <c r="A285" s="1"/>
      <c r="B285" s="16"/>
      <c r="C285" s="3"/>
      <c r="D285" s="137"/>
      <c r="E285" s="137"/>
      <c r="F285" s="137"/>
      <c r="G285" s="137"/>
      <c r="H285" s="137"/>
      <c r="I285" s="137"/>
      <c r="J285" s="137"/>
      <c r="K285" s="137"/>
      <c r="L285" s="137"/>
      <c r="M285" s="137"/>
      <c r="N285" s="137"/>
      <c r="O285" s="137"/>
      <c r="P285" s="137"/>
      <c r="Q285" s="137"/>
      <c r="R285" s="137"/>
      <c r="S285" s="1"/>
      <c r="T285" s="1"/>
      <c r="U285" s="1"/>
      <c r="V285" s="1"/>
      <c r="W285" s="1"/>
      <c r="X285" s="1"/>
      <c r="Y285" s="1"/>
      <c r="Z285" s="1"/>
      <c r="AA285" s="1"/>
      <c r="AB285" s="1"/>
      <c r="AC285" s="1"/>
    </row>
    <row r="286" spans="1:29">
      <c r="A286" s="1"/>
      <c r="B286" s="16"/>
      <c r="C286" s="3"/>
      <c r="D286" s="137"/>
      <c r="E286" s="137"/>
      <c r="F286" s="137"/>
      <c r="G286" s="137"/>
      <c r="H286" s="137"/>
      <c r="I286" s="137"/>
      <c r="J286" s="137"/>
      <c r="K286" s="137"/>
      <c r="L286" s="137"/>
      <c r="M286" s="137"/>
      <c r="N286" s="137"/>
      <c r="O286" s="137"/>
      <c r="P286" s="137"/>
      <c r="Q286" s="137"/>
      <c r="R286" s="137"/>
      <c r="S286" s="1"/>
      <c r="T286" s="1"/>
      <c r="U286" s="1"/>
      <c r="V286" s="1"/>
      <c r="W286" s="1"/>
      <c r="X286" s="1"/>
      <c r="Y286" s="1"/>
      <c r="Z286" s="1"/>
      <c r="AA286" s="1"/>
      <c r="AB286" s="1"/>
      <c r="AC286" s="1"/>
    </row>
    <row r="287" spans="1:29">
      <c r="A287" s="1"/>
      <c r="B287" s="16"/>
      <c r="C287" s="3"/>
      <c r="D287" s="137"/>
      <c r="E287" s="137"/>
      <c r="F287" s="137"/>
      <c r="G287" s="137"/>
      <c r="H287" s="137"/>
      <c r="I287" s="137"/>
      <c r="J287" s="137"/>
      <c r="K287" s="137"/>
      <c r="L287" s="137"/>
      <c r="M287" s="137"/>
      <c r="N287" s="137"/>
      <c r="O287" s="137"/>
      <c r="P287" s="137"/>
      <c r="Q287" s="137"/>
      <c r="R287" s="137"/>
      <c r="S287" s="1"/>
      <c r="T287" s="1"/>
      <c r="U287" s="1"/>
      <c r="V287" s="1"/>
      <c r="W287" s="1"/>
      <c r="X287" s="1"/>
      <c r="Y287" s="1"/>
      <c r="Z287" s="1"/>
      <c r="AA287" s="1"/>
      <c r="AB287" s="1"/>
      <c r="AC287" s="1"/>
    </row>
    <row r="288" spans="1:29">
      <c r="A288" s="1"/>
      <c r="B288" s="16"/>
      <c r="C288" s="3"/>
      <c r="D288" s="137"/>
      <c r="E288" s="137"/>
      <c r="F288" s="137"/>
      <c r="G288" s="137"/>
      <c r="H288" s="137"/>
      <c r="I288" s="137"/>
      <c r="J288" s="137"/>
      <c r="K288" s="137"/>
      <c r="L288" s="137"/>
      <c r="M288" s="137"/>
      <c r="N288" s="137"/>
      <c r="O288" s="137"/>
      <c r="P288" s="137"/>
      <c r="Q288" s="137"/>
      <c r="R288" s="137"/>
      <c r="S288" s="1"/>
      <c r="T288" s="1"/>
      <c r="U288" s="1"/>
      <c r="V288" s="1"/>
      <c r="W288" s="1"/>
      <c r="X288" s="1"/>
      <c r="Y288" s="1"/>
      <c r="Z288" s="1"/>
      <c r="AA288" s="1"/>
      <c r="AB288" s="1"/>
      <c r="AC288" s="1"/>
    </row>
    <row r="289" spans="1:29">
      <c r="A289" s="1"/>
      <c r="B289" s="16"/>
      <c r="C289" s="3"/>
      <c r="D289" s="137"/>
      <c r="E289" s="137"/>
      <c r="F289" s="137"/>
      <c r="G289" s="137"/>
      <c r="H289" s="137"/>
      <c r="I289" s="137"/>
      <c r="J289" s="137"/>
      <c r="K289" s="137"/>
      <c r="L289" s="137"/>
      <c r="M289" s="137"/>
      <c r="N289" s="137"/>
      <c r="O289" s="137"/>
      <c r="P289" s="137"/>
      <c r="Q289" s="137"/>
      <c r="R289" s="137"/>
      <c r="S289" s="1"/>
      <c r="T289" s="1"/>
      <c r="U289" s="1"/>
      <c r="V289" s="1"/>
      <c r="W289" s="1"/>
      <c r="X289" s="1"/>
      <c r="Y289" s="1"/>
      <c r="Z289" s="1"/>
      <c r="AA289" s="1"/>
      <c r="AB289" s="1"/>
      <c r="AC289" s="1"/>
    </row>
    <row r="290" spans="1:29">
      <c r="A290" s="1"/>
      <c r="B290" s="16"/>
      <c r="C290" s="3"/>
      <c r="D290" s="137"/>
      <c r="E290" s="137"/>
      <c r="F290" s="137"/>
      <c r="G290" s="137"/>
      <c r="H290" s="137"/>
      <c r="I290" s="137"/>
      <c r="J290" s="137"/>
      <c r="K290" s="137"/>
      <c r="L290" s="137"/>
      <c r="M290" s="137"/>
      <c r="N290" s="137"/>
      <c r="O290" s="137"/>
      <c r="P290" s="137"/>
      <c r="Q290" s="137"/>
      <c r="R290" s="137"/>
      <c r="S290" s="1"/>
      <c r="T290" s="1"/>
      <c r="U290" s="1"/>
      <c r="V290" s="1"/>
      <c r="W290" s="1"/>
      <c r="X290" s="1"/>
      <c r="Y290" s="1"/>
      <c r="Z290" s="1"/>
      <c r="AA290" s="1"/>
      <c r="AB290" s="1"/>
      <c r="AC290" s="1"/>
    </row>
    <row r="291" spans="1:29">
      <c r="A291" s="1"/>
      <c r="B291" s="16"/>
      <c r="C291" s="3"/>
      <c r="D291" s="137"/>
      <c r="E291" s="137"/>
      <c r="F291" s="137"/>
      <c r="G291" s="137"/>
      <c r="H291" s="137"/>
      <c r="I291" s="137"/>
      <c r="J291" s="137"/>
      <c r="K291" s="137"/>
      <c r="L291" s="137"/>
      <c r="M291" s="137"/>
      <c r="N291" s="137"/>
      <c r="O291" s="137"/>
      <c r="P291" s="137"/>
      <c r="Q291" s="137"/>
      <c r="R291" s="137"/>
      <c r="S291" s="1"/>
      <c r="T291" s="1"/>
      <c r="U291" s="1"/>
      <c r="V291" s="1"/>
      <c r="W291" s="1"/>
      <c r="X291" s="1"/>
      <c r="Y291" s="1"/>
      <c r="Z291" s="1"/>
      <c r="AA291" s="1"/>
      <c r="AB291" s="1"/>
      <c r="AC291" s="1"/>
    </row>
    <row r="292" spans="1:29">
      <c r="A292" s="1"/>
      <c r="B292" s="16"/>
      <c r="C292" s="3"/>
      <c r="D292" s="137"/>
      <c r="E292" s="137"/>
      <c r="F292" s="137"/>
      <c r="G292" s="137"/>
      <c r="H292" s="137"/>
      <c r="I292" s="137"/>
      <c r="J292" s="137"/>
      <c r="K292" s="137"/>
      <c r="L292" s="137"/>
      <c r="M292" s="137"/>
      <c r="N292" s="137"/>
      <c r="O292" s="137"/>
      <c r="P292" s="137"/>
      <c r="Q292" s="137"/>
      <c r="R292" s="137"/>
      <c r="S292" s="1"/>
      <c r="T292" s="1"/>
      <c r="U292" s="1"/>
      <c r="V292" s="1"/>
      <c r="W292" s="1"/>
      <c r="X292" s="1"/>
      <c r="Y292" s="1"/>
      <c r="Z292" s="1"/>
      <c r="AA292" s="1"/>
      <c r="AB292" s="1"/>
      <c r="AC292" s="1"/>
    </row>
    <row r="293" spans="1:29">
      <c r="A293" s="1"/>
      <c r="B293" s="16"/>
      <c r="C293" s="3"/>
      <c r="D293" s="137"/>
      <c r="E293" s="137"/>
      <c r="F293" s="137"/>
      <c r="G293" s="137"/>
      <c r="H293" s="137"/>
      <c r="I293" s="137"/>
      <c r="J293" s="137"/>
      <c r="K293" s="137"/>
      <c r="L293" s="137"/>
      <c r="M293" s="137"/>
      <c r="N293" s="137"/>
      <c r="O293" s="137"/>
      <c r="P293" s="137"/>
      <c r="Q293" s="137"/>
      <c r="R293" s="137"/>
      <c r="S293" s="1"/>
      <c r="T293" s="1"/>
      <c r="U293" s="1"/>
      <c r="V293" s="1"/>
      <c r="W293" s="1"/>
      <c r="X293" s="1"/>
      <c r="Y293" s="1"/>
      <c r="Z293" s="1"/>
      <c r="AA293" s="1"/>
      <c r="AB293" s="1"/>
      <c r="AC293" s="1"/>
    </row>
    <row r="294" spans="1:29">
      <c r="A294" s="1"/>
      <c r="B294" s="16"/>
      <c r="C294" s="3"/>
      <c r="D294" s="137"/>
      <c r="E294" s="137"/>
      <c r="F294" s="137"/>
      <c r="G294" s="137"/>
      <c r="H294" s="137"/>
      <c r="I294" s="137"/>
      <c r="J294" s="137"/>
      <c r="K294" s="137"/>
      <c r="L294" s="137"/>
      <c r="M294" s="137"/>
      <c r="N294" s="137"/>
      <c r="O294" s="137"/>
      <c r="P294" s="137"/>
      <c r="Q294" s="137"/>
      <c r="R294" s="137"/>
      <c r="S294" s="1"/>
      <c r="T294" s="1"/>
      <c r="U294" s="1"/>
      <c r="V294" s="1"/>
      <c r="W294" s="1"/>
      <c r="X294" s="1"/>
      <c r="Y294" s="1"/>
      <c r="Z294" s="1"/>
      <c r="AA294" s="1"/>
      <c r="AB294" s="1"/>
      <c r="AC294" s="1"/>
    </row>
    <row r="295" spans="1:29">
      <c r="A295" s="1"/>
      <c r="B295" s="16"/>
      <c r="C295" s="3"/>
      <c r="D295" s="137"/>
      <c r="E295" s="137"/>
      <c r="F295" s="137"/>
      <c r="G295" s="137"/>
      <c r="H295" s="137"/>
      <c r="I295" s="137"/>
      <c r="J295" s="137"/>
      <c r="K295" s="137"/>
      <c r="L295" s="137"/>
      <c r="M295" s="137"/>
      <c r="N295" s="137"/>
      <c r="O295" s="137"/>
      <c r="P295" s="137"/>
      <c r="Q295" s="137"/>
      <c r="R295" s="137"/>
      <c r="S295" s="1"/>
      <c r="T295" s="1"/>
      <c r="U295" s="1"/>
      <c r="V295" s="1"/>
      <c r="W295" s="1"/>
      <c r="X295" s="1"/>
      <c r="Y295" s="1"/>
      <c r="Z295" s="1"/>
      <c r="AA295" s="1"/>
      <c r="AB295" s="1"/>
      <c r="AC295" s="1"/>
    </row>
    <row r="296" spans="1:29">
      <c r="A296" s="1"/>
      <c r="B296" s="16"/>
      <c r="C296" s="3"/>
      <c r="D296" s="137"/>
      <c r="E296" s="137"/>
      <c r="F296" s="137"/>
      <c r="G296" s="137"/>
      <c r="H296" s="137"/>
      <c r="I296" s="137"/>
      <c r="J296" s="137"/>
      <c r="K296" s="137"/>
      <c r="L296" s="137"/>
      <c r="M296" s="137"/>
      <c r="N296" s="137"/>
      <c r="O296" s="137"/>
      <c r="P296" s="137"/>
      <c r="Q296" s="137"/>
      <c r="R296" s="137"/>
      <c r="S296" s="1"/>
      <c r="T296" s="1"/>
      <c r="U296" s="1"/>
      <c r="V296" s="1"/>
      <c r="W296" s="1"/>
      <c r="X296" s="1"/>
      <c r="Y296" s="1"/>
      <c r="Z296" s="1"/>
      <c r="AA296" s="1"/>
      <c r="AB296" s="1"/>
      <c r="AC296" s="1"/>
    </row>
    <row r="297" spans="1:29">
      <c r="A297" s="1"/>
      <c r="B297" s="16"/>
      <c r="C297" s="3"/>
      <c r="D297" s="137"/>
      <c r="E297" s="137"/>
      <c r="F297" s="137"/>
      <c r="G297" s="137"/>
      <c r="H297" s="137"/>
      <c r="I297" s="137"/>
      <c r="J297" s="137"/>
      <c r="K297" s="137"/>
      <c r="L297" s="137"/>
      <c r="M297" s="137"/>
      <c r="N297" s="137"/>
      <c r="O297" s="137"/>
      <c r="P297" s="137"/>
      <c r="Q297" s="137"/>
      <c r="R297" s="137"/>
      <c r="S297" s="1"/>
      <c r="T297" s="1"/>
      <c r="U297" s="1"/>
      <c r="V297" s="1"/>
      <c r="W297" s="1"/>
      <c r="X297" s="1"/>
      <c r="Y297" s="1"/>
      <c r="Z297" s="1"/>
      <c r="AA297" s="1"/>
      <c r="AB297" s="1"/>
      <c r="AC297" s="1"/>
    </row>
    <row r="298" spans="1:29">
      <c r="A298" s="1"/>
      <c r="B298" s="16"/>
      <c r="C298" s="3"/>
      <c r="D298" s="137"/>
      <c r="E298" s="137"/>
      <c r="F298" s="137"/>
      <c r="G298" s="137"/>
      <c r="H298" s="137"/>
      <c r="I298" s="137"/>
      <c r="J298" s="137"/>
      <c r="K298" s="137"/>
      <c r="L298" s="137"/>
      <c r="M298" s="137"/>
      <c r="N298" s="137"/>
      <c r="O298" s="137"/>
      <c r="P298" s="137"/>
      <c r="Q298" s="137"/>
      <c r="R298" s="137"/>
      <c r="S298" s="1"/>
      <c r="T298" s="1"/>
      <c r="U298" s="1"/>
      <c r="V298" s="1"/>
      <c r="W298" s="1"/>
      <c r="X298" s="1"/>
      <c r="Y298" s="1"/>
      <c r="Z298" s="1"/>
      <c r="AA298" s="1"/>
      <c r="AB298" s="1"/>
      <c r="AC298" s="1"/>
    </row>
    <row r="299" spans="1:29">
      <c r="A299" s="1"/>
      <c r="B299" s="16"/>
      <c r="C299" s="3"/>
      <c r="D299" s="137"/>
      <c r="E299" s="137"/>
      <c r="F299" s="137"/>
      <c r="G299" s="137"/>
      <c r="H299" s="137"/>
      <c r="I299" s="137"/>
      <c r="J299" s="137"/>
      <c r="K299" s="137"/>
      <c r="L299" s="137"/>
      <c r="M299" s="137"/>
      <c r="N299" s="137"/>
      <c r="O299" s="137"/>
      <c r="P299" s="137"/>
      <c r="Q299" s="137"/>
      <c r="R299" s="137"/>
      <c r="S299" s="1"/>
      <c r="T299" s="1"/>
      <c r="U299" s="1"/>
      <c r="V299" s="1"/>
      <c r="W299" s="1"/>
      <c r="X299" s="1"/>
      <c r="Y299" s="1"/>
      <c r="Z299" s="1"/>
      <c r="AA299" s="1"/>
      <c r="AB299" s="1"/>
      <c r="AC299" s="1"/>
    </row>
    <row r="300" spans="1:29">
      <c r="A300" s="1"/>
      <c r="B300" s="16"/>
      <c r="C300" s="3"/>
      <c r="D300" s="137"/>
      <c r="E300" s="137"/>
      <c r="F300" s="137"/>
      <c r="G300" s="137"/>
      <c r="H300" s="137"/>
      <c r="I300" s="137"/>
      <c r="J300" s="137"/>
      <c r="K300" s="137"/>
      <c r="L300" s="137"/>
      <c r="M300" s="137"/>
      <c r="N300" s="137"/>
      <c r="O300" s="137"/>
      <c r="P300" s="137"/>
      <c r="Q300" s="137"/>
      <c r="R300" s="137"/>
      <c r="S300" s="1"/>
      <c r="T300" s="1"/>
      <c r="U300" s="1"/>
      <c r="V300" s="1"/>
      <c r="W300" s="1"/>
      <c r="X300" s="1"/>
      <c r="Y300" s="1"/>
      <c r="Z300" s="1"/>
      <c r="AA300" s="1"/>
      <c r="AB300" s="1"/>
      <c r="AC300" s="1"/>
    </row>
    <row r="301" spans="1:29">
      <c r="A301" s="1"/>
      <c r="B301" s="16"/>
      <c r="C301" s="3"/>
      <c r="D301" s="137"/>
      <c r="E301" s="137"/>
      <c r="F301" s="137"/>
      <c r="G301" s="137"/>
      <c r="H301" s="137"/>
      <c r="I301" s="137"/>
      <c r="J301" s="137"/>
      <c r="K301" s="137"/>
      <c r="L301" s="137"/>
      <c r="M301" s="137"/>
      <c r="N301" s="137"/>
      <c r="O301" s="137"/>
      <c r="P301" s="137"/>
      <c r="Q301" s="137"/>
      <c r="R301" s="137"/>
      <c r="S301" s="1"/>
      <c r="T301" s="1"/>
      <c r="U301" s="1"/>
      <c r="V301" s="1"/>
      <c r="W301" s="1"/>
      <c r="X301" s="1"/>
      <c r="Y301" s="1"/>
      <c r="Z301" s="1"/>
      <c r="AA301" s="1"/>
      <c r="AB301" s="1"/>
      <c r="AC301" s="1"/>
    </row>
    <row r="302" spans="1:29">
      <c r="A302" s="1"/>
      <c r="B302" s="16"/>
      <c r="C302" s="3"/>
      <c r="D302" s="137"/>
      <c r="E302" s="137"/>
      <c r="F302" s="137"/>
      <c r="G302" s="137"/>
      <c r="H302" s="137"/>
      <c r="I302" s="137"/>
      <c r="J302" s="137"/>
      <c r="K302" s="137"/>
      <c r="L302" s="137"/>
      <c r="M302" s="137"/>
      <c r="N302" s="137"/>
      <c r="O302" s="137"/>
      <c r="P302" s="137"/>
      <c r="Q302" s="137"/>
      <c r="R302" s="137"/>
      <c r="S302" s="1"/>
      <c r="T302" s="1"/>
      <c r="U302" s="1"/>
      <c r="V302" s="1"/>
      <c r="W302" s="1"/>
      <c r="X302" s="1"/>
      <c r="Y302" s="1"/>
      <c r="Z302" s="1"/>
      <c r="AA302" s="1"/>
      <c r="AB302" s="1"/>
      <c r="AC302" s="1"/>
    </row>
    <row r="303" spans="1:29">
      <c r="A303" s="1"/>
      <c r="B303" s="16"/>
      <c r="C303" s="3"/>
      <c r="D303" s="137"/>
      <c r="E303" s="137"/>
      <c r="F303" s="137"/>
      <c r="G303" s="137"/>
      <c r="H303" s="137"/>
      <c r="I303" s="137"/>
      <c r="J303" s="137"/>
      <c r="K303" s="137"/>
      <c r="L303" s="137"/>
      <c r="M303" s="137"/>
      <c r="N303" s="137"/>
      <c r="O303" s="137"/>
      <c r="P303" s="137"/>
      <c r="Q303" s="137"/>
      <c r="R303" s="137"/>
      <c r="S303" s="1"/>
      <c r="T303" s="1"/>
      <c r="U303" s="1"/>
      <c r="V303" s="1"/>
      <c r="W303" s="1"/>
      <c r="X303" s="1"/>
      <c r="Y303" s="1"/>
      <c r="Z303" s="1"/>
      <c r="AA303" s="1"/>
      <c r="AB303" s="1"/>
      <c r="AC303" s="1"/>
    </row>
    <row r="304" spans="1:29">
      <c r="A304" s="1"/>
      <c r="B304" s="16"/>
      <c r="C304" s="3"/>
      <c r="D304" s="137"/>
      <c r="E304" s="137"/>
      <c r="F304" s="137"/>
      <c r="G304" s="137"/>
      <c r="H304" s="137"/>
      <c r="I304" s="137"/>
      <c r="J304" s="137"/>
      <c r="K304" s="137"/>
      <c r="L304" s="137"/>
      <c r="M304" s="137"/>
      <c r="N304" s="137"/>
      <c r="O304" s="137"/>
      <c r="P304" s="137"/>
      <c r="Q304" s="137"/>
      <c r="R304" s="137"/>
      <c r="S304" s="1"/>
      <c r="T304" s="1"/>
      <c r="U304" s="1"/>
      <c r="V304" s="1"/>
      <c r="W304" s="1"/>
      <c r="X304" s="1"/>
      <c r="Y304" s="1"/>
      <c r="Z304" s="1"/>
      <c r="AA304" s="1"/>
      <c r="AB304" s="1"/>
      <c r="AC304" s="1"/>
    </row>
    <row r="305" spans="1:29">
      <c r="A305" s="1"/>
      <c r="B305" s="16"/>
      <c r="C305" s="3"/>
      <c r="D305" s="137"/>
      <c r="E305" s="137"/>
      <c r="F305" s="137"/>
      <c r="G305" s="137"/>
      <c r="H305" s="137"/>
      <c r="I305" s="137"/>
      <c r="J305" s="137"/>
      <c r="K305" s="137"/>
      <c r="L305" s="137"/>
      <c r="M305" s="137"/>
      <c r="N305" s="137"/>
      <c r="O305" s="137"/>
      <c r="P305" s="137"/>
      <c r="Q305" s="137"/>
      <c r="R305" s="137"/>
      <c r="S305" s="1"/>
      <c r="T305" s="1"/>
      <c r="U305" s="1"/>
      <c r="V305" s="1"/>
      <c r="W305" s="1"/>
      <c r="X305" s="1"/>
      <c r="Y305" s="1"/>
      <c r="Z305" s="1"/>
      <c r="AA305" s="1"/>
      <c r="AB305" s="1"/>
      <c r="AC305" s="1"/>
    </row>
    <row r="306" spans="1:29">
      <c r="A306" s="1"/>
      <c r="B306" s="16"/>
      <c r="C306" s="3"/>
      <c r="D306" s="137"/>
      <c r="E306" s="137"/>
      <c r="F306" s="137"/>
      <c r="G306" s="137"/>
      <c r="H306" s="137"/>
      <c r="I306" s="137"/>
      <c r="J306" s="137"/>
      <c r="K306" s="137"/>
      <c r="L306" s="137"/>
      <c r="M306" s="137"/>
      <c r="N306" s="137"/>
      <c r="O306" s="137"/>
      <c r="P306" s="137"/>
      <c r="Q306" s="137"/>
      <c r="R306" s="137"/>
      <c r="S306" s="1"/>
      <c r="T306" s="1"/>
      <c r="U306" s="1"/>
      <c r="V306" s="1"/>
      <c r="W306" s="1"/>
      <c r="X306" s="1"/>
      <c r="Y306" s="1"/>
      <c r="Z306" s="1"/>
      <c r="AA306" s="1"/>
      <c r="AB306" s="1"/>
      <c r="AC306" s="1"/>
    </row>
    <row r="307" spans="1:29">
      <c r="A307" s="1"/>
      <c r="B307" s="16"/>
      <c r="C307" s="3"/>
      <c r="D307" s="137"/>
      <c r="E307" s="137"/>
      <c r="F307" s="137"/>
      <c r="G307" s="137"/>
      <c r="H307" s="137"/>
      <c r="I307" s="137"/>
      <c r="J307" s="137"/>
      <c r="K307" s="137"/>
      <c r="L307" s="137"/>
      <c r="M307" s="137"/>
      <c r="N307" s="137"/>
      <c r="O307" s="137"/>
      <c r="P307" s="137"/>
      <c r="Q307" s="137"/>
      <c r="R307" s="137"/>
      <c r="S307" s="1"/>
      <c r="T307" s="1"/>
      <c r="U307" s="1"/>
      <c r="V307" s="1"/>
      <c r="W307" s="1"/>
      <c r="X307" s="1"/>
      <c r="Y307" s="1"/>
      <c r="Z307" s="1"/>
      <c r="AA307" s="1"/>
      <c r="AB307" s="1"/>
      <c r="AC307" s="1"/>
    </row>
    <row r="308" spans="1:29">
      <c r="A308" s="1"/>
      <c r="B308" s="16"/>
      <c r="C308" s="3"/>
      <c r="D308" s="137"/>
      <c r="E308" s="137"/>
      <c r="F308" s="137"/>
      <c r="G308" s="137"/>
      <c r="H308" s="137"/>
      <c r="I308" s="137"/>
      <c r="J308" s="137"/>
      <c r="K308" s="137"/>
      <c r="L308" s="137"/>
      <c r="M308" s="137"/>
      <c r="N308" s="137"/>
      <c r="O308" s="137"/>
      <c r="P308" s="137"/>
      <c r="Q308" s="137"/>
      <c r="R308" s="137"/>
      <c r="S308" s="1"/>
      <c r="T308" s="1"/>
      <c r="U308" s="1"/>
      <c r="V308" s="1"/>
      <c r="W308" s="1"/>
      <c r="X308" s="1"/>
      <c r="Y308" s="1"/>
      <c r="Z308" s="1"/>
      <c r="AA308" s="1"/>
      <c r="AB308" s="1"/>
      <c r="AC308" s="1"/>
    </row>
    <row r="309" spans="1:29">
      <c r="A309" s="1"/>
      <c r="B309" s="16"/>
      <c r="C309" s="3"/>
      <c r="D309" s="137"/>
      <c r="E309" s="137"/>
      <c r="F309" s="137"/>
      <c r="G309" s="137"/>
      <c r="H309" s="137"/>
      <c r="I309" s="137"/>
      <c r="J309" s="137"/>
      <c r="K309" s="137"/>
      <c r="L309" s="137"/>
      <c r="M309" s="137"/>
      <c r="N309" s="137"/>
      <c r="O309" s="137"/>
      <c r="P309" s="137"/>
      <c r="Q309" s="137"/>
      <c r="R309" s="137"/>
      <c r="S309" s="1"/>
      <c r="T309" s="1"/>
      <c r="U309" s="1"/>
      <c r="V309" s="1"/>
      <c r="W309" s="1"/>
      <c r="X309" s="1"/>
      <c r="Y309" s="1"/>
      <c r="Z309" s="1"/>
      <c r="AA309" s="1"/>
      <c r="AB309" s="1"/>
      <c r="AC309" s="1"/>
    </row>
    <row r="310" spans="1:29">
      <c r="A310" s="1"/>
      <c r="B310" s="16"/>
      <c r="C310" s="3"/>
      <c r="D310" s="137"/>
      <c r="E310" s="137"/>
      <c r="F310" s="137"/>
      <c r="G310" s="137"/>
      <c r="H310" s="137"/>
      <c r="I310" s="137"/>
      <c r="J310" s="137"/>
      <c r="K310" s="137"/>
      <c r="L310" s="137"/>
      <c r="M310" s="137"/>
      <c r="N310" s="137"/>
      <c r="O310" s="137"/>
      <c r="P310" s="137"/>
      <c r="Q310" s="137"/>
      <c r="R310" s="137"/>
      <c r="S310" s="1"/>
      <c r="T310" s="1"/>
      <c r="U310" s="1"/>
      <c r="V310" s="1"/>
      <c r="W310" s="1"/>
      <c r="X310" s="1"/>
      <c r="Y310" s="1"/>
      <c r="Z310" s="1"/>
      <c r="AA310" s="1"/>
      <c r="AB310" s="1"/>
      <c r="AC310" s="1"/>
    </row>
    <row r="311" spans="1:29">
      <c r="A311" s="1"/>
      <c r="B311" s="16"/>
      <c r="C311" s="3"/>
      <c r="D311" s="137"/>
      <c r="E311" s="137"/>
      <c r="F311" s="137"/>
      <c r="G311" s="137"/>
      <c r="H311" s="137"/>
      <c r="I311" s="137"/>
      <c r="J311" s="137"/>
      <c r="K311" s="137"/>
      <c r="L311" s="137"/>
      <c r="M311" s="137"/>
      <c r="N311" s="137"/>
      <c r="O311" s="137"/>
      <c r="P311" s="137"/>
      <c r="Q311" s="137"/>
      <c r="R311" s="137"/>
      <c r="S311" s="1"/>
      <c r="T311" s="1"/>
      <c r="U311" s="1"/>
      <c r="V311" s="1"/>
      <c r="W311" s="1"/>
      <c r="X311" s="1"/>
      <c r="Y311" s="1"/>
      <c r="Z311" s="1"/>
      <c r="AA311" s="1"/>
      <c r="AB311" s="1"/>
      <c r="AC311" s="1"/>
    </row>
    <row r="312" spans="1:29">
      <c r="A312" s="1"/>
      <c r="B312" s="16"/>
      <c r="C312" s="3"/>
      <c r="D312" s="137"/>
      <c r="E312" s="137"/>
      <c r="F312" s="137"/>
      <c r="G312" s="137"/>
      <c r="H312" s="137"/>
      <c r="I312" s="137"/>
      <c r="J312" s="137"/>
      <c r="K312" s="137"/>
      <c r="L312" s="137"/>
      <c r="M312" s="137"/>
      <c r="N312" s="137"/>
      <c r="O312" s="137"/>
      <c r="P312" s="137"/>
      <c r="Q312" s="137"/>
      <c r="R312" s="137"/>
      <c r="S312" s="1"/>
      <c r="T312" s="1"/>
      <c r="U312" s="1"/>
      <c r="V312" s="1"/>
      <c r="W312" s="1"/>
      <c r="X312" s="1"/>
      <c r="Y312" s="1"/>
      <c r="Z312" s="1"/>
      <c r="AA312" s="1"/>
      <c r="AB312" s="1"/>
      <c r="AC312" s="1"/>
    </row>
    <row r="313" spans="1:29">
      <c r="A313" s="1"/>
      <c r="B313" s="16"/>
      <c r="C313" s="3"/>
      <c r="D313" s="137"/>
      <c r="E313" s="137"/>
      <c r="F313" s="137"/>
      <c r="G313" s="137"/>
      <c r="H313" s="137"/>
      <c r="I313" s="137"/>
      <c r="J313" s="137"/>
      <c r="K313" s="137"/>
      <c r="L313" s="137"/>
      <c r="M313" s="137"/>
      <c r="N313" s="137"/>
      <c r="O313" s="137"/>
      <c r="P313" s="137"/>
      <c r="Q313" s="137"/>
      <c r="R313" s="137"/>
      <c r="S313" s="1"/>
      <c r="T313" s="1"/>
      <c r="U313" s="1"/>
      <c r="V313" s="1"/>
      <c r="W313" s="1"/>
      <c r="X313" s="1"/>
      <c r="Y313" s="1"/>
      <c r="Z313" s="1"/>
      <c r="AA313" s="1"/>
      <c r="AB313" s="1"/>
      <c r="AC313" s="1"/>
    </row>
    <row r="314" spans="1:29">
      <c r="A314" s="1"/>
      <c r="B314" s="16"/>
      <c r="C314" s="3"/>
      <c r="D314" s="137"/>
      <c r="E314" s="137"/>
      <c r="F314" s="137"/>
      <c r="G314" s="137"/>
      <c r="H314" s="137"/>
      <c r="I314" s="137"/>
      <c r="J314" s="137"/>
      <c r="K314" s="137"/>
      <c r="L314" s="137"/>
      <c r="M314" s="137"/>
      <c r="N314" s="137"/>
      <c r="O314" s="137"/>
      <c r="P314" s="137"/>
      <c r="Q314" s="137"/>
      <c r="R314" s="137"/>
      <c r="S314" s="1"/>
      <c r="T314" s="1"/>
      <c r="U314" s="1"/>
      <c r="V314" s="1"/>
      <c r="W314" s="1"/>
      <c r="X314" s="1"/>
      <c r="Y314" s="1"/>
      <c r="Z314" s="1"/>
      <c r="AA314" s="1"/>
      <c r="AB314" s="1"/>
      <c r="AC314" s="1"/>
    </row>
    <row r="315" spans="1:29">
      <c r="A315" s="1"/>
      <c r="B315" s="16"/>
      <c r="C315" s="3"/>
      <c r="D315" s="137"/>
      <c r="E315" s="137"/>
      <c r="F315" s="137"/>
      <c r="G315" s="137"/>
      <c r="H315" s="137"/>
      <c r="I315" s="137"/>
      <c r="J315" s="137"/>
      <c r="K315" s="137"/>
      <c r="L315" s="137"/>
      <c r="M315" s="137"/>
      <c r="N315" s="137"/>
      <c r="O315" s="137"/>
      <c r="P315" s="137"/>
      <c r="Q315" s="137"/>
      <c r="R315" s="137"/>
      <c r="S315" s="1"/>
      <c r="T315" s="1"/>
      <c r="U315" s="1"/>
      <c r="V315" s="1"/>
      <c r="W315" s="1"/>
      <c r="X315" s="1"/>
      <c r="Y315" s="1"/>
      <c r="Z315" s="1"/>
      <c r="AA315" s="1"/>
      <c r="AB315" s="1"/>
      <c r="AC315" s="1"/>
    </row>
    <row r="316" spans="1:29">
      <c r="A316" s="1"/>
      <c r="B316" s="16"/>
      <c r="C316" s="3"/>
      <c r="D316" s="137"/>
      <c r="E316" s="137"/>
      <c r="F316" s="137"/>
      <c r="G316" s="137"/>
      <c r="H316" s="137"/>
      <c r="I316" s="137"/>
      <c r="J316" s="137"/>
      <c r="K316" s="137"/>
      <c r="L316" s="137"/>
      <c r="M316" s="137"/>
      <c r="N316" s="137"/>
      <c r="O316" s="137"/>
      <c r="P316" s="137"/>
      <c r="Q316" s="137"/>
      <c r="R316" s="137"/>
      <c r="S316" s="1"/>
      <c r="T316" s="1"/>
      <c r="U316" s="1"/>
      <c r="V316" s="1"/>
      <c r="W316" s="1"/>
      <c r="X316" s="1"/>
      <c r="Y316" s="1"/>
      <c r="Z316" s="1"/>
      <c r="AA316" s="1"/>
      <c r="AB316" s="1"/>
      <c r="AC316" s="1"/>
    </row>
    <row r="317" spans="1:29">
      <c r="A317" s="1"/>
      <c r="B317" s="16"/>
      <c r="C317" s="3"/>
      <c r="D317" s="137"/>
      <c r="E317" s="137"/>
      <c r="F317" s="137"/>
      <c r="G317" s="137"/>
      <c r="H317" s="137"/>
      <c r="I317" s="137"/>
      <c r="J317" s="137"/>
      <c r="K317" s="137"/>
      <c r="L317" s="137"/>
      <c r="M317" s="137"/>
      <c r="N317" s="137"/>
      <c r="O317" s="137"/>
      <c r="P317" s="137"/>
      <c r="Q317" s="137"/>
      <c r="R317" s="137"/>
      <c r="S317" s="1"/>
      <c r="T317" s="1"/>
      <c r="U317" s="1"/>
      <c r="V317" s="1"/>
      <c r="W317" s="1"/>
      <c r="X317" s="1"/>
      <c r="Y317" s="1"/>
      <c r="Z317" s="1"/>
      <c r="AA317" s="1"/>
      <c r="AB317" s="1"/>
      <c r="AC317" s="1"/>
    </row>
    <row r="318" spans="1:29">
      <c r="A318" s="1"/>
      <c r="B318" s="16"/>
      <c r="C318" s="3"/>
      <c r="D318" s="137"/>
      <c r="E318" s="137"/>
      <c r="F318" s="137"/>
      <c r="G318" s="137"/>
      <c r="H318" s="137"/>
      <c r="I318" s="137"/>
      <c r="J318" s="137"/>
      <c r="K318" s="137"/>
      <c r="L318" s="137"/>
      <c r="M318" s="137"/>
      <c r="N318" s="137"/>
      <c r="O318" s="137"/>
      <c r="P318" s="137"/>
      <c r="Q318" s="137"/>
      <c r="R318" s="137"/>
      <c r="S318" s="1"/>
      <c r="T318" s="1"/>
      <c r="U318" s="1"/>
      <c r="V318" s="1"/>
      <c r="W318" s="1"/>
      <c r="X318" s="1"/>
      <c r="Y318" s="1"/>
      <c r="Z318" s="1"/>
      <c r="AA318" s="1"/>
      <c r="AB318" s="1"/>
      <c r="AC318" s="1"/>
    </row>
    <row r="319" spans="1:29">
      <c r="A319" s="1"/>
      <c r="B319" s="16"/>
      <c r="C319" s="3"/>
      <c r="D319" s="137"/>
      <c r="E319" s="137"/>
      <c r="F319" s="137"/>
      <c r="G319" s="137"/>
      <c r="H319" s="137"/>
      <c r="I319" s="137"/>
      <c r="J319" s="137"/>
      <c r="K319" s="137"/>
      <c r="L319" s="137"/>
      <c r="M319" s="137"/>
      <c r="N319" s="137"/>
      <c r="O319" s="137"/>
      <c r="P319" s="137"/>
      <c r="Q319" s="137"/>
      <c r="R319" s="137"/>
      <c r="S319" s="1"/>
      <c r="T319" s="1"/>
      <c r="U319" s="1"/>
      <c r="V319" s="1"/>
      <c r="W319" s="1"/>
      <c r="X319" s="1"/>
      <c r="Y319" s="1"/>
      <c r="Z319" s="1"/>
      <c r="AA319" s="1"/>
      <c r="AB319" s="1"/>
      <c r="AC319" s="1"/>
    </row>
    <row r="320" spans="1:29">
      <c r="A320" s="1"/>
      <c r="B320" s="16"/>
      <c r="C320" s="3"/>
      <c r="D320" s="137"/>
      <c r="E320" s="137"/>
      <c r="F320" s="137"/>
      <c r="G320" s="137"/>
      <c r="H320" s="137"/>
      <c r="I320" s="137"/>
      <c r="J320" s="137"/>
      <c r="K320" s="137"/>
      <c r="L320" s="137"/>
      <c r="M320" s="137"/>
      <c r="N320" s="137"/>
      <c r="O320" s="137"/>
      <c r="P320" s="137"/>
      <c r="Q320" s="137"/>
      <c r="R320" s="137"/>
      <c r="S320" s="1"/>
      <c r="T320" s="1"/>
      <c r="U320" s="1"/>
      <c r="V320" s="1"/>
      <c r="W320" s="1"/>
      <c r="X320" s="1"/>
      <c r="Y320" s="1"/>
      <c r="Z320" s="1"/>
      <c r="AA320" s="1"/>
      <c r="AB320" s="1"/>
      <c r="AC320" s="1"/>
    </row>
    <row r="321" spans="1:29">
      <c r="A321" s="1"/>
      <c r="B321" s="16"/>
      <c r="C321" s="3"/>
      <c r="D321" s="137"/>
      <c r="E321" s="137"/>
      <c r="F321" s="137"/>
      <c r="G321" s="137"/>
      <c r="H321" s="137"/>
      <c r="I321" s="137"/>
      <c r="J321" s="137"/>
      <c r="K321" s="137"/>
      <c r="L321" s="137"/>
      <c r="M321" s="137"/>
      <c r="N321" s="137"/>
      <c r="O321" s="137"/>
      <c r="P321" s="137"/>
      <c r="Q321" s="137"/>
      <c r="R321" s="137"/>
      <c r="S321" s="1"/>
      <c r="T321" s="1"/>
      <c r="U321" s="1"/>
      <c r="V321" s="1"/>
      <c r="W321" s="1"/>
      <c r="X321" s="1"/>
      <c r="Y321" s="1"/>
      <c r="Z321" s="1"/>
      <c r="AA321" s="1"/>
      <c r="AB321" s="1"/>
      <c r="AC321" s="1"/>
    </row>
    <row r="322" spans="1:29">
      <c r="A322" s="1"/>
      <c r="B322" s="16"/>
      <c r="C322" s="3"/>
      <c r="D322" s="137"/>
      <c r="E322" s="137"/>
      <c r="F322" s="137"/>
      <c r="G322" s="137"/>
      <c r="H322" s="137"/>
      <c r="I322" s="137"/>
      <c r="J322" s="137"/>
      <c r="K322" s="137"/>
      <c r="L322" s="137"/>
      <c r="M322" s="137"/>
      <c r="N322" s="137"/>
      <c r="O322" s="137"/>
      <c r="P322" s="137"/>
      <c r="Q322" s="137"/>
      <c r="R322" s="137"/>
      <c r="S322" s="1"/>
      <c r="T322" s="1"/>
      <c r="U322" s="1"/>
      <c r="V322" s="1"/>
      <c r="W322" s="1"/>
      <c r="X322" s="1"/>
      <c r="Y322" s="1"/>
      <c r="Z322" s="1"/>
      <c r="AA322" s="1"/>
      <c r="AB322" s="1"/>
      <c r="AC322" s="1"/>
    </row>
    <row r="323" spans="1:29">
      <c r="A323" s="1"/>
      <c r="B323" s="16"/>
      <c r="C323" s="3"/>
      <c r="D323" s="137"/>
      <c r="E323" s="137"/>
      <c r="F323" s="137"/>
      <c r="G323" s="137"/>
      <c r="H323" s="137"/>
      <c r="I323" s="137"/>
      <c r="J323" s="137"/>
      <c r="K323" s="137"/>
      <c r="L323" s="137"/>
      <c r="M323" s="137"/>
      <c r="N323" s="137"/>
      <c r="O323" s="137"/>
      <c r="P323" s="137"/>
      <c r="Q323" s="137"/>
      <c r="R323" s="137"/>
      <c r="S323" s="1"/>
      <c r="T323" s="1"/>
      <c r="U323" s="1"/>
      <c r="V323" s="1"/>
      <c r="W323" s="1"/>
      <c r="X323" s="1"/>
      <c r="Y323" s="1"/>
      <c r="Z323" s="1"/>
      <c r="AA323" s="1"/>
      <c r="AB323" s="1"/>
      <c r="AC323" s="1"/>
    </row>
    <row r="324" spans="1:29">
      <c r="A324" s="1"/>
      <c r="B324" s="16"/>
      <c r="C324" s="3"/>
      <c r="D324" s="137"/>
      <c r="E324" s="137"/>
      <c r="F324" s="137"/>
      <c r="G324" s="137"/>
      <c r="H324" s="137"/>
      <c r="I324" s="137"/>
      <c r="J324" s="137"/>
      <c r="K324" s="137"/>
      <c r="L324" s="137"/>
      <c r="M324" s="137"/>
      <c r="N324" s="137"/>
      <c r="O324" s="137"/>
      <c r="P324" s="137"/>
      <c r="Q324" s="137"/>
      <c r="R324" s="137"/>
      <c r="S324" s="1"/>
      <c r="T324" s="1"/>
      <c r="U324" s="1"/>
      <c r="V324" s="1"/>
      <c r="W324" s="1"/>
      <c r="X324" s="1"/>
      <c r="Y324" s="1"/>
      <c r="Z324" s="1"/>
      <c r="AA324" s="1"/>
      <c r="AB324" s="1"/>
      <c r="AC324" s="1"/>
    </row>
    <row r="325" spans="1:29">
      <c r="A325" s="1"/>
      <c r="B325" s="16"/>
      <c r="C325" s="3"/>
      <c r="D325" s="137"/>
      <c r="E325" s="137"/>
      <c r="F325" s="137"/>
      <c r="G325" s="137"/>
      <c r="H325" s="137"/>
      <c r="I325" s="137"/>
      <c r="J325" s="137"/>
      <c r="K325" s="137"/>
      <c r="L325" s="137"/>
      <c r="M325" s="137"/>
      <c r="N325" s="137"/>
      <c r="O325" s="137"/>
      <c r="P325" s="137"/>
      <c r="Q325" s="137"/>
      <c r="R325" s="137"/>
      <c r="S325" s="1"/>
      <c r="T325" s="1"/>
      <c r="U325" s="1"/>
      <c r="V325" s="1"/>
      <c r="W325" s="1"/>
      <c r="X325" s="1"/>
      <c r="Y325" s="1"/>
      <c r="Z325" s="1"/>
      <c r="AA325" s="1"/>
      <c r="AB325" s="1"/>
      <c r="AC325" s="1"/>
    </row>
    <row r="326" spans="1:29">
      <c r="A326" s="1"/>
      <c r="B326" s="16"/>
      <c r="C326" s="3"/>
      <c r="D326" s="137"/>
      <c r="E326" s="137"/>
      <c r="F326" s="137"/>
      <c r="G326" s="137"/>
      <c r="H326" s="137"/>
      <c r="I326" s="137"/>
      <c r="J326" s="137"/>
      <c r="K326" s="137"/>
      <c r="L326" s="137"/>
      <c r="M326" s="137"/>
      <c r="N326" s="137"/>
      <c r="O326" s="137"/>
      <c r="P326" s="137"/>
      <c r="Q326" s="137"/>
      <c r="R326" s="137"/>
      <c r="S326" s="1"/>
      <c r="T326" s="1"/>
      <c r="U326" s="1"/>
      <c r="V326" s="1"/>
      <c r="W326" s="1"/>
      <c r="X326" s="1"/>
      <c r="Y326" s="1"/>
      <c r="Z326" s="1"/>
      <c r="AA326" s="1"/>
      <c r="AB326" s="1"/>
      <c r="AC326" s="1"/>
    </row>
    <row r="327" spans="1:29">
      <c r="A327" s="1"/>
      <c r="B327" s="16"/>
      <c r="C327" s="3"/>
      <c r="D327" s="137"/>
      <c r="E327" s="137"/>
      <c r="F327" s="137"/>
      <c r="G327" s="137"/>
      <c r="H327" s="137"/>
      <c r="I327" s="137"/>
      <c r="J327" s="137"/>
      <c r="K327" s="137"/>
      <c r="L327" s="137"/>
      <c r="M327" s="137"/>
      <c r="N327" s="137"/>
      <c r="O327" s="137"/>
      <c r="P327" s="137"/>
      <c r="Q327" s="137"/>
      <c r="R327" s="137"/>
      <c r="S327" s="1"/>
      <c r="T327" s="1"/>
      <c r="U327" s="1"/>
      <c r="V327" s="1"/>
      <c r="W327" s="1"/>
      <c r="X327" s="1"/>
      <c r="Y327" s="1"/>
      <c r="Z327" s="1"/>
      <c r="AA327" s="1"/>
      <c r="AB327" s="1"/>
      <c r="AC327" s="1"/>
    </row>
    <row r="328" spans="1:29">
      <c r="A328" s="1"/>
      <c r="B328" s="16"/>
      <c r="C328" s="3"/>
      <c r="D328" s="137"/>
      <c r="E328" s="137"/>
      <c r="F328" s="137"/>
      <c r="G328" s="137"/>
      <c r="H328" s="137"/>
      <c r="I328" s="137"/>
      <c r="J328" s="137"/>
      <c r="K328" s="137"/>
      <c r="L328" s="137"/>
      <c r="M328" s="137"/>
      <c r="N328" s="137"/>
      <c r="O328" s="137"/>
      <c r="P328" s="137"/>
      <c r="Q328" s="137"/>
      <c r="R328" s="137"/>
      <c r="S328" s="1"/>
      <c r="T328" s="1"/>
      <c r="U328" s="1"/>
      <c r="V328" s="1"/>
      <c r="W328" s="1"/>
      <c r="X328" s="1"/>
      <c r="Y328" s="1"/>
      <c r="Z328" s="1"/>
      <c r="AA328" s="1"/>
      <c r="AB328" s="1"/>
      <c r="AC328" s="1"/>
    </row>
    <row r="329" spans="1:29">
      <c r="A329" s="1"/>
      <c r="B329" s="16"/>
      <c r="C329" s="3"/>
      <c r="D329" s="137"/>
      <c r="E329" s="137"/>
      <c r="F329" s="137"/>
      <c r="G329" s="137"/>
      <c r="H329" s="137"/>
      <c r="I329" s="137"/>
      <c r="J329" s="137"/>
      <c r="K329" s="137"/>
      <c r="L329" s="137"/>
      <c r="M329" s="137"/>
      <c r="N329" s="137"/>
      <c r="O329" s="137"/>
      <c r="P329" s="137"/>
      <c r="Q329" s="137"/>
      <c r="R329" s="137"/>
      <c r="S329" s="1"/>
      <c r="T329" s="1"/>
      <c r="U329" s="1"/>
      <c r="V329" s="1"/>
      <c r="W329" s="1"/>
      <c r="X329" s="1"/>
      <c r="Y329" s="1"/>
      <c r="Z329" s="1"/>
      <c r="AA329" s="1"/>
      <c r="AB329" s="1"/>
      <c r="AC329" s="1"/>
    </row>
    <row r="330" spans="1:29">
      <c r="A330" s="1"/>
      <c r="B330" s="16"/>
      <c r="C330" s="3"/>
      <c r="D330" s="137"/>
      <c r="E330" s="137"/>
      <c r="F330" s="137"/>
      <c r="G330" s="137"/>
      <c r="H330" s="137"/>
      <c r="I330" s="137"/>
      <c r="J330" s="137"/>
      <c r="K330" s="137"/>
      <c r="L330" s="137"/>
      <c r="M330" s="137"/>
      <c r="N330" s="137"/>
      <c r="O330" s="137"/>
      <c r="P330" s="137"/>
      <c r="Q330" s="137"/>
      <c r="R330" s="137"/>
      <c r="S330" s="1"/>
      <c r="T330" s="1"/>
      <c r="U330" s="1"/>
      <c r="V330" s="1"/>
      <c r="W330" s="1"/>
      <c r="X330" s="1"/>
      <c r="Y330" s="1"/>
      <c r="Z330" s="1"/>
      <c r="AA330" s="1"/>
      <c r="AB330" s="1"/>
      <c r="AC330" s="1"/>
    </row>
    <row r="331" spans="1:29">
      <c r="A331" s="1"/>
      <c r="B331" s="16"/>
      <c r="C331" s="3"/>
      <c r="D331" s="137"/>
      <c r="E331" s="137"/>
      <c r="F331" s="137"/>
      <c r="G331" s="137"/>
      <c r="H331" s="137"/>
      <c r="I331" s="137"/>
      <c r="J331" s="137"/>
      <c r="K331" s="137"/>
      <c r="L331" s="137"/>
      <c r="M331" s="137"/>
      <c r="N331" s="137"/>
      <c r="O331" s="137"/>
      <c r="P331" s="137"/>
      <c r="Q331" s="137"/>
      <c r="R331" s="137"/>
      <c r="S331" s="1"/>
      <c r="T331" s="1"/>
      <c r="U331" s="1"/>
      <c r="V331" s="1"/>
      <c r="W331" s="1"/>
      <c r="X331" s="1"/>
      <c r="Y331" s="1"/>
      <c r="Z331" s="1"/>
      <c r="AA331" s="1"/>
      <c r="AB331" s="1"/>
      <c r="AC331" s="1"/>
    </row>
    <row r="332" spans="1:29">
      <c r="A332" s="1"/>
      <c r="B332" s="16"/>
      <c r="C332" s="3"/>
      <c r="D332" s="137"/>
      <c r="E332" s="137"/>
      <c r="F332" s="137"/>
      <c r="G332" s="137"/>
      <c r="H332" s="137"/>
      <c r="I332" s="137"/>
      <c r="J332" s="137"/>
      <c r="K332" s="137"/>
      <c r="L332" s="137"/>
      <c r="M332" s="137"/>
      <c r="N332" s="137"/>
      <c r="O332" s="137"/>
      <c r="P332" s="137"/>
      <c r="Q332" s="137"/>
      <c r="R332" s="137"/>
      <c r="S332" s="1"/>
      <c r="T332" s="1"/>
      <c r="U332" s="1"/>
      <c r="V332" s="1"/>
      <c r="W332" s="1"/>
      <c r="X332" s="1"/>
      <c r="Y332" s="1"/>
      <c r="Z332" s="1"/>
      <c r="AA332" s="1"/>
      <c r="AB332" s="1"/>
      <c r="AC332" s="1"/>
    </row>
    <row r="333" spans="1:29">
      <c r="A333" s="1"/>
      <c r="B333" s="16"/>
      <c r="C333" s="3"/>
      <c r="D333" s="137"/>
      <c r="E333" s="137"/>
      <c r="F333" s="137"/>
      <c r="G333" s="137"/>
      <c r="H333" s="137"/>
      <c r="I333" s="137"/>
      <c r="J333" s="137"/>
      <c r="K333" s="137"/>
      <c r="L333" s="137"/>
      <c r="M333" s="137"/>
      <c r="N333" s="137"/>
      <c r="O333" s="137"/>
      <c r="P333" s="137"/>
      <c r="Q333" s="137"/>
      <c r="R333" s="137"/>
      <c r="S333" s="1"/>
      <c r="T333" s="1"/>
      <c r="U333" s="1"/>
      <c r="V333" s="1"/>
      <c r="W333" s="1"/>
      <c r="X333" s="1"/>
      <c r="Y333" s="1"/>
      <c r="Z333" s="1"/>
      <c r="AA333" s="1"/>
      <c r="AB333" s="1"/>
      <c r="AC333" s="1"/>
    </row>
    <row r="334" spans="1:29">
      <c r="A334" s="1"/>
      <c r="B334" s="16"/>
      <c r="C334" s="3"/>
      <c r="D334" s="137"/>
      <c r="E334" s="137"/>
      <c r="F334" s="137"/>
      <c r="G334" s="137"/>
      <c r="H334" s="137"/>
      <c r="I334" s="137"/>
      <c r="J334" s="137"/>
      <c r="K334" s="137"/>
      <c r="L334" s="137"/>
      <c r="M334" s="137"/>
      <c r="N334" s="137"/>
      <c r="O334" s="137"/>
      <c r="P334" s="137"/>
      <c r="Q334" s="137"/>
      <c r="R334" s="137"/>
      <c r="S334" s="1"/>
      <c r="T334" s="1"/>
      <c r="U334" s="1"/>
      <c r="V334" s="1"/>
      <c r="W334" s="1"/>
      <c r="X334" s="1"/>
      <c r="Y334" s="1"/>
      <c r="Z334" s="1"/>
      <c r="AA334" s="1"/>
      <c r="AB334" s="1"/>
      <c r="AC334" s="1"/>
    </row>
    <row r="335" spans="1:29">
      <c r="A335" s="1"/>
      <c r="B335" s="16"/>
      <c r="C335" s="3"/>
      <c r="D335" s="137"/>
      <c r="E335" s="137"/>
      <c r="F335" s="137"/>
      <c r="G335" s="137"/>
      <c r="H335" s="137"/>
      <c r="I335" s="137"/>
      <c r="J335" s="137"/>
      <c r="K335" s="137"/>
      <c r="L335" s="137"/>
      <c r="M335" s="137"/>
      <c r="N335" s="137"/>
      <c r="O335" s="137"/>
      <c r="P335" s="137"/>
      <c r="Q335" s="137"/>
      <c r="R335" s="137"/>
      <c r="S335" s="1"/>
      <c r="T335" s="1"/>
      <c r="U335" s="1"/>
      <c r="V335" s="1"/>
      <c r="W335" s="1"/>
      <c r="X335" s="1"/>
      <c r="Y335" s="1"/>
      <c r="Z335" s="1"/>
      <c r="AA335" s="1"/>
      <c r="AB335" s="1"/>
      <c r="AC335" s="1"/>
    </row>
    <row r="336" spans="1:29">
      <c r="A336" s="1"/>
      <c r="B336" s="16"/>
      <c r="C336" s="3"/>
      <c r="D336" s="137"/>
      <c r="E336" s="137"/>
      <c r="F336" s="137"/>
      <c r="G336" s="137"/>
      <c r="H336" s="137"/>
      <c r="I336" s="137"/>
      <c r="J336" s="137"/>
      <c r="K336" s="137"/>
      <c r="L336" s="137"/>
      <c r="M336" s="137"/>
      <c r="N336" s="137"/>
      <c r="O336" s="137"/>
      <c r="P336" s="137"/>
      <c r="Q336" s="137"/>
      <c r="R336" s="137"/>
      <c r="S336" s="1"/>
      <c r="T336" s="1"/>
      <c r="U336" s="1"/>
      <c r="V336" s="1"/>
      <c r="W336" s="1"/>
      <c r="X336" s="1"/>
      <c r="Y336" s="1"/>
      <c r="Z336" s="1"/>
      <c r="AA336" s="1"/>
      <c r="AB336" s="1"/>
      <c r="AC336" s="1"/>
    </row>
    <row r="337" spans="1:29">
      <c r="A337" s="1"/>
      <c r="B337" s="16"/>
      <c r="C337" s="3"/>
      <c r="D337" s="137"/>
      <c r="E337" s="137"/>
      <c r="F337" s="137"/>
      <c r="G337" s="137"/>
      <c r="H337" s="137"/>
      <c r="I337" s="137"/>
      <c r="J337" s="137"/>
      <c r="K337" s="137"/>
      <c r="L337" s="137"/>
      <c r="M337" s="137"/>
      <c r="N337" s="137"/>
      <c r="O337" s="137"/>
      <c r="P337" s="137"/>
      <c r="Q337" s="137"/>
      <c r="R337" s="137"/>
      <c r="S337" s="1"/>
      <c r="T337" s="1"/>
      <c r="U337" s="1"/>
      <c r="V337" s="1"/>
      <c r="W337" s="1"/>
      <c r="X337" s="1"/>
      <c r="Y337" s="1"/>
      <c r="Z337" s="1"/>
      <c r="AA337" s="1"/>
      <c r="AB337" s="1"/>
      <c r="AC337" s="1"/>
    </row>
    <row r="338" spans="1:29">
      <c r="A338" s="1"/>
      <c r="B338" s="16"/>
      <c r="C338" s="3"/>
      <c r="D338" s="137"/>
      <c r="E338" s="137"/>
      <c r="F338" s="137"/>
      <c r="G338" s="137"/>
      <c r="H338" s="137"/>
      <c r="I338" s="137"/>
      <c r="J338" s="137"/>
      <c r="K338" s="137"/>
      <c r="L338" s="137"/>
      <c r="M338" s="137"/>
      <c r="N338" s="137"/>
      <c r="O338" s="137"/>
      <c r="P338" s="137"/>
      <c r="Q338" s="137"/>
      <c r="R338" s="137"/>
      <c r="S338" s="1"/>
      <c r="T338" s="1"/>
      <c r="U338" s="1"/>
      <c r="V338" s="1"/>
      <c r="W338" s="1"/>
      <c r="X338" s="1"/>
      <c r="Y338" s="1"/>
      <c r="Z338" s="1"/>
      <c r="AA338" s="1"/>
      <c r="AB338" s="1"/>
      <c r="AC338" s="1"/>
    </row>
    <row r="339" spans="1:29">
      <c r="A339" s="1"/>
      <c r="B339" s="16"/>
      <c r="C339" s="3"/>
      <c r="D339" s="137"/>
      <c r="E339" s="137"/>
      <c r="F339" s="137"/>
      <c r="G339" s="137"/>
      <c r="H339" s="137"/>
      <c r="I339" s="137"/>
      <c r="J339" s="137"/>
      <c r="K339" s="137"/>
      <c r="L339" s="137"/>
      <c r="M339" s="137"/>
      <c r="N339" s="137"/>
      <c r="O339" s="137"/>
      <c r="P339" s="137"/>
      <c r="Q339" s="137"/>
      <c r="R339" s="137"/>
      <c r="S339" s="1"/>
      <c r="T339" s="1"/>
      <c r="U339" s="1"/>
      <c r="V339" s="1"/>
      <c r="W339" s="1"/>
      <c r="X339" s="1"/>
      <c r="Y339" s="1"/>
      <c r="Z339" s="1"/>
      <c r="AA339" s="1"/>
      <c r="AB339" s="1"/>
      <c r="AC339" s="1"/>
    </row>
    <row r="340" spans="1:29">
      <c r="A340" s="1"/>
      <c r="B340" s="16"/>
      <c r="C340" s="3"/>
      <c r="D340" s="137"/>
      <c r="E340" s="137"/>
      <c r="F340" s="137"/>
      <c r="G340" s="137"/>
      <c r="H340" s="137"/>
      <c r="I340" s="137"/>
      <c r="J340" s="137"/>
      <c r="K340" s="137"/>
      <c r="L340" s="137"/>
      <c r="M340" s="137"/>
      <c r="N340" s="137"/>
      <c r="O340" s="137"/>
      <c r="P340" s="137"/>
      <c r="Q340" s="137"/>
      <c r="R340" s="137"/>
      <c r="S340" s="1"/>
      <c r="T340" s="1"/>
      <c r="U340" s="1"/>
      <c r="V340" s="1"/>
      <c r="W340" s="1"/>
      <c r="X340" s="1"/>
      <c r="Y340" s="1"/>
      <c r="Z340" s="1"/>
      <c r="AA340" s="1"/>
      <c r="AB340" s="1"/>
      <c r="AC340" s="1"/>
    </row>
    <row r="341" spans="1:29">
      <c r="A341" s="1"/>
      <c r="B341" s="16"/>
      <c r="C341" s="3"/>
      <c r="D341" s="137"/>
      <c r="E341" s="137"/>
      <c r="F341" s="137"/>
      <c r="G341" s="137"/>
      <c r="H341" s="137"/>
      <c r="I341" s="137"/>
      <c r="J341" s="137"/>
      <c r="K341" s="137"/>
      <c r="L341" s="137"/>
      <c r="M341" s="137"/>
      <c r="N341" s="137"/>
      <c r="O341" s="137"/>
      <c r="P341" s="137"/>
      <c r="Q341" s="137"/>
      <c r="R341" s="137"/>
      <c r="S341" s="1"/>
      <c r="T341" s="1"/>
      <c r="U341" s="1"/>
      <c r="V341" s="1"/>
      <c r="W341" s="1"/>
      <c r="X341" s="1"/>
      <c r="Y341" s="1"/>
      <c r="Z341" s="1"/>
      <c r="AA341" s="1"/>
      <c r="AB341" s="1"/>
      <c r="AC341" s="1"/>
    </row>
    <row r="342" spans="1:29">
      <c r="A342" s="1"/>
      <c r="B342" s="16"/>
      <c r="C342" s="3"/>
      <c r="D342" s="137"/>
      <c r="E342" s="137"/>
      <c r="F342" s="137"/>
      <c r="G342" s="137"/>
      <c r="H342" s="137"/>
      <c r="I342" s="137"/>
      <c r="J342" s="137"/>
      <c r="K342" s="137"/>
      <c r="L342" s="137"/>
      <c r="M342" s="137"/>
      <c r="N342" s="137"/>
      <c r="O342" s="137"/>
      <c r="P342" s="137"/>
      <c r="Q342" s="137"/>
      <c r="R342" s="137"/>
      <c r="S342" s="1"/>
      <c r="T342" s="1"/>
      <c r="U342" s="1"/>
      <c r="V342" s="1"/>
      <c r="W342" s="1"/>
      <c r="X342" s="1"/>
      <c r="Y342" s="1"/>
      <c r="Z342" s="1"/>
      <c r="AA342" s="1"/>
      <c r="AB342" s="1"/>
      <c r="AC342" s="1"/>
    </row>
  </sheetData>
  <mergeCells count="557">
    <mergeCell ref="S136:S147"/>
    <mergeCell ref="T136:T139"/>
    <mergeCell ref="U136:U139"/>
    <mergeCell ref="V136:V139"/>
    <mergeCell ref="T140:T143"/>
    <mergeCell ref="U140:U143"/>
    <mergeCell ref="V140:V143"/>
    <mergeCell ref="T144:T147"/>
    <mergeCell ref="U144:U147"/>
    <mergeCell ref="V144:V147"/>
    <mergeCell ref="T124:T127"/>
    <mergeCell ref="U124:U127"/>
    <mergeCell ref="V124:V127"/>
    <mergeCell ref="T128:T131"/>
    <mergeCell ref="U128:U131"/>
    <mergeCell ref="V128:V131"/>
    <mergeCell ref="T132:T135"/>
    <mergeCell ref="U132:U135"/>
    <mergeCell ref="V132:V135"/>
    <mergeCell ref="S112:S123"/>
    <mergeCell ref="T112:T115"/>
    <mergeCell ref="U112:U115"/>
    <mergeCell ref="V112:V115"/>
    <mergeCell ref="T116:T119"/>
    <mergeCell ref="U116:U119"/>
    <mergeCell ref="V116:V119"/>
    <mergeCell ref="T120:T123"/>
    <mergeCell ref="U120:U123"/>
    <mergeCell ref="V120:V123"/>
    <mergeCell ref="S100:S111"/>
    <mergeCell ref="T100:T103"/>
    <mergeCell ref="U100:U103"/>
    <mergeCell ref="V100:V103"/>
    <mergeCell ref="T104:T107"/>
    <mergeCell ref="U104:U107"/>
    <mergeCell ref="V104:V107"/>
    <mergeCell ref="T108:T111"/>
    <mergeCell ref="U108:U111"/>
    <mergeCell ref="V108:V111"/>
    <mergeCell ref="T88:T91"/>
    <mergeCell ref="U88:U91"/>
    <mergeCell ref="V88:V91"/>
    <mergeCell ref="T92:T95"/>
    <mergeCell ref="U92:U95"/>
    <mergeCell ref="V92:V95"/>
    <mergeCell ref="T96:T99"/>
    <mergeCell ref="U96:U99"/>
    <mergeCell ref="V96:V99"/>
    <mergeCell ref="T76:T79"/>
    <mergeCell ref="U76:U79"/>
    <mergeCell ref="V76:V79"/>
    <mergeCell ref="T80:T83"/>
    <mergeCell ref="U80:U83"/>
    <mergeCell ref="V80:V83"/>
    <mergeCell ref="T84:T87"/>
    <mergeCell ref="U84:U87"/>
    <mergeCell ref="V84:V87"/>
    <mergeCell ref="T64:T67"/>
    <mergeCell ref="U64:U67"/>
    <mergeCell ref="V64:V67"/>
    <mergeCell ref="T68:T71"/>
    <mergeCell ref="U68:U71"/>
    <mergeCell ref="V68:V71"/>
    <mergeCell ref="T72:T75"/>
    <mergeCell ref="U72:U75"/>
    <mergeCell ref="V72:V75"/>
    <mergeCell ref="S52:S63"/>
    <mergeCell ref="T52:T55"/>
    <mergeCell ref="U52:U55"/>
    <mergeCell ref="V52:V55"/>
    <mergeCell ref="T56:T59"/>
    <mergeCell ref="U56:U59"/>
    <mergeCell ref="V56:V59"/>
    <mergeCell ref="T60:T63"/>
    <mergeCell ref="U60:U63"/>
    <mergeCell ref="V60:V63"/>
    <mergeCell ref="S40:S51"/>
    <mergeCell ref="T40:T43"/>
    <mergeCell ref="U40:U43"/>
    <mergeCell ref="V40:V43"/>
    <mergeCell ref="T44:T47"/>
    <mergeCell ref="U44:U47"/>
    <mergeCell ref="V44:V47"/>
    <mergeCell ref="T48:T51"/>
    <mergeCell ref="U48:U51"/>
    <mergeCell ref="V48:V51"/>
    <mergeCell ref="S28:S39"/>
    <mergeCell ref="T28:T31"/>
    <mergeCell ref="U28:U31"/>
    <mergeCell ref="V28:V31"/>
    <mergeCell ref="T32:T35"/>
    <mergeCell ref="U32:U35"/>
    <mergeCell ref="V32:V35"/>
    <mergeCell ref="T36:T39"/>
    <mergeCell ref="U36:U39"/>
    <mergeCell ref="V36:V39"/>
    <mergeCell ref="S16:S27"/>
    <mergeCell ref="T16:T19"/>
    <mergeCell ref="U16:U19"/>
    <mergeCell ref="V16:V19"/>
    <mergeCell ref="T20:T23"/>
    <mergeCell ref="U20:U23"/>
    <mergeCell ref="V20:V23"/>
    <mergeCell ref="T24:T27"/>
    <mergeCell ref="U24:U27"/>
    <mergeCell ref="V24:V27"/>
    <mergeCell ref="T4:T7"/>
    <mergeCell ref="U4:U7"/>
    <mergeCell ref="V4:V7"/>
    <mergeCell ref="T8:T11"/>
    <mergeCell ref="U8:U11"/>
    <mergeCell ref="V8:V11"/>
    <mergeCell ref="T12:T15"/>
    <mergeCell ref="U12:U15"/>
    <mergeCell ref="V12:V15"/>
    <mergeCell ref="R4:R7"/>
    <mergeCell ref="R8:R11"/>
    <mergeCell ref="K8:K11"/>
    <mergeCell ref="L8:L11"/>
    <mergeCell ref="L12:L15"/>
    <mergeCell ref="N12:N15"/>
    <mergeCell ref="O12:O15"/>
    <mergeCell ref="Q12:Q15"/>
    <mergeCell ref="R12:R15"/>
    <mergeCell ref="N8:N11"/>
    <mergeCell ref="O8:O11"/>
    <mergeCell ref="Q8:Q11"/>
    <mergeCell ref="M4:M15"/>
    <mergeCell ref="N4:N7"/>
    <mergeCell ref="O4:O7"/>
    <mergeCell ref="P4:P15"/>
    <mergeCell ref="Q4:Q7"/>
    <mergeCell ref="L4:L7"/>
    <mergeCell ref="S4:S15"/>
    <mergeCell ref="E16:E19"/>
    <mergeCell ref="F16:F19"/>
    <mergeCell ref="G16:G27"/>
    <mergeCell ref="H16:H19"/>
    <mergeCell ref="I16:I19"/>
    <mergeCell ref="J16:J27"/>
    <mergeCell ref="K16:K19"/>
    <mergeCell ref="K24:K27"/>
    <mergeCell ref="G4:G15"/>
    <mergeCell ref="H4:H7"/>
    <mergeCell ref="I4:I7"/>
    <mergeCell ref="J4:J15"/>
    <mergeCell ref="K4:K7"/>
    <mergeCell ref="E4:E7"/>
    <mergeCell ref="F4:F7"/>
    <mergeCell ref="E12:E15"/>
    <mergeCell ref="F12:F15"/>
    <mergeCell ref="H12:H15"/>
    <mergeCell ref="I12:I15"/>
    <mergeCell ref="K12:K15"/>
    <mergeCell ref="E8:E11"/>
    <mergeCell ref="F8:F11"/>
    <mergeCell ref="H8:H11"/>
    <mergeCell ref="I8:I11"/>
    <mergeCell ref="R16:R19"/>
    <mergeCell ref="E20:E23"/>
    <mergeCell ref="F20:F23"/>
    <mergeCell ref="H20:H23"/>
    <mergeCell ref="I20:I23"/>
    <mergeCell ref="K20:K23"/>
    <mergeCell ref="L20:L23"/>
    <mergeCell ref="N20:N23"/>
    <mergeCell ref="O20:O23"/>
    <mergeCell ref="L16:L19"/>
    <mergeCell ref="M16:M27"/>
    <mergeCell ref="N16:N19"/>
    <mergeCell ref="O16:O19"/>
    <mergeCell ref="P16:P27"/>
    <mergeCell ref="Q16:Q19"/>
    <mergeCell ref="Q20:Q23"/>
    <mergeCell ref="Q24:Q27"/>
    <mergeCell ref="R20:R23"/>
    <mergeCell ref="E24:E27"/>
    <mergeCell ref="F24:F27"/>
    <mergeCell ref="H24:H27"/>
    <mergeCell ref="I24:I27"/>
    <mergeCell ref="L24:L27"/>
    <mergeCell ref="N24:N27"/>
    <mergeCell ref="O24:O27"/>
    <mergeCell ref="R24:R27"/>
    <mergeCell ref="C28:C39"/>
    <mergeCell ref="D28:D39"/>
    <mergeCell ref="E28:E31"/>
    <mergeCell ref="F28:F31"/>
    <mergeCell ref="G28:G39"/>
    <mergeCell ref="H28:H31"/>
    <mergeCell ref="I28:I31"/>
    <mergeCell ref="J28:J39"/>
    <mergeCell ref="Q28:Q31"/>
    <mergeCell ref="R28:R31"/>
    <mergeCell ref="E32:E35"/>
    <mergeCell ref="F32:F35"/>
    <mergeCell ref="H32:H35"/>
    <mergeCell ref="I32:I35"/>
    <mergeCell ref="K32:K35"/>
    <mergeCell ref="L32:L35"/>
    <mergeCell ref="N32:N35"/>
    <mergeCell ref="K28:K31"/>
    <mergeCell ref="L28:L31"/>
    <mergeCell ref="M28:M39"/>
    <mergeCell ref="N28:N31"/>
    <mergeCell ref="O28:O31"/>
    <mergeCell ref="P28:P39"/>
    <mergeCell ref="O32:O35"/>
    <mergeCell ref="O36:O39"/>
    <mergeCell ref="Q32:Q35"/>
    <mergeCell ref="R32:R35"/>
    <mergeCell ref="E36:E39"/>
    <mergeCell ref="F36:F39"/>
    <mergeCell ref="H36:H39"/>
    <mergeCell ref="I36:I39"/>
    <mergeCell ref="K36:K39"/>
    <mergeCell ref="L36:L39"/>
    <mergeCell ref="N36:N39"/>
    <mergeCell ref="Q36:Q39"/>
    <mergeCell ref="R36:R39"/>
    <mergeCell ref="Q40:Q43"/>
    <mergeCell ref="R40:R43"/>
    <mergeCell ref="M40:M51"/>
    <mergeCell ref="Q48:Q51"/>
    <mergeCell ref="R48:R51"/>
    <mergeCell ref="N44:N47"/>
    <mergeCell ref="O44:O47"/>
    <mergeCell ref="O48:O51"/>
    <mergeCell ref="Q44:Q47"/>
    <mergeCell ref="R44:R47"/>
    <mergeCell ref="E48:E51"/>
    <mergeCell ref="F48:F51"/>
    <mergeCell ref="H48:H51"/>
    <mergeCell ref="I48:I51"/>
    <mergeCell ref="K48:K51"/>
    <mergeCell ref="L48:L51"/>
    <mergeCell ref="N48:N51"/>
    <mergeCell ref="P40:P51"/>
    <mergeCell ref="E44:E47"/>
    <mergeCell ref="F44:F47"/>
    <mergeCell ref="H44:H47"/>
    <mergeCell ref="I44:I47"/>
    <mergeCell ref="K44:K47"/>
    <mergeCell ref="L44:L47"/>
    <mergeCell ref="J40:J51"/>
    <mergeCell ref="K40:K43"/>
    <mergeCell ref="L40:L43"/>
    <mergeCell ref="I40:I43"/>
    <mergeCell ref="N40:N43"/>
    <mergeCell ref="O40:O43"/>
    <mergeCell ref="B52:B87"/>
    <mergeCell ref="C52:C63"/>
    <mergeCell ref="D52:D63"/>
    <mergeCell ref="E52:E55"/>
    <mergeCell ref="F52:F55"/>
    <mergeCell ref="G52:G63"/>
    <mergeCell ref="H52:H55"/>
    <mergeCell ref="C40:C51"/>
    <mergeCell ref="D40:D51"/>
    <mergeCell ref="E40:E43"/>
    <mergeCell ref="F40:F43"/>
    <mergeCell ref="G40:G51"/>
    <mergeCell ref="H40:H43"/>
    <mergeCell ref="C76:C87"/>
    <mergeCell ref="D76:D87"/>
    <mergeCell ref="E76:E79"/>
    <mergeCell ref="F76:F79"/>
    <mergeCell ref="G76:G87"/>
    <mergeCell ref="H76:H79"/>
    <mergeCell ref="B4:B51"/>
    <mergeCell ref="C4:C15"/>
    <mergeCell ref="D4:D15"/>
    <mergeCell ref="C16:C27"/>
    <mergeCell ref="D16:D27"/>
    <mergeCell ref="O76:O79"/>
    <mergeCell ref="P76:P87"/>
    <mergeCell ref="Q76:Q79"/>
    <mergeCell ref="O52:O55"/>
    <mergeCell ref="P52:P63"/>
    <mergeCell ref="I60:I63"/>
    <mergeCell ref="K60:K63"/>
    <mergeCell ref="L60:L63"/>
    <mergeCell ref="O60:O63"/>
    <mergeCell ref="N64:N67"/>
    <mergeCell ref="L68:L71"/>
    <mergeCell ref="N68:N71"/>
    <mergeCell ref="R52:R55"/>
    <mergeCell ref="E56:E59"/>
    <mergeCell ref="F56:F59"/>
    <mergeCell ref="H56:H59"/>
    <mergeCell ref="I56:I59"/>
    <mergeCell ref="K56:K59"/>
    <mergeCell ref="I52:I55"/>
    <mergeCell ref="J52:J63"/>
    <mergeCell ref="K52:K55"/>
    <mergeCell ref="L52:L55"/>
    <mergeCell ref="M52:M63"/>
    <mergeCell ref="N52:N55"/>
    <mergeCell ref="L56:L59"/>
    <mergeCell ref="N56:N59"/>
    <mergeCell ref="N60:N63"/>
    <mergeCell ref="O56:O59"/>
    <mergeCell ref="Q56:Q59"/>
    <mergeCell ref="R56:R59"/>
    <mergeCell ref="E60:E63"/>
    <mergeCell ref="F60:F63"/>
    <mergeCell ref="H60:H63"/>
    <mergeCell ref="Q60:Q63"/>
    <mergeCell ref="R60:R63"/>
    <mergeCell ref="Q52:Q55"/>
    <mergeCell ref="C64:C75"/>
    <mergeCell ref="D64:D75"/>
    <mergeCell ref="E64:E67"/>
    <mergeCell ref="F64:F67"/>
    <mergeCell ref="G64:G75"/>
    <mergeCell ref="H64:H67"/>
    <mergeCell ref="O64:O67"/>
    <mergeCell ref="P64:P75"/>
    <mergeCell ref="Q64:Q67"/>
    <mergeCell ref="J64:J75"/>
    <mergeCell ref="K64:K67"/>
    <mergeCell ref="L64:L67"/>
    <mergeCell ref="M64:M75"/>
    <mergeCell ref="Q68:Q71"/>
    <mergeCell ref="R68:R71"/>
    <mergeCell ref="E72:E75"/>
    <mergeCell ref="F72:F75"/>
    <mergeCell ref="H72:H75"/>
    <mergeCell ref="I72:I75"/>
    <mergeCell ref="K72:K75"/>
    <mergeCell ref="L72:L75"/>
    <mergeCell ref="O72:O75"/>
    <mergeCell ref="Q72:Q75"/>
    <mergeCell ref="R72:R75"/>
    <mergeCell ref="N72:N75"/>
    <mergeCell ref="O68:O71"/>
    <mergeCell ref="S64:S75"/>
    <mergeCell ref="R76:R79"/>
    <mergeCell ref="E80:E83"/>
    <mergeCell ref="F80:F83"/>
    <mergeCell ref="H80:H83"/>
    <mergeCell ref="I80:I83"/>
    <mergeCell ref="K80:K83"/>
    <mergeCell ref="I76:I79"/>
    <mergeCell ref="J76:J87"/>
    <mergeCell ref="K76:K79"/>
    <mergeCell ref="L76:L79"/>
    <mergeCell ref="M76:M87"/>
    <mergeCell ref="N76:N79"/>
    <mergeCell ref="L80:L83"/>
    <mergeCell ref="N80:N83"/>
    <mergeCell ref="N84:N87"/>
    <mergeCell ref="S76:S87"/>
    <mergeCell ref="R64:R67"/>
    <mergeCell ref="E68:E71"/>
    <mergeCell ref="F68:F71"/>
    <mergeCell ref="H68:H71"/>
    <mergeCell ref="I68:I71"/>
    <mergeCell ref="K68:K71"/>
    <mergeCell ref="I64:I67"/>
    <mergeCell ref="O80:O83"/>
    <mergeCell ref="Q80:Q83"/>
    <mergeCell ref="R80:R83"/>
    <mergeCell ref="E84:E87"/>
    <mergeCell ref="F84:F87"/>
    <mergeCell ref="H84:H87"/>
    <mergeCell ref="I84:I87"/>
    <mergeCell ref="K84:K87"/>
    <mergeCell ref="L84:L87"/>
    <mergeCell ref="O84:O87"/>
    <mergeCell ref="Q84:Q87"/>
    <mergeCell ref="R84:R87"/>
    <mergeCell ref="E92:E95"/>
    <mergeCell ref="F92:F95"/>
    <mergeCell ref="H92:H95"/>
    <mergeCell ref="I92:I95"/>
    <mergeCell ref="B88:B123"/>
    <mergeCell ref="C88:C99"/>
    <mergeCell ref="D88:D99"/>
    <mergeCell ref="E88:E91"/>
    <mergeCell ref="F88:F91"/>
    <mergeCell ref="G88:G99"/>
    <mergeCell ref="H88:H91"/>
    <mergeCell ref="I88:I91"/>
    <mergeCell ref="N88:N91"/>
    <mergeCell ref="O88:O91"/>
    <mergeCell ref="P88:P99"/>
    <mergeCell ref="Q88:Q91"/>
    <mergeCell ref="R88:R91"/>
    <mergeCell ref="N92:N95"/>
    <mergeCell ref="O92:O95"/>
    <mergeCell ref="Q92:Q95"/>
    <mergeCell ref="R92:R95"/>
    <mergeCell ref="R96:R99"/>
    <mergeCell ref="S88:S99"/>
    <mergeCell ref="C100:C111"/>
    <mergeCell ref="D100:D111"/>
    <mergeCell ref="E100:E103"/>
    <mergeCell ref="F100:F103"/>
    <mergeCell ref="G100:G111"/>
    <mergeCell ref="H100:H103"/>
    <mergeCell ref="I100:I103"/>
    <mergeCell ref="J100:J111"/>
    <mergeCell ref="Q100:Q103"/>
    <mergeCell ref="F108:F111"/>
    <mergeCell ref="H108:H111"/>
    <mergeCell ref="I108:I111"/>
    <mergeCell ref="K108:K111"/>
    <mergeCell ref="L108:L111"/>
    <mergeCell ref="N108:N111"/>
    <mergeCell ref="Q108:Q111"/>
    <mergeCell ref="R100:R103"/>
    <mergeCell ref="E104:E107"/>
    <mergeCell ref="F104:F107"/>
    <mergeCell ref="O100:O103"/>
    <mergeCell ref="P100:P111"/>
    <mergeCell ref="O104:O107"/>
    <mergeCell ref="O108:O111"/>
    <mergeCell ref="K92:K95"/>
    <mergeCell ref="L92:L95"/>
    <mergeCell ref="N96:N99"/>
    <mergeCell ref="O96:O99"/>
    <mergeCell ref="Q104:Q107"/>
    <mergeCell ref="L104:L107"/>
    <mergeCell ref="N104:N107"/>
    <mergeCell ref="Q96:Q99"/>
    <mergeCell ref="R108:R111"/>
    <mergeCell ref="K104:K107"/>
    <mergeCell ref="K100:K103"/>
    <mergeCell ref="L100:L103"/>
    <mergeCell ref="M100:M111"/>
    <mergeCell ref="N100:N103"/>
    <mergeCell ref="R104:R107"/>
    <mergeCell ref="M88:M99"/>
    <mergeCell ref="F96:F99"/>
    <mergeCell ref="H96:H99"/>
    <mergeCell ref="I96:I99"/>
    <mergeCell ref="K96:K99"/>
    <mergeCell ref="L96:L99"/>
    <mergeCell ref="C112:C123"/>
    <mergeCell ref="D112:D123"/>
    <mergeCell ref="E112:E115"/>
    <mergeCell ref="F112:F115"/>
    <mergeCell ref="G112:G123"/>
    <mergeCell ref="H112:H115"/>
    <mergeCell ref="I112:I115"/>
    <mergeCell ref="H104:H107"/>
    <mergeCell ref="I104:I107"/>
    <mergeCell ref="E96:E99"/>
    <mergeCell ref="E108:E111"/>
    <mergeCell ref="J88:J99"/>
    <mergeCell ref="K88:K91"/>
    <mergeCell ref="L88:L91"/>
    <mergeCell ref="Q116:Q119"/>
    <mergeCell ref="R116:R119"/>
    <mergeCell ref="E120:E123"/>
    <mergeCell ref="F120:F123"/>
    <mergeCell ref="H120:H123"/>
    <mergeCell ref="I120:I123"/>
    <mergeCell ref="K120:K123"/>
    <mergeCell ref="L120:L123"/>
    <mergeCell ref="N120:N123"/>
    <mergeCell ref="P112:P123"/>
    <mergeCell ref="Q112:Q115"/>
    <mergeCell ref="R112:R115"/>
    <mergeCell ref="E116:E119"/>
    <mergeCell ref="F116:F119"/>
    <mergeCell ref="H116:H119"/>
    <mergeCell ref="I116:I119"/>
    <mergeCell ref="K116:K119"/>
    <mergeCell ref="L116:L119"/>
    <mergeCell ref="J112:J123"/>
    <mergeCell ref="K112:K115"/>
    <mergeCell ref="L112:L115"/>
    <mergeCell ref="M112:M123"/>
    <mergeCell ref="Q120:Q123"/>
    <mergeCell ref="R120:R123"/>
    <mergeCell ref="N112:N115"/>
    <mergeCell ref="O112:O115"/>
    <mergeCell ref="N116:N119"/>
    <mergeCell ref="O116:O119"/>
    <mergeCell ref="O120:O123"/>
    <mergeCell ref="R128:R131"/>
    <mergeCell ref="E132:E135"/>
    <mergeCell ref="B124:B147"/>
    <mergeCell ref="C124:C135"/>
    <mergeCell ref="D124:D135"/>
    <mergeCell ref="E124:E127"/>
    <mergeCell ref="F124:F127"/>
    <mergeCell ref="G124:G135"/>
    <mergeCell ref="H124:H127"/>
    <mergeCell ref="O124:O127"/>
    <mergeCell ref="P124:P135"/>
    <mergeCell ref="I132:I135"/>
    <mergeCell ref="K132:K135"/>
    <mergeCell ref="L132:L135"/>
    <mergeCell ref="O132:O135"/>
    <mergeCell ref="N136:N139"/>
    <mergeCell ref="L140:L143"/>
    <mergeCell ref="N140:N143"/>
    <mergeCell ref="K124:K127"/>
    <mergeCell ref="L124:L127"/>
    <mergeCell ref="M124:M135"/>
    <mergeCell ref="N124:N127"/>
    <mergeCell ref="L128:L131"/>
    <mergeCell ref="N128:N131"/>
    <mergeCell ref="N132:N135"/>
    <mergeCell ref="O128:O131"/>
    <mergeCell ref="Q128:Q131"/>
    <mergeCell ref="S124:S135"/>
    <mergeCell ref="Q124:Q127"/>
    <mergeCell ref="R124:R127"/>
    <mergeCell ref="Q136:Q139"/>
    <mergeCell ref="E140:E143"/>
    <mergeCell ref="F140:F143"/>
    <mergeCell ref="H140:H143"/>
    <mergeCell ref="I140:I143"/>
    <mergeCell ref="K140:K143"/>
    <mergeCell ref="I136:I139"/>
    <mergeCell ref="J136:J147"/>
    <mergeCell ref="K136:K139"/>
    <mergeCell ref="N144:N147"/>
    <mergeCell ref="O144:O147"/>
    <mergeCell ref="E144:E147"/>
    <mergeCell ref="C136:C147"/>
    <mergeCell ref="D136:D147"/>
    <mergeCell ref="I128:I131"/>
    <mergeCell ref="E136:E139"/>
    <mergeCell ref="F136:F139"/>
    <mergeCell ref="G136:G147"/>
    <mergeCell ref="H136:H139"/>
    <mergeCell ref="O136:O139"/>
    <mergeCell ref="P136:P147"/>
    <mergeCell ref="K128:K131"/>
    <mergeCell ref="I124:I127"/>
    <mergeCell ref="J124:J135"/>
    <mergeCell ref="E128:E131"/>
    <mergeCell ref="F128:F131"/>
    <mergeCell ref="H128:H131"/>
    <mergeCell ref="B2:C2"/>
    <mergeCell ref="R144:R147"/>
    <mergeCell ref="O140:O143"/>
    <mergeCell ref="Q140:Q143"/>
    <mergeCell ref="R140:R143"/>
    <mergeCell ref="F132:F135"/>
    <mergeCell ref="H132:H135"/>
    <mergeCell ref="Q132:Q135"/>
    <mergeCell ref="R132:R135"/>
    <mergeCell ref="R136:R139"/>
    <mergeCell ref="F144:F147"/>
    <mergeCell ref="H144:H147"/>
    <mergeCell ref="I144:I147"/>
    <mergeCell ref="K144:K147"/>
    <mergeCell ref="L144:L147"/>
    <mergeCell ref="L136:L139"/>
    <mergeCell ref="M136:M147"/>
    <mergeCell ref="Q144:Q147"/>
  </mergeCells>
  <dataValidations count="2">
    <dataValidation type="custom" allowBlank="1" showInputMessage="1" showErrorMessage="1" sqref="G4:G147 J4:J147 M4:M147 P4:P147 S4:S147">
      <formula1>""</formula1>
    </dataValidation>
    <dataValidation type="custom" allowBlank="1" showInputMessage="1" showErrorMessage="1" sqref="D4:D147">
      <formula1>" "</formula1>
    </dataValidation>
  </dataValidations>
  <hyperlinks>
    <hyperlink ref="V4" r:id="rId1" display="www.google.com"/>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989"/>
  <sheetViews>
    <sheetView zoomScale="70" zoomScaleNormal="70" workbookViewId="0">
      <selection activeCell="K27" sqref="K27"/>
    </sheetView>
  </sheetViews>
  <sheetFormatPr defaultColWidth="13.7109375" defaultRowHeight="12.75"/>
  <cols>
    <col min="1" max="1" width="7.85546875" style="25" bestFit="1" customWidth="1"/>
    <col min="2" max="2" width="5.42578125" style="25" customWidth="1"/>
    <col min="3" max="4" width="24.140625" style="25" customWidth="1"/>
    <col min="5" max="5" width="24" style="25" customWidth="1"/>
    <col min="6" max="6" width="24.42578125" style="25" customWidth="1"/>
    <col min="7" max="7" width="22.42578125" style="25" customWidth="1"/>
    <col min="8" max="8" width="23" style="25" customWidth="1"/>
    <col min="9" max="9" width="22.42578125" style="25" customWidth="1"/>
    <col min="10" max="10" width="29.7109375" style="25" customWidth="1"/>
    <col min="11" max="16" width="22.42578125" style="25" customWidth="1"/>
    <col min="17" max="17" width="22.28515625" style="25" customWidth="1"/>
    <col min="18" max="19" width="22.42578125" style="25" customWidth="1"/>
    <col min="20" max="20" width="34.28515625" style="25" customWidth="1"/>
    <col min="21" max="21" width="19.42578125" style="25" customWidth="1"/>
    <col min="22" max="16384" width="13.7109375" style="25"/>
  </cols>
  <sheetData>
    <row r="1" spans="1:23" ht="27" customHeight="1">
      <c r="A1" s="104"/>
      <c r="B1" s="104"/>
      <c r="C1" s="20" t="s">
        <v>23</v>
      </c>
      <c r="D1" s="184"/>
      <c r="E1" s="184"/>
      <c r="F1" s="184"/>
      <c r="G1" s="21"/>
      <c r="H1" s="21"/>
      <c r="I1" s="21"/>
      <c r="J1" s="20"/>
      <c r="K1" s="22"/>
      <c r="L1" s="22"/>
      <c r="M1" s="22"/>
      <c r="N1" s="22"/>
      <c r="O1" s="22"/>
      <c r="P1" s="23" t="s">
        <v>24</v>
      </c>
      <c r="Q1" s="24"/>
      <c r="R1" s="24"/>
      <c r="S1" s="24"/>
      <c r="T1" s="24"/>
      <c r="U1" s="24"/>
    </row>
    <row r="2" spans="1:23" ht="21" customHeight="1">
      <c r="A2" s="105" t="s">
        <v>25</v>
      </c>
      <c r="B2" s="105"/>
      <c r="C2" s="105" t="s">
        <v>26</v>
      </c>
      <c r="D2" s="105" t="s">
        <v>27</v>
      </c>
      <c r="E2" s="105" t="s">
        <v>28</v>
      </c>
      <c r="F2" s="105" t="s">
        <v>29</v>
      </c>
      <c r="G2" s="105" t="s">
        <v>30</v>
      </c>
      <c r="H2" s="105" t="s">
        <v>31</v>
      </c>
      <c r="I2" s="105" t="s">
        <v>32</v>
      </c>
      <c r="J2" s="105" t="s">
        <v>33</v>
      </c>
      <c r="K2" s="105" t="s">
        <v>34</v>
      </c>
      <c r="L2" s="105" t="s">
        <v>35</v>
      </c>
      <c r="M2" s="105" t="s">
        <v>36</v>
      </c>
      <c r="N2" s="105" t="s">
        <v>37</v>
      </c>
      <c r="O2" s="105" t="s">
        <v>38</v>
      </c>
      <c r="P2" s="105" t="s">
        <v>39</v>
      </c>
      <c r="Q2" s="105" t="s">
        <v>40</v>
      </c>
      <c r="R2" s="105" t="s">
        <v>41</v>
      </c>
      <c r="S2" s="105" t="s">
        <v>42</v>
      </c>
      <c r="T2" s="105" t="s">
        <v>43</v>
      </c>
      <c r="U2" s="105" t="s">
        <v>26</v>
      </c>
    </row>
    <row r="3" spans="1:23" s="33" customFormat="1" ht="39.75" customHeight="1">
      <c r="A3" s="106"/>
      <c r="B3" s="107"/>
      <c r="C3" s="29"/>
      <c r="D3" s="108" t="s">
        <v>44</v>
      </c>
      <c r="E3" s="109" t="s">
        <v>45</v>
      </c>
      <c r="F3" s="109" t="s">
        <v>45</v>
      </c>
      <c r="G3" s="109" t="s">
        <v>45</v>
      </c>
      <c r="H3" s="109" t="s">
        <v>45</v>
      </c>
      <c r="I3" s="109" t="s">
        <v>45</v>
      </c>
      <c r="J3" s="109" t="s">
        <v>45</v>
      </c>
      <c r="K3" s="109" t="s">
        <v>45</v>
      </c>
      <c r="L3" s="108" t="s">
        <v>46</v>
      </c>
      <c r="M3" s="108" t="s">
        <v>46</v>
      </c>
      <c r="N3" s="108" t="s">
        <v>46</v>
      </c>
      <c r="O3" s="108" t="s">
        <v>46</v>
      </c>
      <c r="P3" s="108" t="s">
        <v>46</v>
      </c>
      <c r="Q3" s="108" t="s">
        <v>46</v>
      </c>
      <c r="R3" s="108" t="s">
        <v>46</v>
      </c>
      <c r="S3" s="108" t="s">
        <v>46</v>
      </c>
      <c r="T3" s="108" t="s">
        <v>46</v>
      </c>
      <c r="U3" s="32"/>
    </row>
    <row r="4" spans="1:23" s="33" customFormat="1" ht="42" customHeight="1">
      <c r="A4" s="110" t="s">
        <v>47</v>
      </c>
      <c r="B4" s="111"/>
      <c r="C4" s="36" t="s">
        <v>48</v>
      </c>
      <c r="D4" s="37"/>
      <c r="E4" s="37"/>
      <c r="F4" s="37"/>
      <c r="G4" s="37"/>
      <c r="H4" s="37"/>
      <c r="I4" s="37"/>
      <c r="J4" s="37"/>
      <c r="K4" s="37"/>
      <c r="L4" s="37"/>
      <c r="M4" s="38"/>
      <c r="N4" s="38"/>
      <c r="O4" s="38"/>
      <c r="P4" s="39"/>
      <c r="Q4" s="38"/>
      <c r="R4" s="38"/>
      <c r="S4" s="38"/>
      <c r="T4" s="38"/>
      <c r="U4" s="39"/>
      <c r="V4" s="128"/>
    </row>
    <row r="5" spans="1:23" ht="409.5" customHeight="1">
      <c r="A5" s="112"/>
      <c r="B5" s="122">
        <v>1.1000000000000001</v>
      </c>
      <c r="C5" s="113" t="s">
        <v>49</v>
      </c>
      <c r="D5" s="56"/>
      <c r="E5" s="49" t="s">
        <v>50</v>
      </c>
      <c r="F5" s="49" t="s">
        <v>51</v>
      </c>
      <c r="G5" s="49" t="s">
        <v>52</v>
      </c>
      <c r="H5" s="77" t="s">
        <v>53</v>
      </c>
      <c r="I5" s="78" t="s">
        <v>54</v>
      </c>
      <c r="J5" s="78" t="s">
        <v>55</v>
      </c>
      <c r="K5" s="78" t="s">
        <v>56</v>
      </c>
      <c r="L5" s="78" t="s">
        <v>57</v>
      </c>
      <c r="M5" s="78" t="s">
        <v>58</v>
      </c>
      <c r="N5" s="78" t="s">
        <v>59</v>
      </c>
      <c r="O5" s="57" t="s">
        <v>60</v>
      </c>
      <c r="P5" s="57" t="s">
        <v>61</v>
      </c>
      <c r="Q5" s="78" t="s">
        <v>62</v>
      </c>
      <c r="R5" s="78" t="s">
        <v>63</v>
      </c>
      <c r="S5" s="78" t="s">
        <v>64</v>
      </c>
      <c r="T5" s="49" t="s">
        <v>65</v>
      </c>
      <c r="U5" s="113" t="s">
        <v>49</v>
      </c>
    </row>
    <row r="6" spans="1:23" ht="267.75">
      <c r="A6" s="112"/>
      <c r="B6" s="114" t="s">
        <v>66</v>
      </c>
      <c r="C6" s="96" t="s">
        <v>67</v>
      </c>
      <c r="D6" s="44"/>
      <c r="E6" s="97" t="s">
        <v>68</v>
      </c>
      <c r="F6" s="97" t="s">
        <v>69</v>
      </c>
      <c r="G6" s="97" t="s">
        <v>70</v>
      </c>
      <c r="H6" s="97" t="s">
        <v>71</v>
      </c>
      <c r="I6" s="45" t="s">
        <v>72</v>
      </c>
      <c r="J6" s="46" t="s">
        <v>73</v>
      </c>
      <c r="K6" s="45" t="s">
        <v>74</v>
      </c>
      <c r="L6" s="45" t="s">
        <v>75</v>
      </c>
      <c r="M6" s="45" t="s">
        <v>76</v>
      </c>
      <c r="N6" s="45" t="s">
        <v>77</v>
      </c>
      <c r="O6" s="45" t="s">
        <v>78</v>
      </c>
      <c r="P6" s="45" t="s">
        <v>79</v>
      </c>
      <c r="Q6" s="45" t="s">
        <v>80</v>
      </c>
      <c r="R6" s="45" t="s">
        <v>81</v>
      </c>
      <c r="S6" s="45" t="s">
        <v>82</v>
      </c>
      <c r="T6" s="45" t="s">
        <v>83</v>
      </c>
      <c r="U6" s="96" t="s">
        <v>67</v>
      </c>
      <c r="W6" s="47" t="s">
        <v>84</v>
      </c>
    </row>
    <row r="7" spans="1:23" ht="231" customHeight="1">
      <c r="A7" s="112"/>
      <c r="B7" s="114">
        <v>1.2</v>
      </c>
      <c r="C7" s="48" t="s">
        <v>85</v>
      </c>
      <c r="D7" s="49" t="s">
        <v>86</v>
      </c>
      <c r="E7" s="49" t="s">
        <v>87</v>
      </c>
      <c r="F7" s="49" t="s">
        <v>88</v>
      </c>
      <c r="G7" s="49" t="s">
        <v>89</v>
      </c>
      <c r="H7" s="49" t="s">
        <v>90</v>
      </c>
      <c r="I7" s="49" t="s">
        <v>91</v>
      </c>
      <c r="J7" s="50" t="s">
        <v>92</v>
      </c>
      <c r="K7" s="51" t="s">
        <v>93</v>
      </c>
      <c r="L7" s="51" t="s">
        <v>94</v>
      </c>
      <c r="M7" s="51" t="s">
        <v>95</v>
      </c>
      <c r="N7" s="51" t="s">
        <v>96</v>
      </c>
      <c r="O7" s="52" t="s">
        <v>97</v>
      </c>
      <c r="P7" s="53" t="s">
        <v>98</v>
      </c>
      <c r="Q7" s="50" t="s">
        <v>99</v>
      </c>
      <c r="R7" s="50" t="s">
        <v>100</v>
      </c>
      <c r="S7" s="51" t="s">
        <v>101</v>
      </c>
      <c r="T7" s="51" t="s">
        <v>102</v>
      </c>
      <c r="U7" s="48" t="s">
        <v>85</v>
      </c>
    </row>
    <row r="8" spans="1:23" ht="345.75" customHeight="1">
      <c r="A8" s="112"/>
      <c r="B8" s="114" t="s">
        <v>103</v>
      </c>
      <c r="C8" s="96" t="s">
        <v>104</v>
      </c>
      <c r="D8" s="97" t="s">
        <v>105</v>
      </c>
      <c r="E8" s="97" t="s">
        <v>71</v>
      </c>
      <c r="F8" s="97" t="s">
        <v>106</v>
      </c>
      <c r="G8" s="97" t="s">
        <v>107</v>
      </c>
      <c r="H8" s="97" t="s">
        <v>71</v>
      </c>
      <c r="I8" s="97" t="s">
        <v>71</v>
      </c>
      <c r="J8" s="97" t="s">
        <v>71</v>
      </c>
      <c r="K8" s="97" t="s">
        <v>71</v>
      </c>
      <c r="L8" s="97" t="s">
        <v>71</v>
      </c>
      <c r="M8" s="97" t="s">
        <v>71</v>
      </c>
      <c r="N8" s="45" t="s">
        <v>108</v>
      </c>
      <c r="O8" s="54" t="s">
        <v>109</v>
      </c>
      <c r="P8" s="45" t="s">
        <v>110</v>
      </c>
      <c r="Q8" s="97" t="s">
        <v>71</v>
      </c>
      <c r="R8" s="45" t="s">
        <v>111</v>
      </c>
      <c r="S8" s="45" t="s">
        <v>112</v>
      </c>
      <c r="T8" s="97" t="s">
        <v>71</v>
      </c>
      <c r="U8" s="96" t="s">
        <v>104</v>
      </c>
      <c r="W8" s="47" t="s">
        <v>84</v>
      </c>
    </row>
    <row r="9" spans="1:23" ht="197.25" customHeight="1">
      <c r="A9" s="112"/>
      <c r="B9" s="114">
        <v>1.3</v>
      </c>
      <c r="C9" s="55" t="s">
        <v>113</v>
      </c>
      <c r="D9" s="56"/>
      <c r="E9" s="49" t="s">
        <v>114</v>
      </c>
      <c r="F9" s="49" t="s">
        <v>115</v>
      </c>
      <c r="G9" s="49" t="s">
        <v>116</v>
      </c>
      <c r="H9" s="49" t="s">
        <v>117</v>
      </c>
      <c r="I9" s="57" t="s">
        <v>118</v>
      </c>
      <c r="J9" s="57" t="s">
        <v>119</v>
      </c>
      <c r="K9" s="57" t="s">
        <v>120</v>
      </c>
      <c r="L9" s="57" t="s">
        <v>121</v>
      </c>
      <c r="M9" s="57" t="s">
        <v>122</v>
      </c>
      <c r="N9" s="58" t="s">
        <v>123</v>
      </c>
      <c r="O9" s="58" t="s">
        <v>124</v>
      </c>
      <c r="P9" s="58" t="s">
        <v>125</v>
      </c>
      <c r="Q9" s="58" t="s">
        <v>126</v>
      </c>
      <c r="R9" s="57" t="s">
        <v>127</v>
      </c>
      <c r="S9" s="57" t="s">
        <v>128</v>
      </c>
      <c r="T9" s="57" t="s">
        <v>129</v>
      </c>
      <c r="U9" s="55" t="s">
        <v>113</v>
      </c>
    </row>
    <row r="10" spans="1:23" ht="353.25" customHeight="1">
      <c r="A10" s="112"/>
      <c r="B10" s="114" t="s">
        <v>130</v>
      </c>
      <c r="C10" s="96" t="s">
        <v>131</v>
      </c>
      <c r="D10" s="44"/>
      <c r="E10" s="97" t="s">
        <v>132</v>
      </c>
      <c r="F10" s="97" t="s">
        <v>133</v>
      </c>
      <c r="G10" s="97" t="s">
        <v>134</v>
      </c>
      <c r="H10" s="97" t="s">
        <v>71</v>
      </c>
      <c r="I10" s="97" t="s">
        <v>71</v>
      </c>
      <c r="J10" s="45" t="s">
        <v>135</v>
      </c>
      <c r="K10" s="97" t="s">
        <v>71</v>
      </c>
      <c r="L10" s="97" t="s">
        <v>71</v>
      </c>
      <c r="M10" s="45" t="s">
        <v>136</v>
      </c>
      <c r="N10" s="45" t="s">
        <v>137</v>
      </c>
      <c r="O10" s="45" t="s">
        <v>137</v>
      </c>
      <c r="P10" s="45" t="s">
        <v>138</v>
      </c>
      <c r="Q10" s="97" t="s">
        <v>71</v>
      </c>
      <c r="R10" s="45" t="s">
        <v>139</v>
      </c>
      <c r="S10" s="45" t="s">
        <v>140</v>
      </c>
      <c r="T10" s="45" t="s">
        <v>141</v>
      </c>
      <c r="U10" s="96" t="s">
        <v>131</v>
      </c>
      <c r="W10" s="47" t="s">
        <v>84</v>
      </c>
    </row>
    <row r="11" spans="1:23" ht="177" customHeight="1">
      <c r="A11" s="112"/>
      <c r="B11" s="115">
        <v>1.4</v>
      </c>
      <c r="C11" s="116" t="s">
        <v>142</v>
      </c>
      <c r="D11" s="117" t="s">
        <v>143</v>
      </c>
      <c r="E11" s="117" t="s">
        <v>144</v>
      </c>
      <c r="F11" s="117" t="s">
        <v>145</v>
      </c>
      <c r="G11" s="117" t="s">
        <v>146</v>
      </c>
      <c r="H11" s="118" t="s">
        <v>147</v>
      </c>
      <c r="I11" s="17" t="s">
        <v>148</v>
      </c>
      <c r="J11" s="59" t="s">
        <v>149</v>
      </c>
      <c r="K11" s="59" t="s">
        <v>150</v>
      </c>
      <c r="L11" s="18" t="s">
        <v>151</v>
      </c>
      <c r="M11" s="18" t="s">
        <v>152</v>
      </c>
      <c r="N11" s="18" t="s">
        <v>153</v>
      </c>
      <c r="O11" s="18" t="s">
        <v>154</v>
      </c>
      <c r="P11" s="18" t="s">
        <v>155</v>
      </c>
      <c r="Q11" s="18" t="s">
        <v>156</v>
      </c>
      <c r="R11" s="18" t="s">
        <v>157</v>
      </c>
      <c r="S11" s="18" t="s">
        <v>158</v>
      </c>
      <c r="T11" s="18" t="s">
        <v>159</v>
      </c>
      <c r="U11" s="116" t="s">
        <v>142</v>
      </c>
    </row>
    <row r="12" spans="1:23" ht="242.25" customHeight="1">
      <c r="A12" s="34" t="s">
        <v>160</v>
      </c>
      <c r="B12" s="119" t="s">
        <v>161</v>
      </c>
      <c r="C12" s="60" t="s">
        <v>162</v>
      </c>
      <c r="D12" s="61" t="s">
        <v>163</v>
      </c>
      <c r="E12" s="61" t="s">
        <v>164</v>
      </c>
      <c r="F12" s="97" t="s">
        <v>71</v>
      </c>
      <c r="G12" s="61" t="s">
        <v>165</v>
      </c>
      <c r="H12" s="97" t="s">
        <v>71</v>
      </c>
      <c r="I12" s="97" t="s">
        <v>71</v>
      </c>
      <c r="J12" s="97" t="s">
        <v>71</v>
      </c>
      <c r="K12" s="46" t="s">
        <v>166</v>
      </c>
      <c r="L12" s="46" t="s">
        <v>167</v>
      </c>
      <c r="M12" s="62" t="s">
        <v>168</v>
      </c>
      <c r="N12" s="97" t="s">
        <v>71</v>
      </c>
      <c r="O12" s="46" t="s">
        <v>169</v>
      </c>
      <c r="P12" s="46" t="s">
        <v>170</v>
      </c>
      <c r="Q12" s="46" t="s">
        <v>171</v>
      </c>
      <c r="R12" s="97" t="s">
        <v>71</v>
      </c>
      <c r="S12" s="46" t="s">
        <v>172</v>
      </c>
      <c r="T12" s="46" t="s">
        <v>173</v>
      </c>
      <c r="U12" s="60" t="s">
        <v>162</v>
      </c>
      <c r="W12" s="47" t="s">
        <v>84</v>
      </c>
    </row>
    <row r="13" spans="1:23" ht="75.75" customHeight="1">
      <c r="A13" s="40"/>
      <c r="B13" s="119"/>
      <c r="C13" s="36" t="s">
        <v>174</v>
      </c>
      <c r="D13" s="120"/>
      <c r="E13" s="120"/>
      <c r="F13" s="120"/>
      <c r="G13" s="120"/>
      <c r="H13" s="37"/>
      <c r="I13" s="37"/>
      <c r="J13" s="37"/>
      <c r="K13" s="37"/>
      <c r="L13" s="37"/>
      <c r="M13" s="37"/>
      <c r="N13" s="37"/>
      <c r="O13" s="85"/>
      <c r="P13" s="64"/>
      <c r="Q13" s="85"/>
      <c r="R13" s="85"/>
      <c r="S13" s="85"/>
      <c r="T13" s="85"/>
      <c r="U13" s="86"/>
    </row>
    <row r="14" spans="1:23" ht="384" customHeight="1">
      <c r="A14" s="40"/>
      <c r="B14" s="121">
        <v>2.1</v>
      </c>
      <c r="C14" s="55" t="s">
        <v>175</v>
      </c>
      <c r="D14" s="49" t="s">
        <v>176</v>
      </c>
      <c r="E14" s="49" t="s">
        <v>177</v>
      </c>
      <c r="F14" s="49" t="s">
        <v>178</v>
      </c>
      <c r="G14" s="49" t="s">
        <v>179</v>
      </c>
      <c r="H14" s="65" t="s">
        <v>180</v>
      </c>
      <c r="I14" s="58" t="s">
        <v>181</v>
      </c>
      <c r="J14" s="57" t="s">
        <v>182</v>
      </c>
      <c r="K14" s="57" t="s">
        <v>183</v>
      </c>
      <c r="L14" s="57" t="s">
        <v>184</v>
      </c>
      <c r="M14" s="57" t="s">
        <v>185</v>
      </c>
      <c r="N14" s="58" t="s">
        <v>186</v>
      </c>
      <c r="O14" s="58" t="s">
        <v>187</v>
      </c>
      <c r="P14" s="57" t="s">
        <v>188</v>
      </c>
      <c r="Q14" s="58" t="s">
        <v>189</v>
      </c>
      <c r="R14" s="58" t="s">
        <v>190</v>
      </c>
      <c r="S14" s="57" t="s">
        <v>191</v>
      </c>
      <c r="T14" s="57" t="s">
        <v>192</v>
      </c>
      <c r="U14" s="55" t="s">
        <v>175</v>
      </c>
    </row>
    <row r="15" spans="1:23" ht="228.75" customHeight="1">
      <c r="A15" s="40"/>
      <c r="B15" s="122" t="s">
        <v>193</v>
      </c>
      <c r="C15" s="96" t="s">
        <v>194</v>
      </c>
      <c r="D15" s="97" t="s">
        <v>195</v>
      </c>
      <c r="E15" s="97" t="s">
        <v>196</v>
      </c>
      <c r="F15" s="97" t="s">
        <v>197</v>
      </c>
      <c r="G15" s="97" t="s">
        <v>198</v>
      </c>
      <c r="H15" s="97" t="s">
        <v>199</v>
      </c>
      <c r="I15" s="97" t="s">
        <v>71</v>
      </c>
      <c r="J15" s="97" t="s">
        <v>71</v>
      </c>
      <c r="K15" s="97" t="s">
        <v>71</v>
      </c>
      <c r="L15" s="97" t="s">
        <v>71</v>
      </c>
      <c r="M15" s="97" t="s">
        <v>71</v>
      </c>
      <c r="N15" s="97" t="s">
        <v>71</v>
      </c>
      <c r="O15" s="97" t="s">
        <v>71</v>
      </c>
      <c r="P15" s="97" t="s">
        <v>71</v>
      </c>
      <c r="Q15" s="97" t="s">
        <v>71</v>
      </c>
      <c r="R15" s="97" t="s">
        <v>71</v>
      </c>
      <c r="S15" s="97" t="s">
        <v>71</v>
      </c>
      <c r="T15" s="97" t="s">
        <v>71</v>
      </c>
      <c r="U15" s="96" t="s">
        <v>194</v>
      </c>
    </row>
    <row r="16" spans="1:23" ht="138" customHeight="1">
      <c r="A16" s="40"/>
      <c r="B16" s="122">
        <v>2.2000000000000002</v>
      </c>
      <c r="C16" s="55" t="s">
        <v>200</v>
      </c>
      <c r="D16" s="49" t="s">
        <v>201</v>
      </c>
      <c r="E16" s="49" t="s">
        <v>202</v>
      </c>
      <c r="F16" s="49" t="s">
        <v>203</v>
      </c>
      <c r="G16" s="49" t="s">
        <v>204</v>
      </c>
      <c r="H16" s="70" t="s">
        <v>205</v>
      </c>
      <c r="I16" s="70" t="s">
        <v>206</v>
      </c>
      <c r="J16" s="70" t="s">
        <v>206</v>
      </c>
      <c r="K16" s="70" t="s">
        <v>207</v>
      </c>
      <c r="L16" s="57" t="s">
        <v>208</v>
      </c>
      <c r="M16" s="57" t="s">
        <v>209</v>
      </c>
      <c r="N16" s="57" t="s">
        <v>210</v>
      </c>
      <c r="O16" s="57" t="s">
        <v>211</v>
      </c>
      <c r="P16" s="57" t="s">
        <v>212</v>
      </c>
      <c r="Q16" s="57" t="s">
        <v>213</v>
      </c>
      <c r="R16" s="57" t="s">
        <v>214</v>
      </c>
      <c r="S16" s="57" t="s">
        <v>215</v>
      </c>
      <c r="T16" s="57" t="s">
        <v>216</v>
      </c>
      <c r="U16" s="55" t="s">
        <v>200</v>
      </c>
    </row>
    <row r="17" spans="1:24" ht="152.25" customHeight="1">
      <c r="A17" s="40"/>
      <c r="B17" s="122" t="s">
        <v>217</v>
      </c>
      <c r="C17" s="96" t="s">
        <v>218</v>
      </c>
      <c r="D17" s="97" t="s">
        <v>71</v>
      </c>
      <c r="E17" s="97" t="s">
        <v>71</v>
      </c>
      <c r="F17" s="97" t="s">
        <v>71</v>
      </c>
      <c r="G17" s="97" t="s">
        <v>71</v>
      </c>
      <c r="H17" s="97" t="s">
        <v>71</v>
      </c>
      <c r="I17" s="97" t="s">
        <v>71</v>
      </c>
      <c r="J17" s="97" t="s">
        <v>71</v>
      </c>
      <c r="K17" s="97" t="s">
        <v>71</v>
      </c>
      <c r="L17" s="97" t="s">
        <v>71</v>
      </c>
      <c r="M17" s="97" t="s">
        <v>71</v>
      </c>
      <c r="N17" s="97" t="s">
        <v>71</v>
      </c>
      <c r="O17" s="97" t="s">
        <v>71</v>
      </c>
      <c r="P17" s="97" t="s">
        <v>71</v>
      </c>
      <c r="Q17" s="97" t="s">
        <v>71</v>
      </c>
      <c r="R17" s="97" t="s">
        <v>71</v>
      </c>
      <c r="S17" s="97" t="s">
        <v>71</v>
      </c>
      <c r="T17" s="97" t="s">
        <v>71</v>
      </c>
      <c r="U17" s="96" t="s">
        <v>218</v>
      </c>
    </row>
    <row r="18" spans="1:24" ht="275.25" customHeight="1">
      <c r="A18" s="123"/>
      <c r="B18" s="122">
        <v>2.2999999999999998</v>
      </c>
      <c r="C18" s="55" t="s">
        <v>219</v>
      </c>
      <c r="D18" s="44"/>
      <c r="E18" s="44"/>
      <c r="F18" s="44"/>
      <c r="G18" s="49" t="s">
        <v>220</v>
      </c>
      <c r="H18" s="70" t="s">
        <v>221</v>
      </c>
      <c r="I18" s="49" t="s">
        <v>222</v>
      </c>
      <c r="J18" s="49" t="s">
        <v>223</v>
      </c>
      <c r="K18" s="58" t="s">
        <v>224</v>
      </c>
      <c r="L18" s="58" t="s">
        <v>225</v>
      </c>
      <c r="M18" s="57" t="s">
        <v>226</v>
      </c>
      <c r="N18" s="57" t="s">
        <v>227</v>
      </c>
      <c r="O18" s="53" t="s">
        <v>228</v>
      </c>
      <c r="P18" s="57" t="s">
        <v>229</v>
      </c>
      <c r="Q18" s="57" t="s">
        <v>230</v>
      </c>
      <c r="R18" s="57" t="s">
        <v>231</v>
      </c>
      <c r="S18" s="57" t="s">
        <v>232</v>
      </c>
      <c r="T18" s="57" t="s">
        <v>232</v>
      </c>
      <c r="U18" s="55" t="s">
        <v>219</v>
      </c>
    </row>
    <row r="19" spans="1:24" ht="68.25" customHeight="1">
      <c r="A19" s="34" t="s">
        <v>233</v>
      </c>
      <c r="B19" s="122" t="s">
        <v>234</v>
      </c>
      <c r="C19" s="96" t="s">
        <v>235</v>
      </c>
      <c r="D19" s="97" t="s">
        <v>71</v>
      </c>
      <c r="E19" s="97" t="s">
        <v>71</v>
      </c>
      <c r="F19" s="97" t="s">
        <v>71</v>
      </c>
      <c r="G19" s="97" t="s">
        <v>71</v>
      </c>
      <c r="H19" s="97" t="s">
        <v>71</v>
      </c>
      <c r="I19" s="97" t="s">
        <v>71</v>
      </c>
      <c r="J19" s="97" t="s">
        <v>71</v>
      </c>
      <c r="K19" s="97" t="s">
        <v>71</v>
      </c>
      <c r="L19" s="97" t="s">
        <v>71</v>
      </c>
      <c r="M19" s="97" t="s">
        <v>71</v>
      </c>
      <c r="N19" s="97" t="s">
        <v>71</v>
      </c>
      <c r="O19" s="97" t="s">
        <v>71</v>
      </c>
      <c r="P19" s="97" t="s">
        <v>71</v>
      </c>
      <c r="Q19" s="97" t="s">
        <v>71</v>
      </c>
      <c r="R19" s="97" t="s">
        <v>71</v>
      </c>
      <c r="S19" s="97" t="s">
        <v>71</v>
      </c>
      <c r="T19" s="97" t="s">
        <v>71</v>
      </c>
      <c r="U19" s="96" t="s">
        <v>235</v>
      </c>
    </row>
    <row r="20" spans="1:24" ht="73.5" customHeight="1">
      <c r="A20" s="40"/>
      <c r="B20" s="126"/>
      <c r="C20" s="124" t="s">
        <v>236</v>
      </c>
      <c r="D20" s="85"/>
      <c r="E20" s="85"/>
      <c r="F20" s="85"/>
      <c r="G20" s="85"/>
      <c r="H20" s="85"/>
      <c r="I20" s="37"/>
      <c r="J20" s="37"/>
      <c r="K20" s="37"/>
      <c r="L20" s="37"/>
      <c r="M20" s="37"/>
      <c r="N20" s="37"/>
      <c r="O20" s="75"/>
      <c r="P20" s="76"/>
      <c r="Q20" s="37"/>
      <c r="R20" s="37"/>
      <c r="S20" s="37"/>
      <c r="T20" s="37"/>
      <c r="U20" s="37"/>
    </row>
    <row r="21" spans="1:24" ht="285" customHeight="1">
      <c r="A21" s="40"/>
      <c r="B21" s="122">
        <v>3.1</v>
      </c>
      <c r="C21" s="55" t="s">
        <v>237</v>
      </c>
      <c r="D21" s="49" t="s">
        <v>238</v>
      </c>
      <c r="E21" s="49" t="s">
        <v>239</v>
      </c>
      <c r="F21" s="49" t="s">
        <v>240</v>
      </c>
      <c r="G21" s="49" t="s">
        <v>241</v>
      </c>
      <c r="H21" s="49" t="s">
        <v>242</v>
      </c>
      <c r="I21" s="57" t="s">
        <v>243</v>
      </c>
      <c r="J21" s="57" t="s">
        <v>244</v>
      </c>
      <c r="K21" s="57" t="s">
        <v>245</v>
      </c>
      <c r="L21" s="57" t="s">
        <v>246</v>
      </c>
      <c r="M21" s="57" t="s">
        <v>247</v>
      </c>
      <c r="N21" s="57" t="s">
        <v>248</v>
      </c>
      <c r="O21" s="57" t="s">
        <v>249</v>
      </c>
      <c r="P21" s="57" t="s">
        <v>250</v>
      </c>
      <c r="Q21" s="58" t="s">
        <v>251</v>
      </c>
      <c r="R21" s="58" t="s">
        <v>252</v>
      </c>
      <c r="S21" s="58" t="s">
        <v>253</v>
      </c>
      <c r="T21" s="58" t="s">
        <v>254</v>
      </c>
      <c r="U21" s="55" t="s">
        <v>255</v>
      </c>
    </row>
    <row r="22" spans="1:24" ht="153">
      <c r="A22" s="40"/>
      <c r="B22" s="114" t="s">
        <v>256</v>
      </c>
      <c r="C22" s="96" t="s">
        <v>257</v>
      </c>
      <c r="D22" s="97" t="s">
        <v>71</v>
      </c>
      <c r="E22" s="97" t="s">
        <v>71</v>
      </c>
      <c r="F22" s="97" t="s">
        <v>71</v>
      </c>
      <c r="G22" s="97" t="s">
        <v>71</v>
      </c>
      <c r="H22" s="97" t="s">
        <v>71</v>
      </c>
      <c r="I22" s="97" t="s">
        <v>71</v>
      </c>
      <c r="J22" s="97" t="s">
        <v>71</v>
      </c>
      <c r="K22" s="97" t="s">
        <v>258</v>
      </c>
      <c r="L22" s="97" t="s">
        <v>71</v>
      </c>
      <c r="M22" s="97" t="s">
        <v>71</v>
      </c>
      <c r="N22" s="97" t="s">
        <v>71</v>
      </c>
      <c r="O22" s="125" t="s">
        <v>259</v>
      </c>
      <c r="P22" s="97" t="s">
        <v>71</v>
      </c>
      <c r="Q22" s="97" t="s">
        <v>71</v>
      </c>
      <c r="R22" s="97" t="s">
        <v>71</v>
      </c>
      <c r="S22" s="97" t="s">
        <v>260</v>
      </c>
      <c r="T22" s="97" t="s">
        <v>261</v>
      </c>
      <c r="U22" s="96" t="s">
        <v>262</v>
      </c>
    </row>
    <row r="23" spans="1:24" ht="285" customHeight="1">
      <c r="A23" s="40"/>
      <c r="B23" s="114">
        <v>3.2</v>
      </c>
      <c r="C23" s="55" t="s">
        <v>263</v>
      </c>
      <c r="D23" s="49" t="s">
        <v>264</v>
      </c>
      <c r="E23" s="49" t="s">
        <v>265</v>
      </c>
      <c r="F23" s="49" t="s">
        <v>266</v>
      </c>
      <c r="G23" s="49" t="s">
        <v>267</v>
      </c>
      <c r="H23" s="77" t="s">
        <v>268</v>
      </c>
      <c r="I23" s="77" t="s">
        <v>269</v>
      </c>
      <c r="J23" s="77" t="s">
        <v>270</v>
      </c>
      <c r="K23" s="78" t="s">
        <v>271</v>
      </c>
      <c r="L23" s="78" t="s">
        <v>272</v>
      </c>
      <c r="M23" s="78" t="s">
        <v>273</v>
      </c>
      <c r="N23" s="78" t="s">
        <v>274</v>
      </c>
      <c r="O23" s="78" t="s">
        <v>275</v>
      </c>
      <c r="P23" s="78" t="s">
        <v>276</v>
      </c>
      <c r="Q23" s="78" t="s">
        <v>277</v>
      </c>
      <c r="R23" s="78" t="s">
        <v>278</v>
      </c>
      <c r="S23" s="78" t="s">
        <v>279</v>
      </c>
      <c r="T23" s="78" t="s">
        <v>280</v>
      </c>
      <c r="U23" s="55" t="s">
        <v>263</v>
      </c>
    </row>
    <row r="24" spans="1:24" ht="364.5" customHeight="1">
      <c r="A24" s="40"/>
      <c r="B24" s="114" t="s">
        <v>281</v>
      </c>
      <c r="C24" s="96" t="s">
        <v>282</v>
      </c>
      <c r="D24" s="79"/>
      <c r="E24" s="97" t="s">
        <v>283</v>
      </c>
      <c r="F24" s="97" t="s">
        <v>284</v>
      </c>
      <c r="G24" s="97" t="s">
        <v>285</v>
      </c>
      <c r="H24" s="97" t="s">
        <v>286</v>
      </c>
      <c r="I24" s="97" t="s">
        <v>287</v>
      </c>
      <c r="J24" s="97" t="s">
        <v>288</v>
      </c>
      <c r="K24" s="97" t="s">
        <v>289</v>
      </c>
      <c r="L24" s="97" t="s">
        <v>290</v>
      </c>
      <c r="M24" s="97" t="s">
        <v>291</v>
      </c>
      <c r="N24" s="97" t="s">
        <v>292</v>
      </c>
      <c r="O24" s="97" t="s">
        <v>293</v>
      </c>
      <c r="P24" s="97" t="s">
        <v>294</v>
      </c>
      <c r="Q24" s="97" t="s">
        <v>295</v>
      </c>
      <c r="R24" s="97" t="s">
        <v>296</v>
      </c>
      <c r="S24" s="97" t="s">
        <v>297</v>
      </c>
      <c r="T24" s="97" t="s">
        <v>71</v>
      </c>
      <c r="U24" s="96" t="s">
        <v>282</v>
      </c>
    </row>
    <row r="25" spans="1:24" ht="375" customHeight="1">
      <c r="A25" s="123"/>
      <c r="B25" s="114">
        <v>3.3</v>
      </c>
      <c r="C25" s="55" t="s">
        <v>298</v>
      </c>
      <c r="D25" s="44"/>
      <c r="E25" s="44"/>
      <c r="F25" s="49" t="s">
        <v>299</v>
      </c>
      <c r="G25" s="49" t="s">
        <v>300</v>
      </c>
      <c r="H25" s="80" t="s">
        <v>301</v>
      </c>
      <c r="I25" s="80" t="s">
        <v>302</v>
      </c>
      <c r="J25" s="80" t="s">
        <v>303</v>
      </c>
      <c r="K25" s="80" t="s">
        <v>304</v>
      </c>
      <c r="L25" s="80" t="s">
        <v>305</v>
      </c>
      <c r="M25" s="78" t="s">
        <v>306</v>
      </c>
      <c r="N25" s="80" t="s">
        <v>307</v>
      </c>
      <c r="O25" s="80" t="s">
        <v>308</v>
      </c>
      <c r="P25" s="78" t="s">
        <v>309</v>
      </c>
      <c r="Q25" s="80" t="s">
        <v>310</v>
      </c>
      <c r="R25" s="80" t="s">
        <v>311</v>
      </c>
      <c r="S25" s="80" t="s">
        <v>312</v>
      </c>
      <c r="T25" s="80" t="s">
        <v>313</v>
      </c>
      <c r="U25" s="55" t="s">
        <v>298</v>
      </c>
    </row>
    <row r="26" spans="1:24" ht="198.75" customHeight="1">
      <c r="A26" s="123"/>
      <c r="B26" s="119" t="s">
        <v>314</v>
      </c>
      <c r="C26" s="82" t="s">
        <v>315</v>
      </c>
      <c r="D26" s="79"/>
      <c r="E26" s="79"/>
      <c r="F26" s="97" t="s">
        <v>71</v>
      </c>
      <c r="G26" s="97" t="s">
        <v>71</v>
      </c>
      <c r="H26" s="97" t="s">
        <v>71</v>
      </c>
      <c r="I26" s="97" t="s">
        <v>71</v>
      </c>
      <c r="J26" s="97" t="s">
        <v>71</v>
      </c>
      <c r="K26" s="97" t="s">
        <v>71</v>
      </c>
      <c r="L26" s="97" t="s">
        <v>71</v>
      </c>
      <c r="M26" s="97" t="s">
        <v>71</v>
      </c>
      <c r="N26" s="97" t="s">
        <v>71</v>
      </c>
      <c r="O26" s="97" t="s">
        <v>71</v>
      </c>
      <c r="P26" s="97" t="s">
        <v>71</v>
      </c>
      <c r="Q26" s="97" t="s">
        <v>71</v>
      </c>
      <c r="R26" s="97" t="s">
        <v>71</v>
      </c>
      <c r="S26" s="97" t="s">
        <v>316</v>
      </c>
      <c r="T26" s="97" t="s">
        <v>317</v>
      </c>
      <c r="U26" s="82" t="s">
        <v>315</v>
      </c>
    </row>
    <row r="27" spans="1:24" ht="77.25" customHeight="1">
      <c r="A27" s="40"/>
      <c r="B27" s="119"/>
      <c r="C27" s="84" t="s">
        <v>318</v>
      </c>
      <c r="D27" s="85"/>
      <c r="E27" s="85"/>
      <c r="F27" s="85"/>
      <c r="G27" s="85"/>
      <c r="H27" s="85"/>
      <c r="I27" s="85"/>
      <c r="J27" s="85"/>
      <c r="K27" s="85"/>
      <c r="L27" s="85"/>
      <c r="M27" s="85"/>
      <c r="N27" s="85"/>
      <c r="O27" s="64"/>
      <c r="P27" s="85"/>
      <c r="Q27" s="85"/>
      <c r="R27" s="85"/>
      <c r="S27" s="85"/>
      <c r="T27" s="85"/>
      <c r="U27" s="86"/>
    </row>
    <row r="28" spans="1:24" ht="252.75" customHeight="1">
      <c r="A28" s="34" t="s">
        <v>319</v>
      </c>
      <c r="B28" s="126">
        <v>4.0999999999999996</v>
      </c>
      <c r="C28" s="92" t="s">
        <v>320</v>
      </c>
      <c r="D28" s="93" t="s">
        <v>321</v>
      </c>
      <c r="E28" s="93" t="s">
        <v>322</v>
      </c>
      <c r="F28" s="93" t="s">
        <v>323</v>
      </c>
      <c r="G28" s="93" t="s">
        <v>324</v>
      </c>
      <c r="H28" s="93" t="s">
        <v>325</v>
      </c>
      <c r="I28" s="93" t="s">
        <v>326</v>
      </c>
      <c r="J28" s="17" t="s">
        <v>327</v>
      </c>
      <c r="K28" s="17" t="s">
        <v>328</v>
      </c>
      <c r="L28" s="17" t="s">
        <v>329</v>
      </c>
      <c r="M28" s="17" t="s">
        <v>330</v>
      </c>
      <c r="N28" s="17" t="s">
        <v>331</v>
      </c>
      <c r="O28" s="17" t="s">
        <v>332</v>
      </c>
      <c r="P28" s="17" t="s">
        <v>333</v>
      </c>
      <c r="Q28" s="17" t="s">
        <v>334</v>
      </c>
      <c r="R28" s="17" t="s">
        <v>335</v>
      </c>
      <c r="S28" s="17" t="s">
        <v>336</v>
      </c>
      <c r="T28" s="17" t="s">
        <v>337</v>
      </c>
      <c r="U28" s="92" t="s">
        <v>320</v>
      </c>
    </row>
    <row r="29" spans="1:24" ht="409.5" customHeight="1">
      <c r="A29" s="40"/>
      <c r="B29" s="88" t="s">
        <v>338</v>
      </c>
      <c r="C29" s="89" t="s">
        <v>339</v>
      </c>
      <c r="D29" s="90" t="s">
        <v>340</v>
      </c>
      <c r="E29" s="90" t="s">
        <v>341</v>
      </c>
      <c r="F29" s="90" t="s">
        <v>342</v>
      </c>
      <c r="G29" s="90" t="s">
        <v>343</v>
      </c>
      <c r="H29" s="90" t="s">
        <v>344</v>
      </c>
      <c r="I29" s="90" t="s">
        <v>345</v>
      </c>
      <c r="J29" s="90" t="s">
        <v>346</v>
      </c>
      <c r="K29" s="90" t="s">
        <v>347</v>
      </c>
      <c r="L29" s="90" t="s">
        <v>348</v>
      </c>
      <c r="M29" s="90" t="s">
        <v>349</v>
      </c>
      <c r="N29" s="90" t="s">
        <v>350</v>
      </c>
      <c r="O29" s="90" t="s">
        <v>351</v>
      </c>
      <c r="P29" s="90" t="s">
        <v>352</v>
      </c>
      <c r="Q29" s="90" t="s">
        <v>353</v>
      </c>
      <c r="R29" s="90" t="s">
        <v>354</v>
      </c>
      <c r="S29" s="90" t="s">
        <v>355</v>
      </c>
      <c r="T29" s="90" t="s">
        <v>356</v>
      </c>
      <c r="U29" s="89" t="s">
        <v>339</v>
      </c>
      <c r="V29" s="128"/>
      <c r="W29" s="129" t="s">
        <v>84</v>
      </c>
      <c r="X29" s="130"/>
    </row>
    <row r="30" spans="1:24" ht="351" customHeight="1">
      <c r="A30" s="40"/>
      <c r="B30" s="126">
        <v>4.2</v>
      </c>
      <c r="C30" s="92" t="s">
        <v>357</v>
      </c>
      <c r="D30" s="93" t="s">
        <v>358</v>
      </c>
      <c r="E30" s="93" t="s">
        <v>359</v>
      </c>
      <c r="F30" s="93" t="s">
        <v>360</v>
      </c>
      <c r="G30" s="93" t="s">
        <v>361</v>
      </c>
      <c r="H30" s="93" t="s">
        <v>362</v>
      </c>
      <c r="I30" s="17" t="s">
        <v>363</v>
      </c>
      <c r="J30" s="17" t="s">
        <v>364</v>
      </c>
      <c r="K30" s="17" t="s">
        <v>365</v>
      </c>
      <c r="L30" s="17" t="s">
        <v>366</v>
      </c>
      <c r="M30" s="17" t="s">
        <v>367</v>
      </c>
      <c r="N30" s="17" t="s">
        <v>368</v>
      </c>
      <c r="O30" s="17" t="s">
        <v>369</v>
      </c>
      <c r="P30" s="131" t="s">
        <v>370</v>
      </c>
      <c r="Q30" s="131" t="s">
        <v>371</v>
      </c>
      <c r="R30" s="131" t="s">
        <v>372</v>
      </c>
      <c r="S30" s="131" t="s">
        <v>373</v>
      </c>
      <c r="T30" s="131" t="s">
        <v>374</v>
      </c>
      <c r="U30" s="92" t="s">
        <v>357</v>
      </c>
    </row>
    <row r="31" spans="1:24" ht="409.5">
      <c r="A31" s="123"/>
      <c r="B31" s="103" t="s">
        <v>375</v>
      </c>
      <c r="C31" s="96" t="s">
        <v>376</v>
      </c>
      <c r="D31" s="97" t="s">
        <v>377</v>
      </c>
      <c r="E31" s="97" t="s">
        <v>378</v>
      </c>
      <c r="F31" s="97" t="s">
        <v>379</v>
      </c>
      <c r="G31" s="97" t="s">
        <v>380</v>
      </c>
      <c r="H31" s="97" t="s">
        <v>381</v>
      </c>
      <c r="I31" s="97" t="s">
        <v>382</v>
      </c>
      <c r="J31" s="97" t="s">
        <v>383</v>
      </c>
      <c r="K31" s="97" t="s">
        <v>384</v>
      </c>
      <c r="L31" s="97" t="s">
        <v>385</v>
      </c>
      <c r="M31" s="97" t="s">
        <v>386</v>
      </c>
      <c r="N31" s="97" t="s">
        <v>387</v>
      </c>
      <c r="O31" s="97" t="s">
        <v>388</v>
      </c>
      <c r="P31" s="97" t="s">
        <v>389</v>
      </c>
      <c r="Q31" s="97" t="s">
        <v>390</v>
      </c>
      <c r="R31" s="97" t="s">
        <v>391</v>
      </c>
      <c r="S31" s="97" t="s">
        <v>392</v>
      </c>
      <c r="T31" s="97" t="s">
        <v>393</v>
      </c>
      <c r="U31" s="96" t="s">
        <v>376</v>
      </c>
      <c r="W31" s="47" t="s">
        <v>84</v>
      </c>
    </row>
    <row r="32" spans="1:24">
      <c r="A32" s="98"/>
      <c r="B32" s="99"/>
      <c r="C32" s="132"/>
      <c r="D32" s="99"/>
      <c r="E32" s="99"/>
      <c r="F32" s="99"/>
      <c r="G32" s="99"/>
      <c r="H32" s="132"/>
      <c r="I32" s="132"/>
      <c r="J32" s="132"/>
      <c r="K32" s="132"/>
      <c r="L32" s="132"/>
      <c r="M32" s="132"/>
      <c r="N32" s="132"/>
      <c r="O32" s="132"/>
      <c r="P32" s="132"/>
      <c r="Q32" s="132"/>
      <c r="R32" s="133"/>
      <c r="S32" s="132"/>
      <c r="T32" s="132"/>
      <c r="U32" s="132"/>
    </row>
    <row r="33" spans="1:21">
      <c r="A33" s="98"/>
      <c r="B33" s="99"/>
      <c r="C33" s="99"/>
      <c r="D33" s="99"/>
      <c r="E33" s="99"/>
      <c r="F33" s="99"/>
      <c r="G33" s="99"/>
      <c r="H33" s="99"/>
      <c r="I33" s="99"/>
      <c r="J33" s="99"/>
      <c r="K33" s="99"/>
      <c r="L33" s="99"/>
      <c r="M33" s="99"/>
      <c r="N33" s="99"/>
      <c r="O33" s="99"/>
      <c r="P33" s="99"/>
      <c r="Q33" s="99"/>
      <c r="R33" s="99"/>
      <c r="S33" s="99"/>
      <c r="T33" s="99"/>
      <c r="U33" s="99"/>
    </row>
    <row r="34" spans="1:21">
      <c r="A34" s="99"/>
      <c r="D34" s="99"/>
      <c r="E34" s="99"/>
      <c r="F34" s="99"/>
      <c r="G34" s="99"/>
    </row>
    <row r="35" spans="1:21">
      <c r="A35" s="99"/>
      <c r="B35" s="25" t="s">
        <v>394</v>
      </c>
      <c r="C35" s="25" t="s">
        <v>395</v>
      </c>
      <c r="D35" s="99"/>
      <c r="E35" s="99"/>
      <c r="F35" s="99"/>
      <c r="G35" s="99"/>
    </row>
    <row r="36" spans="1:21">
      <c r="B36" s="25" t="s">
        <v>396</v>
      </c>
      <c r="C36" s="25" t="s">
        <v>397</v>
      </c>
      <c r="D36" s="99"/>
      <c r="E36" s="99"/>
      <c r="F36" s="99"/>
      <c r="G36" s="99"/>
    </row>
    <row r="37" spans="1:21">
      <c r="D37" s="99"/>
      <c r="E37" s="99"/>
      <c r="F37" s="99"/>
      <c r="G37" s="99"/>
    </row>
    <row r="38" spans="1:21">
      <c r="D38" s="99"/>
      <c r="E38" s="99"/>
      <c r="F38" s="99"/>
      <c r="G38" s="99"/>
    </row>
    <row r="39" spans="1:21">
      <c r="D39" s="99"/>
      <c r="E39" s="99"/>
      <c r="F39" s="99"/>
      <c r="G39" s="99"/>
    </row>
    <row r="40" spans="1:21">
      <c r="D40" s="99"/>
      <c r="E40" s="99"/>
      <c r="F40" s="99"/>
      <c r="G40" s="99"/>
    </row>
    <row r="41" spans="1:21">
      <c r="D41" s="99"/>
      <c r="E41" s="99"/>
      <c r="F41" s="99"/>
      <c r="G41" s="99"/>
    </row>
    <row r="42" spans="1:21">
      <c r="D42" s="99"/>
      <c r="E42" s="99"/>
      <c r="F42" s="99"/>
      <c r="G42" s="99"/>
    </row>
    <row r="43" spans="1:21">
      <c r="D43" s="99"/>
      <c r="E43" s="99"/>
      <c r="F43" s="99"/>
      <c r="G43" s="99"/>
    </row>
    <row r="44" spans="1:21">
      <c r="D44" s="99"/>
      <c r="E44" s="99"/>
      <c r="F44" s="99"/>
      <c r="G44" s="99"/>
    </row>
    <row r="45" spans="1:21">
      <c r="D45" s="99"/>
      <c r="E45" s="99"/>
      <c r="F45" s="99"/>
      <c r="G45" s="99"/>
    </row>
    <row r="46" spans="1:21">
      <c r="D46" s="99"/>
      <c r="E46" s="99"/>
      <c r="F46" s="99"/>
      <c r="G46" s="99"/>
    </row>
    <row r="47" spans="1:21">
      <c r="D47" s="99"/>
      <c r="E47" s="99"/>
      <c r="F47" s="99"/>
      <c r="G47" s="99"/>
    </row>
    <row r="48" spans="1:21">
      <c r="D48" s="99"/>
      <c r="E48" s="99"/>
      <c r="F48" s="99"/>
      <c r="G48" s="99"/>
    </row>
    <row r="49" spans="4:7">
      <c r="D49" s="99"/>
      <c r="E49" s="99"/>
      <c r="F49" s="99"/>
      <c r="G49" s="99"/>
    </row>
    <row r="50" spans="4:7">
      <c r="D50" s="99"/>
      <c r="E50" s="99"/>
      <c r="F50" s="99"/>
      <c r="G50" s="99"/>
    </row>
    <row r="51" spans="4:7">
      <c r="D51" s="99"/>
      <c r="E51" s="99"/>
      <c r="F51" s="99"/>
      <c r="G51" s="99"/>
    </row>
    <row r="52" spans="4:7">
      <c r="D52" s="99"/>
      <c r="E52" s="99"/>
      <c r="F52" s="99"/>
      <c r="G52" s="99"/>
    </row>
    <row r="53" spans="4:7">
      <c r="D53" s="99"/>
      <c r="E53" s="99"/>
      <c r="F53" s="99"/>
      <c r="G53" s="99"/>
    </row>
    <row r="54" spans="4:7">
      <c r="D54" s="99"/>
      <c r="E54" s="99"/>
      <c r="F54" s="99"/>
      <c r="G54" s="99"/>
    </row>
    <row r="55" spans="4:7">
      <c r="D55" s="99"/>
      <c r="E55" s="99"/>
      <c r="F55" s="99"/>
      <c r="G55" s="99"/>
    </row>
    <row r="56" spans="4:7">
      <c r="D56" s="99"/>
      <c r="E56" s="99"/>
      <c r="F56" s="99"/>
      <c r="G56" s="99"/>
    </row>
    <row r="57" spans="4:7">
      <c r="D57" s="99"/>
      <c r="E57" s="99"/>
      <c r="F57" s="99"/>
      <c r="G57" s="99"/>
    </row>
    <row r="58" spans="4:7">
      <c r="D58" s="99"/>
      <c r="E58" s="99"/>
      <c r="F58" s="99"/>
      <c r="G58" s="99"/>
    </row>
    <row r="59" spans="4:7">
      <c r="D59" s="99"/>
      <c r="E59" s="99"/>
      <c r="F59" s="99"/>
      <c r="G59" s="99"/>
    </row>
    <row r="60" spans="4:7">
      <c r="D60" s="99"/>
      <c r="E60" s="99"/>
      <c r="F60" s="99"/>
      <c r="G60" s="99"/>
    </row>
    <row r="61" spans="4:7">
      <c r="D61" s="99"/>
      <c r="E61" s="99"/>
      <c r="F61" s="99"/>
      <c r="G61" s="99"/>
    </row>
    <row r="62" spans="4:7">
      <c r="D62" s="99"/>
      <c r="E62" s="99"/>
      <c r="F62" s="99"/>
      <c r="G62" s="99"/>
    </row>
    <row r="63" spans="4:7">
      <c r="D63" s="99"/>
      <c r="E63" s="99"/>
      <c r="F63" s="99"/>
      <c r="G63" s="99"/>
    </row>
    <row r="64" spans="4:7">
      <c r="D64" s="99"/>
      <c r="E64" s="99"/>
      <c r="F64" s="99"/>
      <c r="G64" s="99"/>
    </row>
    <row r="65" spans="4:7">
      <c r="D65" s="99"/>
      <c r="E65" s="99"/>
      <c r="F65" s="99"/>
      <c r="G65" s="99"/>
    </row>
    <row r="66" spans="4:7">
      <c r="D66" s="99"/>
      <c r="E66" s="99"/>
      <c r="F66" s="99"/>
      <c r="G66" s="99"/>
    </row>
    <row r="67" spans="4:7">
      <c r="D67" s="99"/>
      <c r="E67" s="99"/>
      <c r="F67" s="99"/>
      <c r="G67" s="99"/>
    </row>
    <row r="68" spans="4:7">
      <c r="D68" s="99"/>
      <c r="E68" s="99"/>
      <c r="F68" s="99"/>
      <c r="G68" s="99"/>
    </row>
    <row r="69" spans="4:7">
      <c r="D69" s="99"/>
      <c r="E69" s="99"/>
      <c r="F69" s="99"/>
      <c r="G69" s="99"/>
    </row>
    <row r="70" spans="4:7">
      <c r="D70" s="99"/>
      <c r="E70" s="99"/>
      <c r="F70" s="99"/>
      <c r="G70" s="99"/>
    </row>
    <row r="71" spans="4:7">
      <c r="D71" s="99"/>
      <c r="E71" s="99"/>
      <c r="F71" s="99"/>
      <c r="G71" s="99"/>
    </row>
    <row r="72" spans="4:7">
      <c r="D72" s="99"/>
      <c r="E72" s="99"/>
      <c r="F72" s="99"/>
      <c r="G72" s="99"/>
    </row>
    <row r="73" spans="4:7">
      <c r="D73" s="99"/>
      <c r="E73" s="99"/>
      <c r="F73" s="99"/>
      <c r="G73" s="99"/>
    </row>
    <row r="74" spans="4:7">
      <c r="D74" s="99"/>
      <c r="E74" s="99"/>
      <c r="F74" s="99"/>
      <c r="G74" s="99"/>
    </row>
    <row r="75" spans="4:7">
      <c r="D75" s="99"/>
      <c r="E75" s="99"/>
      <c r="F75" s="99"/>
      <c r="G75" s="99"/>
    </row>
    <row r="76" spans="4:7">
      <c r="D76" s="99"/>
      <c r="E76" s="99"/>
      <c r="F76" s="99"/>
      <c r="G76" s="99"/>
    </row>
    <row r="77" spans="4:7">
      <c r="D77" s="99"/>
      <c r="E77" s="99"/>
      <c r="F77" s="99"/>
      <c r="G77" s="99"/>
    </row>
    <row r="78" spans="4:7">
      <c r="D78" s="99"/>
      <c r="E78" s="99"/>
      <c r="F78" s="99"/>
      <c r="G78" s="99"/>
    </row>
    <row r="79" spans="4:7">
      <c r="D79" s="99"/>
      <c r="E79" s="99"/>
      <c r="F79" s="99"/>
      <c r="G79" s="99"/>
    </row>
    <row r="80" spans="4:7">
      <c r="D80" s="99"/>
      <c r="E80" s="99"/>
      <c r="F80" s="99"/>
      <c r="G80" s="99"/>
    </row>
    <row r="81" spans="4:7">
      <c r="D81" s="99"/>
      <c r="E81" s="99"/>
      <c r="F81" s="99"/>
      <c r="G81" s="99"/>
    </row>
    <row r="82" spans="4:7">
      <c r="D82" s="99"/>
      <c r="E82" s="99"/>
      <c r="F82" s="99"/>
      <c r="G82" s="99"/>
    </row>
    <row r="83" spans="4:7">
      <c r="D83" s="99"/>
      <c r="E83" s="99"/>
      <c r="F83" s="99"/>
      <c r="G83" s="99"/>
    </row>
    <row r="84" spans="4:7">
      <c r="D84" s="99"/>
      <c r="E84" s="99"/>
      <c r="F84" s="99"/>
      <c r="G84" s="99"/>
    </row>
    <row r="85" spans="4:7">
      <c r="D85" s="99"/>
      <c r="E85" s="99"/>
      <c r="F85" s="99"/>
      <c r="G85" s="99"/>
    </row>
    <row r="86" spans="4:7">
      <c r="D86" s="99"/>
      <c r="E86" s="99"/>
      <c r="F86" s="99"/>
      <c r="G86" s="99"/>
    </row>
    <row r="87" spans="4:7">
      <c r="D87" s="99"/>
      <c r="E87" s="99"/>
      <c r="F87" s="99"/>
      <c r="G87" s="99"/>
    </row>
    <row r="88" spans="4:7">
      <c r="D88" s="99"/>
      <c r="E88" s="99"/>
      <c r="F88" s="99"/>
      <c r="G88" s="99"/>
    </row>
    <row r="89" spans="4:7">
      <c r="D89" s="99"/>
      <c r="E89" s="99"/>
      <c r="F89" s="99"/>
      <c r="G89" s="99"/>
    </row>
    <row r="90" spans="4:7">
      <c r="D90" s="99"/>
      <c r="E90" s="99"/>
      <c r="F90" s="99"/>
      <c r="G90" s="99"/>
    </row>
    <row r="91" spans="4:7">
      <c r="D91" s="99"/>
      <c r="E91" s="99"/>
      <c r="F91" s="99"/>
      <c r="G91" s="99"/>
    </row>
    <row r="92" spans="4:7">
      <c r="D92" s="99"/>
      <c r="E92" s="99"/>
      <c r="F92" s="99"/>
      <c r="G92" s="99"/>
    </row>
    <row r="93" spans="4:7">
      <c r="D93" s="99"/>
      <c r="E93" s="99"/>
      <c r="F93" s="99"/>
      <c r="G93" s="99"/>
    </row>
    <row r="94" spans="4:7">
      <c r="D94" s="99"/>
      <c r="E94" s="99"/>
      <c r="F94" s="99"/>
      <c r="G94" s="99"/>
    </row>
    <row r="95" spans="4:7">
      <c r="D95" s="99"/>
      <c r="E95" s="99"/>
      <c r="F95" s="99"/>
      <c r="G95" s="99"/>
    </row>
    <row r="96" spans="4:7">
      <c r="D96" s="99"/>
      <c r="E96" s="99"/>
      <c r="F96" s="99"/>
      <c r="G96" s="99"/>
    </row>
    <row r="97" spans="4:7">
      <c r="D97" s="99"/>
      <c r="E97" s="99"/>
      <c r="F97" s="99"/>
      <c r="G97" s="99"/>
    </row>
    <row r="98" spans="4:7">
      <c r="D98" s="99"/>
      <c r="E98" s="99"/>
      <c r="F98" s="99"/>
      <c r="G98" s="99"/>
    </row>
    <row r="99" spans="4:7">
      <c r="D99" s="99"/>
      <c r="E99" s="99"/>
      <c r="F99" s="99"/>
      <c r="G99" s="99"/>
    </row>
    <row r="100" spans="4:7">
      <c r="D100" s="99"/>
      <c r="E100" s="99"/>
      <c r="F100" s="99"/>
      <c r="G100" s="99"/>
    </row>
    <row r="101" spans="4:7">
      <c r="D101" s="99"/>
      <c r="E101" s="99"/>
      <c r="F101" s="99"/>
      <c r="G101" s="99"/>
    </row>
    <row r="102" spans="4:7">
      <c r="D102" s="99"/>
      <c r="E102" s="99"/>
      <c r="F102" s="99"/>
      <c r="G102" s="99"/>
    </row>
    <row r="103" spans="4:7">
      <c r="D103" s="99"/>
      <c r="E103" s="99"/>
      <c r="F103" s="99"/>
      <c r="G103" s="99"/>
    </row>
    <row r="104" spans="4:7">
      <c r="D104" s="99"/>
      <c r="E104" s="99"/>
      <c r="F104" s="99"/>
      <c r="G104" s="99"/>
    </row>
    <row r="105" spans="4:7">
      <c r="D105" s="99"/>
      <c r="E105" s="99"/>
      <c r="F105" s="99"/>
      <c r="G105" s="99"/>
    </row>
    <row r="106" spans="4:7">
      <c r="D106" s="99"/>
      <c r="E106" s="99"/>
      <c r="F106" s="99"/>
      <c r="G106" s="99"/>
    </row>
    <row r="107" spans="4:7">
      <c r="D107" s="99"/>
      <c r="E107" s="99"/>
      <c r="F107" s="99"/>
      <c r="G107" s="99"/>
    </row>
    <row r="108" spans="4:7">
      <c r="D108" s="99"/>
      <c r="E108" s="99"/>
      <c r="F108" s="99"/>
      <c r="G108" s="99"/>
    </row>
    <row r="109" spans="4:7">
      <c r="D109" s="99"/>
      <c r="E109" s="99"/>
      <c r="F109" s="99"/>
      <c r="G109" s="99"/>
    </row>
    <row r="110" spans="4:7">
      <c r="D110" s="99"/>
      <c r="E110" s="99"/>
      <c r="F110" s="99"/>
      <c r="G110" s="99"/>
    </row>
    <row r="111" spans="4:7">
      <c r="D111" s="99"/>
      <c r="E111" s="99"/>
      <c r="F111" s="99"/>
      <c r="G111" s="99"/>
    </row>
    <row r="112" spans="4:7">
      <c r="D112" s="99"/>
      <c r="E112" s="99"/>
      <c r="F112" s="99"/>
      <c r="G112" s="99"/>
    </row>
    <row r="113" spans="4:7">
      <c r="D113" s="99"/>
      <c r="E113" s="99"/>
      <c r="F113" s="99"/>
      <c r="G113" s="99"/>
    </row>
    <row r="114" spans="4:7">
      <c r="D114" s="99"/>
      <c r="E114" s="99"/>
      <c r="F114" s="99"/>
      <c r="G114" s="99"/>
    </row>
    <row r="115" spans="4:7">
      <c r="D115" s="99"/>
      <c r="E115" s="99"/>
      <c r="F115" s="99"/>
      <c r="G115" s="99"/>
    </row>
    <row r="116" spans="4:7">
      <c r="D116" s="99"/>
      <c r="E116" s="99"/>
      <c r="F116" s="99"/>
      <c r="G116" s="99"/>
    </row>
    <row r="117" spans="4:7">
      <c r="D117" s="99"/>
      <c r="E117" s="99"/>
      <c r="F117" s="99"/>
      <c r="G117" s="99"/>
    </row>
    <row r="118" spans="4:7">
      <c r="D118" s="99"/>
      <c r="E118" s="99"/>
      <c r="F118" s="99"/>
      <c r="G118" s="99"/>
    </row>
    <row r="119" spans="4:7">
      <c r="D119" s="99"/>
      <c r="E119" s="99"/>
      <c r="F119" s="99"/>
      <c r="G119" s="99"/>
    </row>
    <row r="120" spans="4:7">
      <c r="D120" s="99"/>
      <c r="E120" s="99"/>
      <c r="F120" s="99"/>
      <c r="G120" s="99"/>
    </row>
    <row r="121" spans="4:7">
      <c r="D121" s="99"/>
      <c r="E121" s="99"/>
      <c r="F121" s="99"/>
      <c r="G121" s="99"/>
    </row>
    <row r="122" spans="4:7">
      <c r="D122" s="99"/>
      <c r="E122" s="99"/>
      <c r="F122" s="99"/>
      <c r="G122" s="99"/>
    </row>
    <row r="123" spans="4:7">
      <c r="D123" s="99"/>
      <c r="E123" s="99"/>
      <c r="F123" s="99"/>
      <c r="G123" s="99"/>
    </row>
    <row r="124" spans="4:7">
      <c r="D124" s="99"/>
      <c r="E124" s="99"/>
      <c r="F124" s="99"/>
      <c r="G124" s="99"/>
    </row>
    <row r="125" spans="4:7">
      <c r="D125" s="99"/>
      <c r="E125" s="99"/>
      <c r="F125" s="99"/>
      <c r="G125" s="99"/>
    </row>
    <row r="126" spans="4:7">
      <c r="D126" s="99"/>
      <c r="E126" s="99"/>
      <c r="F126" s="99"/>
      <c r="G126" s="99"/>
    </row>
    <row r="127" spans="4:7">
      <c r="D127" s="99"/>
      <c r="E127" s="99"/>
      <c r="F127" s="99"/>
      <c r="G127" s="99"/>
    </row>
    <row r="128" spans="4:7">
      <c r="D128" s="99"/>
      <c r="E128" s="99"/>
      <c r="F128" s="99"/>
      <c r="G128" s="99"/>
    </row>
    <row r="129" spans="4:7">
      <c r="D129" s="99"/>
      <c r="E129" s="99"/>
      <c r="F129" s="99"/>
      <c r="G129" s="99"/>
    </row>
    <row r="130" spans="4:7">
      <c r="D130" s="99"/>
      <c r="E130" s="99"/>
      <c r="F130" s="99"/>
      <c r="G130" s="99"/>
    </row>
    <row r="131" spans="4:7">
      <c r="D131" s="99"/>
      <c r="E131" s="99"/>
      <c r="F131" s="99"/>
      <c r="G131" s="99"/>
    </row>
    <row r="132" spans="4:7">
      <c r="D132" s="99"/>
      <c r="E132" s="99"/>
      <c r="F132" s="99"/>
      <c r="G132" s="99"/>
    </row>
    <row r="133" spans="4:7">
      <c r="D133" s="99"/>
      <c r="E133" s="99"/>
      <c r="F133" s="99"/>
      <c r="G133" s="99"/>
    </row>
    <row r="134" spans="4:7">
      <c r="D134" s="99"/>
      <c r="E134" s="99"/>
      <c r="F134" s="99"/>
      <c r="G134" s="99"/>
    </row>
    <row r="135" spans="4:7">
      <c r="D135" s="99"/>
      <c r="E135" s="99"/>
      <c r="F135" s="99"/>
      <c r="G135" s="99"/>
    </row>
    <row r="136" spans="4:7">
      <c r="D136" s="99"/>
      <c r="E136" s="99"/>
      <c r="F136" s="99"/>
      <c r="G136" s="99"/>
    </row>
    <row r="137" spans="4:7">
      <c r="D137" s="99"/>
      <c r="E137" s="99"/>
      <c r="F137" s="99"/>
      <c r="G137" s="99"/>
    </row>
    <row r="138" spans="4:7">
      <c r="D138" s="99"/>
      <c r="E138" s="99"/>
      <c r="F138" s="99"/>
      <c r="G138" s="99"/>
    </row>
    <row r="139" spans="4:7">
      <c r="D139" s="99"/>
      <c r="E139" s="99"/>
      <c r="F139" s="99"/>
      <c r="G139" s="99"/>
    </row>
    <row r="140" spans="4:7">
      <c r="D140" s="99"/>
      <c r="E140" s="99"/>
      <c r="F140" s="99"/>
      <c r="G140" s="99"/>
    </row>
    <row r="141" spans="4:7">
      <c r="D141" s="99"/>
      <c r="E141" s="99"/>
      <c r="F141" s="99"/>
      <c r="G141" s="99"/>
    </row>
    <row r="142" spans="4:7">
      <c r="D142" s="99"/>
      <c r="E142" s="99"/>
      <c r="F142" s="99"/>
      <c r="G142" s="99"/>
    </row>
    <row r="143" spans="4:7">
      <c r="D143" s="99"/>
      <c r="E143" s="99"/>
      <c r="F143" s="99"/>
      <c r="G143" s="99"/>
    </row>
    <row r="144" spans="4:7">
      <c r="D144" s="99"/>
      <c r="E144" s="99"/>
      <c r="F144" s="99"/>
      <c r="G144" s="99"/>
    </row>
    <row r="145" spans="4:7">
      <c r="D145" s="99"/>
      <c r="E145" s="99"/>
      <c r="F145" s="99"/>
      <c r="G145" s="99"/>
    </row>
    <row r="146" spans="4:7">
      <c r="D146" s="99"/>
      <c r="E146" s="99"/>
      <c r="F146" s="99"/>
      <c r="G146" s="99"/>
    </row>
    <row r="147" spans="4:7">
      <c r="D147" s="99"/>
      <c r="E147" s="99"/>
      <c r="F147" s="99"/>
      <c r="G147" s="99"/>
    </row>
    <row r="148" spans="4:7">
      <c r="D148" s="99"/>
      <c r="E148" s="99"/>
      <c r="F148" s="99"/>
      <c r="G148" s="99"/>
    </row>
    <row r="149" spans="4:7">
      <c r="D149" s="99"/>
      <c r="E149" s="99"/>
      <c r="F149" s="99"/>
      <c r="G149" s="99"/>
    </row>
    <row r="150" spans="4:7">
      <c r="D150" s="99"/>
      <c r="E150" s="99"/>
      <c r="F150" s="99"/>
      <c r="G150" s="99"/>
    </row>
    <row r="151" spans="4:7">
      <c r="D151" s="99"/>
      <c r="E151" s="99"/>
      <c r="F151" s="99"/>
      <c r="G151" s="99"/>
    </row>
    <row r="152" spans="4:7">
      <c r="D152" s="99"/>
      <c r="E152" s="99"/>
      <c r="F152" s="99"/>
      <c r="G152" s="99"/>
    </row>
    <row r="153" spans="4:7">
      <c r="D153" s="99"/>
      <c r="E153" s="99"/>
      <c r="F153" s="99"/>
      <c r="G153" s="99"/>
    </row>
    <row r="154" spans="4:7">
      <c r="D154" s="99"/>
      <c r="E154" s="99"/>
      <c r="F154" s="99"/>
      <c r="G154" s="99"/>
    </row>
    <row r="155" spans="4:7">
      <c r="D155" s="99"/>
      <c r="E155" s="99"/>
      <c r="F155" s="99"/>
      <c r="G155" s="99"/>
    </row>
    <row r="156" spans="4:7">
      <c r="D156" s="99"/>
      <c r="E156" s="99"/>
      <c r="F156" s="99"/>
      <c r="G156" s="99"/>
    </row>
    <row r="157" spans="4:7">
      <c r="D157" s="99"/>
      <c r="E157" s="99"/>
      <c r="F157" s="99"/>
      <c r="G157" s="99"/>
    </row>
    <row r="158" spans="4:7">
      <c r="D158" s="99"/>
      <c r="E158" s="99"/>
      <c r="F158" s="99"/>
      <c r="G158" s="99"/>
    </row>
    <row r="159" spans="4:7">
      <c r="D159" s="99"/>
      <c r="E159" s="99"/>
      <c r="F159" s="99"/>
      <c r="G159" s="99"/>
    </row>
    <row r="160" spans="4:7">
      <c r="D160" s="99"/>
      <c r="E160" s="99"/>
      <c r="F160" s="99"/>
      <c r="G160" s="99"/>
    </row>
    <row r="161" spans="4:7">
      <c r="D161" s="99"/>
      <c r="E161" s="99"/>
      <c r="F161" s="99"/>
      <c r="G161" s="99"/>
    </row>
    <row r="162" spans="4:7">
      <c r="D162" s="99"/>
      <c r="E162" s="99"/>
      <c r="F162" s="99"/>
      <c r="G162" s="99"/>
    </row>
    <row r="163" spans="4:7">
      <c r="D163" s="99"/>
      <c r="E163" s="99"/>
      <c r="F163" s="99"/>
      <c r="G163" s="99"/>
    </row>
    <row r="164" spans="4:7">
      <c r="D164" s="99"/>
      <c r="E164" s="99"/>
      <c r="F164" s="99"/>
      <c r="G164" s="99"/>
    </row>
    <row r="165" spans="4:7">
      <c r="D165" s="99"/>
      <c r="E165" s="99"/>
      <c r="F165" s="99"/>
      <c r="G165" s="99"/>
    </row>
    <row r="166" spans="4:7">
      <c r="D166" s="99"/>
      <c r="E166" s="99"/>
      <c r="F166" s="99"/>
      <c r="G166" s="99"/>
    </row>
    <row r="167" spans="4:7">
      <c r="D167" s="99"/>
      <c r="E167" s="99"/>
      <c r="F167" s="99"/>
      <c r="G167" s="99"/>
    </row>
    <row r="168" spans="4:7">
      <c r="D168" s="99"/>
      <c r="E168" s="99"/>
      <c r="F168" s="99"/>
      <c r="G168" s="99"/>
    </row>
    <row r="169" spans="4:7">
      <c r="D169" s="99"/>
      <c r="E169" s="99"/>
      <c r="F169" s="99"/>
      <c r="G169" s="99"/>
    </row>
    <row r="170" spans="4:7">
      <c r="D170" s="99"/>
      <c r="E170" s="99"/>
      <c r="F170" s="99"/>
      <c r="G170" s="99"/>
    </row>
    <row r="171" spans="4:7">
      <c r="D171" s="99"/>
      <c r="E171" s="99"/>
      <c r="F171" s="99"/>
      <c r="G171" s="99"/>
    </row>
    <row r="172" spans="4:7">
      <c r="D172" s="99"/>
      <c r="E172" s="99"/>
      <c r="F172" s="99"/>
      <c r="G172" s="99"/>
    </row>
    <row r="173" spans="4:7">
      <c r="D173" s="99"/>
      <c r="E173" s="99"/>
      <c r="F173" s="99"/>
      <c r="G173" s="99"/>
    </row>
    <row r="174" spans="4:7">
      <c r="D174" s="99"/>
      <c r="E174" s="99"/>
      <c r="F174" s="99"/>
      <c r="G174" s="99"/>
    </row>
    <row r="175" spans="4:7">
      <c r="D175" s="99"/>
      <c r="E175" s="99"/>
      <c r="F175" s="99"/>
      <c r="G175" s="99"/>
    </row>
    <row r="176" spans="4:7">
      <c r="D176" s="99"/>
      <c r="E176" s="99"/>
      <c r="F176" s="99"/>
      <c r="G176" s="99"/>
    </row>
    <row r="177" spans="4:7">
      <c r="D177" s="99"/>
      <c r="E177" s="99"/>
      <c r="F177" s="99"/>
      <c r="G177" s="99"/>
    </row>
    <row r="178" spans="4:7">
      <c r="D178" s="99"/>
      <c r="E178" s="99"/>
      <c r="F178" s="99"/>
      <c r="G178" s="99"/>
    </row>
    <row r="179" spans="4:7">
      <c r="D179" s="99"/>
      <c r="E179" s="99"/>
      <c r="F179" s="99"/>
      <c r="G179" s="99"/>
    </row>
    <row r="180" spans="4:7">
      <c r="D180" s="99"/>
      <c r="E180" s="99"/>
      <c r="F180" s="99"/>
      <c r="G180" s="99"/>
    </row>
    <row r="181" spans="4:7">
      <c r="D181" s="99"/>
      <c r="E181" s="99"/>
      <c r="F181" s="99"/>
      <c r="G181" s="99"/>
    </row>
    <row r="182" spans="4:7">
      <c r="D182" s="99"/>
      <c r="E182" s="99"/>
      <c r="F182" s="99"/>
      <c r="G182" s="99"/>
    </row>
    <row r="183" spans="4:7">
      <c r="D183" s="99"/>
      <c r="E183" s="99"/>
      <c r="F183" s="99"/>
      <c r="G183" s="99"/>
    </row>
    <row r="184" spans="4:7">
      <c r="D184" s="99"/>
      <c r="E184" s="99"/>
      <c r="F184" s="99"/>
      <c r="G184" s="99"/>
    </row>
    <row r="185" spans="4:7">
      <c r="D185" s="99"/>
      <c r="E185" s="99"/>
      <c r="F185" s="99"/>
      <c r="G185" s="99"/>
    </row>
    <row r="186" spans="4:7">
      <c r="D186" s="99"/>
      <c r="E186" s="99"/>
      <c r="F186" s="99"/>
      <c r="G186" s="99"/>
    </row>
    <row r="187" spans="4:7">
      <c r="D187" s="99"/>
      <c r="E187" s="99"/>
      <c r="F187" s="99"/>
      <c r="G187" s="99"/>
    </row>
    <row r="188" spans="4:7">
      <c r="D188" s="99"/>
      <c r="E188" s="99"/>
      <c r="F188" s="99"/>
      <c r="G188" s="99"/>
    </row>
    <row r="189" spans="4:7">
      <c r="D189" s="99"/>
      <c r="E189" s="99"/>
      <c r="F189" s="99"/>
      <c r="G189" s="99"/>
    </row>
    <row r="190" spans="4:7">
      <c r="D190" s="99"/>
      <c r="E190" s="99"/>
      <c r="F190" s="99"/>
      <c r="G190" s="99"/>
    </row>
    <row r="191" spans="4:7">
      <c r="D191" s="99"/>
      <c r="E191" s="99"/>
      <c r="F191" s="99"/>
      <c r="G191" s="99"/>
    </row>
    <row r="192" spans="4:7">
      <c r="D192" s="99"/>
      <c r="E192" s="99"/>
      <c r="F192" s="99"/>
      <c r="G192" s="99"/>
    </row>
    <row r="193" spans="4:7">
      <c r="D193" s="99"/>
      <c r="E193" s="99"/>
      <c r="F193" s="99"/>
      <c r="G193" s="99"/>
    </row>
    <row r="194" spans="4:7">
      <c r="D194" s="99"/>
      <c r="E194" s="99"/>
      <c r="F194" s="99"/>
      <c r="G194" s="99"/>
    </row>
    <row r="195" spans="4:7">
      <c r="D195" s="99"/>
      <c r="E195" s="99"/>
      <c r="F195" s="99"/>
      <c r="G195" s="99"/>
    </row>
    <row r="196" spans="4:7">
      <c r="D196" s="99"/>
      <c r="E196" s="99"/>
      <c r="F196" s="99"/>
      <c r="G196" s="99"/>
    </row>
    <row r="197" spans="4:7">
      <c r="D197" s="99"/>
      <c r="E197" s="99"/>
      <c r="F197" s="99"/>
      <c r="G197" s="99"/>
    </row>
    <row r="198" spans="4:7">
      <c r="D198" s="99"/>
      <c r="E198" s="99"/>
      <c r="F198" s="99"/>
      <c r="G198" s="99"/>
    </row>
    <row r="199" spans="4:7">
      <c r="D199" s="99"/>
      <c r="E199" s="99"/>
      <c r="F199" s="99"/>
      <c r="G199" s="99"/>
    </row>
    <row r="200" spans="4:7">
      <c r="D200" s="99"/>
      <c r="E200" s="99"/>
      <c r="F200" s="99"/>
      <c r="G200" s="99"/>
    </row>
    <row r="201" spans="4:7">
      <c r="D201" s="99"/>
      <c r="E201" s="99"/>
      <c r="F201" s="99"/>
      <c r="G201" s="99"/>
    </row>
    <row r="202" spans="4:7">
      <c r="D202" s="99"/>
      <c r="E202" s="99"/>
      <c r="F202" s="99"/>
      <c r="G202" s="99"/>
    </row>
    <row r="203" spans="4:7">
      <c r="D203" s="99"/>
      <c r="E203" s="99"/>
      <c r="F203" s="99"/>
      <c r="G203" s="99"/>
    </row>
    <row r="204" spans="4:7">
      <c r="D204" s="99"/>
      <c r="E204" s="99"/>
      <c r="F204" s="99"/>
      <c r="G204" s="99"/>
    </row>
    <row r="205" spans="4:7">
      <c r="D205" s="99"/>
      <c r="E205" s="99"/>
      <c r="F205" s="99"/>
      <c r="G205" s="99"/>
    </row>
    <row r="206" spans="4:7">
      <c r="D206" s="99"/>
      <c r="E206" s="99"/>
      <c r="F206" s="99"/>
      <c r="G206" s="99"/>
    </row>
    <row r="207" spans="4:7">
      <c r="D207" s="99"/>
      <c r="E207" s="99"/>
      <c r="F207" s="99"/>
      <c r="G207" s="99"/>
    </row>
    <row r="208" spans="4:7">
      <c r="D208" s="99"/>
      <c r="E208" s="99"/>
      <c r="F208" s="99"/>
      <c r="G208" s="99"/>
    </row>
    <row r="209" spans="4:7">
      <c r="D209" s="99"/>
      <c r="E209" s="99"/>
      <c r="F209" s="99"/>
      <c r="G209" s="99"/>
    </row>
    <row r="210" spans="4:7">
      <c r="D210" s="99"/>
      <c r="E210" s="99"/>
      <c r="F210" s="99"/>
      <c r="G210" s="99"/>
    </row>
    <row r="211" spans="4:7">
      <c r="D211" s="99"/>
      <c r="E211" s="99"/>
      <c r="F211" s="99"/>
      <c r="G211" s="99"/>
    </row>
    <row r="212" spans="4:7">
      <c r="D212" s="99"/>
      <c r="E212" s="99"/>
      <c r="F212" s="99"/>
      <c r="G212" s="99"/>
    </row>
    <row r="213" spans="4:7">
      <c r="D213" s="99"/>
      <c r="E213" s="99"/>
      <c r="F213" s="99"/>
      <c r="G213" s="99"/>
    </row>
    <row r="214" spans="4:7">
      <c r="D214" s="99"/>
      <c r="E214" s="99"/>
      <c r="F214" s="99"/>
      <c r="G214" s="99"/>
    </row>
    <row r="215" spans="4:7">
      <c r="D215" s="99"/>
      <c r="E215" s="99"/>
      <c r="F215" s="99"/>
      <c r="G215" s="99"/>
    </row>
    <row r="216" spans="4:7">
      <c r="D216" s="99"/>
      <c r="E216" s="99"/>
      <c r="F216" s="99"/>
      <c r="G216" s="99"/>
    </row>
    <row r="217" spans="4:7">
      <c r="D217" s="99"/>
      <c r="E217" s="99"/>
      <c r="F217" s="99"/>
      <c r="G217" s="99"/>
    </row>
    <row r="218" spans="4:7">
      <c r="D218" s="99"/>
      <c r="E218" s="99"/>
      <c r="F218" s="99"/>
      <c r="G218" s="99"/>
    </row>
    <row r="219" spans="4:7">
      <c r="D219" s="99"/>
      <c r="E219" s="99"/>
      <c r="F219" s="99"/>
      <c r="G219" s="99"/>
    </row>
    <row r="220" spans="4:7">
      <c r="D220" s="99"/>
      <c r="E220" s="99"/>
      <c r="F220" s="99"/>
      <c r="G220" s="99"/>
    </row>
    <row r="221" spans="4:7">
      <c r="D221" s="99"/>
      <c r="E221" s="99"/>
      <c r="F221" s="99"/>
      <c r="G221" s="99"/>
    </row>
    <row r="222" spans="4:7">
      <c r="D222" s="99"/>
      <c r="E222" s="99"/>
      <c r="F222" s="99"/>
      <c r="G222" s="99"/>
    </row>
    <row r="223" spans="4:7">
      <c r="D223" s="99"/>
      <c r="E223" s="99"/>
      <c r="F223" s="99"/>
      <c r="G223" s="99"/>
    </row>
    <row r="224" spans="4:7">
      <c r="D224" s="99"/>
      <c r="E224" s="99"/>
      <c r="F224" s="99"/>
      <c r="G224" s="99"/>
    </row>
    <row r="225" spans="4:7">
      <c r="D225" s="99"/>
      <c r="E225" s="99"/>
      <c r="F225" s="99"/>
      <c r="G225" s="99"/>
    </row>
    <row r="226" spans="4:7">
      <c r="D226" s="99"/>
      <c r="E226" s="99"/>
      <c r="F226" s="99"/>
      <c r="G226" s="99"/>
    </row>
    <row r="227" spans="4:7">
      <c r="D227" s="99"/>
      <c r="E227" s="99"/>
      <c r="F227" s="99"/>
      <c r="G227" s="99"/>
    </row>
    <row r="228" spans="4:7">
      <c r="D228" s="99"/>
      <c r="E228" s="99"/>
      <c r="F228" s="99"/>
      <c r="G228" s="99"/>
    </row>
    <row r="229" spans="4:7">
      <c r="D229" s="99"/>
      <c r="E229" s="99"/>
      <c r="F229" s="99"/>
      <c r="G229" s="99"/>
    </row>
    <row r="230" spans="4:7">
      <c r="D230" s="99"/>
      <c r="E230" s="99"/>
      <c r="F230" s="99"/>
      <c r="G230" s="99"/>
    </row>
    <row r="231" spans="4:7">
      <c r="D231" s="99"/>
      <c r="E231" s="99"/>
      <c r="F231" s="99"/>
      <c r="G231" s="99"/>
    </row>
    <row r="232" spans="4:7">
      <c r="D232" s="99"/>
      <c r="E232" s="99"/>
      <c r="F232" s="99"/>
      <c r="G232" s="99"/>
    </row>
    <row r="233" spans="4:7">
      <c r="D233" s="99"/>
      <c r="E233" s="99"/>
      <c r="F233" s="99"/>
      <c r="G233" s="99"/>
    </row>
    <row r="234" spans="4:7">
      <c r="D234" s="99"/>
      <c r="E234" s="99"/>
      <c r="F234" s="99"/>
      <c r="G234" s="99"/>
    </row>
    <row r="235" spans="4:7">
      <c r="D235" s="99"/>
      <c r="E235" s="99"/>
      <c r="F235" s="99"/>
      <c r="G235" s="99"/>
    </row>
    <row r="236" spans="4:7">
      <c r="D236" s="99"/>
      <c r="E236" s="99"/>
      <c r="F236" s="99"/>
      <c r="G236" s="99"/>
    </row>
    <row r="237" spans="4:7">
      <c r="D237" s="99"/>
      <c r="E237" s="99"/>
      <c r="F237" s="99"/>
      <c r="G237" s="99"/>
    </row>
    <row r="238" spans="4:7">
      <c r="D238" s="99"/>
      <c r="E238" s="99"/>
      <c r="F238" s="99"/>
      <c r="G238" s="99"/>
    </row>
    <row r="239" spans="4:7">
      <c r="D239" s="99"/>
      <c r="E239" s="99"/>
      <c r="F239" s="99"/>
      <c r="G239" s="99"/>
    </row>
    <row r="240" spans="4:7">
      <c r="D240" s="99"/>
      <c r="E240" s="99"/>
      <c r="F240" s="99"/>
      <c r="G240" s="99"/>
    </row>
    <row r="241" spans="4:7">
      <c r="D241" s="99"/>
      <c r="E241" s="99"/>
      <c r="F241" s="99"/>
      <c r="G241" s="99"/>
    </row>
    <row r="242" spans="4:7">
      <c r="D242" s="99"/>
      <c r="E242" s="99"/>
      <c r="F242" s="99"/>
      <c r="G242" s="99"/>
    </row>
    <row r="243" spans="4:7">
      <c r="D243" s="99"/>
      <c r="E243" s="99"/>
      <c r="F243" s="99"/>
      <c r="G243" s="99"/>
    </row>
    <row r="244" spans="4:7">
      <c r="D244" s="99"/>
      <c r="E244" s="99"/>
      <c r="F244" s="99"/>
      <c r="G244" s="99"/>
    </row>
    <row r="245" spans="4:7">
      <c r="D245" s="99"/>
      <c r="E245" s="99"/>
      <c r="F245" s="99"/>
      <c r="G245" s="99"/>
    </row>
    <row r="246" spans="4:7">
      <c r="D246" s="99"/>
      <c r="E246" s="99"/>
      <c r="F246" s="99"/>
      <c r="G246" s="99"/>
    </row>
    <row r="247" spans="4:7">
      <c r="D247" s="99"/>
      <c r="E247" s="99"/>
      <c r="F247" s="99"/>
      <c r="G247" s="99"/>
    </row>
    <row r="248" spans="4:7">
      <c r="D248" s="99"/>
      <c r="E248" s="99"/>
      <c r="F248" s="99"/>
      <c r="G248" s="99"/>
    </row>
    <row r="249" spans="4:7">
      <c r="D249" s="99"/>
      <c r="E249" s="99"/>
      <c r="F249" s="99"/>
      <c r="G249" s="99"/>
    </row>
    <row r="250" spans="4:7">
      <c r="D250" s="99"/>
      <c r="E250" s="99"/>
      <c r="F250" s="99"/>
      <c r="G250" s="99"/>
    </row>
    <row r="251" spans="4:7">
      <c r="D251" s="99"/>
      <c r="E251" s="99"/>
      <c r="F251" s="99"/>
      <c r="G251" s="99"/>
    </row>
    <row r="252" spans="4:7">
      <c r="D252" s="99"/>
      <c r="E252" s="99"/>
      <c r="F252" s="99"/>
      <c r="G252" s="99"/>
    </row>
    <row r="253" spans="4:7">
      <c r="D253" s="99"/>
      <c r="E253" s="99"/>
      <c r="F253" s="99"/>
      <c r="G253" s="99"/>
    </row>
    <row r="254" spans="4:7">
      <c r="D254" s="99"/>
      <c r="E254" s="99"/>
      <c r="F254" s="99"/>
      <c r="G254" s="99"/>
    </row>
    <row r="255" spans="4:7">
      <c r="D255" s="99"/>
      <c r="E255" s="99"/>
      <c r="F255" s="99"/>
      <c r="G255" s="99"/>
    </row>
    <row r="256" spans="4:7">
      <c r="D256" s="99"/>
      <c r="E256" s="99"/>
      <c r="F256" s="99"/>
      <c r="G256" s="99"/>
    </row>
    <row r="257" spans="4:7">
      <c r="D257" s="99"/>
      <c r="E257" s="99"/>
      <c r="F257" s="99"/>
      <c r="G257" s="99"/>
    </row>
    <row r="258" spans="4:7">
      <c r="D258" s="99"/>
      <c r="E258" s="99"/>
      <c r="F258" s="99"/>
      <c r="G258" s="99"/>
    </row>
    <row r="259" spans="4:7">
      <c r="D259" s="99"/>
      <c r="E259" s="99"/>
      <c r="F259" s="99"/>
      <c r="G259" s="99"/>
    </row>
    <row r="260" spans="4:7">
      <c r="D260" s="99"/>
      <c r="E260" s="99"/>
      <c r="F260" s="99"/>
      <c r="G260" s="99"/>
    </row>
    <row r="261" spans="4:7">
      <c r="D261" s="99"/>
      <c r="E261" s="99"/>
      <c r="F261" s="99"/>
      <c r="G261" s="99"/>
    </row>
    <row r="262" spans="4:7">
      <c r="D262" s="99"/>
      <c r="E262" s="99"/>
      <c r="F262" s="99"/>
      <c r="G262" s="99"/>
    </row>
    <row r="263" spans="4:7">
      <c r="D263" s="99"/>
      <c r="E263" s="99"/>
      <c r="F263" s="99"/>
      <c r="G263" s="99"/>
    </row>
    <row r="264" spans="4:7">
      <c r="D264" s="99"/>
      <c r="E264" s="99"/>
      <c r="F264" s="99"/>
      <c r="G264" s="99"/>
    </row>
    <row r="265" spans="4:7">
      <c r="D265" s="99"/>
      <c r="E265" s="99"/>
      <c r="F265" s="99"/>
      <c r="G265" s="99"/>
    </row>
    <row r="266" spans="4:7">
      <c r="D266" s="99"/>
      <c r="E266" s="99"/>
      <c r="F266" s="99"/>
      <c r="G266" s="99"/>
    </row>
    <row r="267" spans="4:7">
      <c r="D267" s="99"/>
      <c r="E267" s="99"/>
      <c r="F267" s="99"/>
      <c r="G267" s="99"/>
    </row>
    <row r="268" spans="4:7">
      <c r="D268" s="99"/>
      <c r="E268" s="99"/>
      <c r="F268" s="99"/>
      <c r="G268" s="99"/>
    </row>
    <row r="269" spans="4:7">
      <c r="D269" s="99"/>
      <c r="E269" s="99"/>
      <c r="F269" s="99"/>
      <c r="G269" s="99"/>
    </row>
    <row r="270" spans="4:7">
      <c r="D270" s="99"/>
      <c r="E270" s="99"/>
      <c r="F270" s="99"/>
      <c r="G270" s="99"/>
    </row>
    <row r="271" spans="4:7">
      <c r="D271" s="99"/>
      <c r="E271" s="99"/>
      <c r="F271" s="99"/>
      <c r="G271" s="99"/>
    </row>
    <row r="272" spans="4:7">
      <c r="D272" s="99"/>
      <c r="E272" s="99"/>
      <c r="F272" s="99"/>
      <c r="G272" s="99"/>
    </row>
    <row r="273" spans="4:7">
      <c r="D273" s="99"/>
      <c r="E273" s="99"/>
      <c r="F273" s="99"/>
      <c r="G273" s="99"/>
    </row>
    <row r="274" spans="4:7">
      <c r="D274" s="99"/>
      <c r="E274" s="99"/>
      <c r="F274" s="99"/>
      <c r="G274" s="99"/>
    </row>
    <row r="275" spans="4:7">
      <c r="D275" s="99"/>
      <c r="E275" s="99"/>
      <c r="F275" s="99"/>
      <c r="G275" s="99"/>
    </row>
    <row r="276" spans="4:7">
      <c r="D276" s="99"/>
      <c r="E276" s="99"/>
      <c r="F276" s="99"/>
      <c r="G276" s="99"/>
    </row>
    <row r="277" spans="4:7">
      <c r="D277" s="99"/>
      <c r="E277" s="99"/>
      <c r="F277" s="99"/>
      <c r="G277" s="99"/>
    </row>
    <row r="278" spans="4:7">
      <c r="D278" s="99"/>
      <c r="E278" s="99"/>
      <c r="F278" s="99"/>
      <c r="G278" s="99"/>
    </row>
    <row r="279" spans="4:7">
      <c r="D279" s="99"/>
      <c r="E279" s="99"/>
      <c r="F279" s="99"/>
      <c r="G279" s="99"/>
    </row>
    <row r="280" spans="4:7">
      <c r="D280" s="99"/>
      <c r="E280" s="99"/>
      <c r="F280" s="99"/>
      <c r="G280" s="99"/>
    </row>
    <row r="281" spans="4:7">
      <c r="D281" s="99"/>
      <c r="E281" s="99"/>
      <c r="F281" s="99"/>
      <c r="G281" s="99"/>
    </row>
    <row r="282" spans="4:7">
      <c r="D282" s="99"/>
      <c r="E282" s="99"/>
      <c r="F282" s="99"/>
      <c r="G282" s="99"/>
    </row>
    <row r="283" spans="4:7">
      <c r="D283" s="99"/>
      <c r="E283" s="99"/>
      <c r="F283" s="99"/>
      <c r="G283" s="99"/>
    </row>
    <row r="284" spans="4:7">
      <c r="D284" s="99"/>
      <c r="E284" s="99"/>
      <c r="F284" s="99"/>
      <c r="G284" s="99"/>
    </row>
    <row r="285" spans="4:7">
      <c r="D285" s="99"/>
      <c r="E285" s="99"/>
      <c r="F285" s="99"/>
      <c r="G285" s="99"/>
    </row>
    <row r="286" spans="4:7">
      <c r="D286" s="99"/>
      <c r="E286" s="99"/>
      <c r="F286" s="99"/>
      <c r="G286" s="99"/>
    </row>
    <row r="287" spans="4:7">
      <c r="D287" s="99"/>
      <c r="E287" s="99"/>
      <c r="F287" s="99"/>
      <c r="G287" s="99"/>
    </row>
    <row r="288" spans="4:7">
      <c r="D288" s="99"/>
      <c r="E288" s="99"/>
      <c r="F288" s="99"/>
      <c r="G288" s="99"/>
    </row>
    <row r="289" spans="4:7">
      <c r="D289" s="99"/>
      <c r="E289" s="99"/>
      <c r="F289" s="99"/>
      <c r="G289" s="99"/>
    </row>
    <row r="290" spans="4:7">
      <c r="D290" s="99"/>
      <c r="E290" s="99"/>
      <c r="F290" s="99"/>
      <c r="G290" s="99"/>
    </row>
    <row r="291" spans="4:7">
      <c r="D291" s="99"/>
      <c r="E291" s="99"/>
      <c r="F291" s="99"/>
      <c r="G291" s="99"/>
    </row>
    <row r="292" spans="4:7">
      <c r="D292" s="99"/>
      <c r="E292" s="99"/>
      <c r="F292" s="99"/>
      <c r="G292" s="99"/>
    </row>
    <row r="293" spans="4:7">
      <c r="D293" s="99"/>
      <c r="E293" s="99"/>
      <c r="F293" s="99"/>
      <c r="G293" s="99"/>
    </row>
    <row r="294" spans="4:7">
      <c r="D294" s="99"/>
      <c r="E294" s="99"/>
      <c r="F294" s="99"/>
      <c r="G294" s="99"/>
    </row>
    <row r="295" spans="4:7">
      <c r="D295" s="99"/>
      <c r="E295" s="99"/>
      <c r="F295" s="99"/>
      <c r="G295" s="99"/>
    </row>
    <row r="296" spans="4:7">
      <c r="D296" s="99"/>
      <c r="E296" s="99"/>
      <c r="F296" s="99"/>
      <c r="G296" s="99"/>
    </row>
    <row r="297" spans="4:7">
      <c r="D297" s="99"/>
      <c r="E297" s="99"/>
      <c r="F297" s="99"/>
      <c r="G297" s="99"/>
    </row>
    <row r="298" spans="4:7">
      <c r="D298" s="99"/>
      <c r="E298" s="99"/>
      <c r="F298" s="99"/>
      <c r="G298" s="99"/>
    </row>
    <row r="299" spans="4:7">
      <c r="D299" s="99"/>
      <c r="E299" s="99"/>
      <c r="F299" s="99"/>
      <c r="G299" s="99"/>
    </row>
    <row r="300" spans="4:7">
      <c r="D300" s="99"/>
      <c r="E300" s="99"/>
      <c r="F300" s="99"/>
      <c r="G300" s="99"/>
    </row>
    <row r="301" spans="4:7">
      <c r="D301" s="99"/>
      <c r="E301" s="99"/>
      <c r="F301" s="99"/>
      <c r="G301" s="99"/>
    </row>
    <row r="302" spans="4:7">
      <c r="D302" s="99"/>
      <c r="E302" s="99"/>
      <c r="F302" s="99"/>
      <c r="G302" s="99"/>
    </row>
    <row r="303" spans="4:7">
      <c r="D303" s="99"/>
      <c r="E303" s="99"/>
      <c r="F303" s="99"/>
      <c r="G303" s="99"/>
    </row>
    <row r="304" spans="4:7">
      <c r="D304" s="99"/>
      <c r="E304" s="99"/>
      <c r="F304" s="99"/>
      <c r="G304" s="99"/>
    </row>
    <row r="305" spans="4:7">
      <c r="D305" s="99"/>
      <c r="E305" s="99"/>
      <c r="F305" s="99"/>
      <c r="G305" s="99"/>
    </row>
    <row r="306" spans="4:7">
      <c r="D306" s="99"/>
      <c r="E306" s="99"/>
      <c r="F306" s="99"/>
      <c r="G306" s="99"/>
    </row>
    <row r="307" spans="4:7">
      <c r="D307" s="99"/>
      <c r="E307" s="99"/>
      <c r="F307" s="99"/>
      <c r="G307" s="99"/>
    </row>
    <row r="308" spans="4:7">
      <c r="D308" s="99"/>
      <c r="E308" s="99"/>
      <c r="F308" s="99"/>
      <c r="G308" s="99"/>
    </row>
    <row r="309" spans="4:7">
      <c r="D309" s="99"/>
      <c r="E309" s="99"/>
      <c r="F309" s="99"/>
      <c r="G309" s="99"/>
    </row>
    <row r="310" spans="4:7">
      <c r="D310" s="99"/>
      <c r="E310" s="99"/>
      <c r="F310" s="99"/>
      <c r="G310" s="99"/>
    </row>
    <row r="311" spans="4:7">
      <c r="D311" s="99"/>
      <c r="E311" s="99"/>
      <c r="F311" s="99"/>
      <c r="G311" s="99"/>
    </row>
    <row r="312" spans="4:7">
      <c r="D312" s="99"/>
      <c r="E312" s="99"/>
      <c r="F312" s="99"/>
      <c r="G312" s="99"/>
    </row>
    <row r="313" spans="4:7">
      <c r="D313" s="99"/>
      <c r="E313" s="99"/>
      <c r="F313" s="99"/>
      <c r="G313" s="99"/>
    </row>
    <row r="314" spans="4:7">
      <c r="D314" s="99"/>
      <c r="E314" s="99"/>
      <c r="F314" s="99"/>
      <c r="G314" s="99"/>
    </row>
    <row r="315" spans="4:7">
      <c r="D315" s="99"/>
      <c r="E315" s="99"/>
      <c r="F315" s="99"/>
      <c r="G315" s="99"/>
    </row>
    <row r="316" spans="4:7">
      <c r="D316" s="99"/>
      <c r="E316" s="99"/>
      <c r="F316" s="99"/>
      <c r="G316" s="99"/>
    </row>
    <row r="317" spans="4:7">
      <c r="D317" s="99"/>
      <c r="E317" s="99"/>
      <c r="F317" s="99"/>
      <c r="G317" s="99"/>
    </row>
    <row r="318" spans="4:7">
      <c r="D318" s="99"/>
      <c r="E318" s="99"/>
      <c r="F318" s="99"/>
      <c r="G318" s="99"/>
    </row>
    <row r="319" spans="4:7">
      <c r="D319" s="99"/>
      <c r="E319" s="99"/>
      <c r="F319" s="99"/>
      <c r="G319" s="99"/>
    </row>
    <row r="320" spans="4:7">
      <c r="D320" s="99"/>
      <c r="E320" s="99"/>
      <c r="F320" s="99"/>
      <c r="G320" s="99"/>
    </row>
    <row r="321" spans="4:7">
      <c r="D321" s="99"/>
      <c r="E321" s="99"/>
      <c r="F321" s="99"/>
      <c r="G321" s="99"/>
    </row>
    <row r="322" spans="4:7">
      <c r="D322" s="99"/>
      <c r="E322" s="99"/>
      <c r="F322" s="99"/>
      <c r="G322" s="99"/>
    </row>
    <row r="323" spans="4:7">
      <c r="D323" s="99"/>
      <c r="E323" s="99"/>
      <c r="F323" s="99"/>
      <c r="G323" s="99"/>
    </row>
    <row r="324" spans="4:7">
      <c r="D324" s="99"/>
      <c r="E324" s="99"/>
      <c r="F324" s="99"/>
      <c r="G324" s="99"/>
    </row>
    <row r="325" spans="4:7">
      <c r="D325" s="99"/>
      <c r="E325" s="99"/>
      <c r="F325" s="99"/>
      <c r="G325" s="99"/>
    </row>
    <row r="326" spans="4:7">
      <c r="D326" s="99"/>
      <c r="E326" s="99"/>
      <c r="F326" s="99"/>
      <c r="G326" s="99"/>
    </row>
    <row r="327" spans="4:7">
      <c r="D327" s="99"/>
      <c r="E327" s="99"/>
      <c r="F327" s="99"/>
      <c r="G327" s="99"/>
    </row>
    <row r="328" spans="4:7">
      <c r="D328" s="99"/>
      <c r="E328" s="99"/>
      <c r="F328" s="99"/>
      <c r="G328" s="99"/>
    </row>
    <row r="329" spans="4:7">
      <c r="D329" s="99"/>
      <c r="E329" s="99"/>
      <c r="F329" s="99"/>
      <c r="G329" s="99"/>
    </row>
    <row r="330" spans="4:7">
      <c r="D330" s="99"/>
      <c r="E330" s="99"/>
      <c r="F330" s="99"/>
      <c r="G330" s="99"/>
    </row>
    <row r="331" spans="4:7">
      <c r="D331" s="99"/>
      <c r="E331" s="99"/>
      <c r="F331" s="99"/>
      <c r="G331" s="99"/>
    </row>
    <row r="332" spans="4:7">
      <c r="D332" s="99"/>
      <c r="E332" s="99"/>
      <c r="F332" s="99"/>
      <c r="G332" s="99"/>
    </row>
    <row r="333" spans="4:7">
      <c r="D333" s="99"/>
      <c r="E333" s="99"/>
      <c r="F333" s="99"/>
      <c r="G333" s="99"/>
    </row>
    <row r="334" spans="4:7">
      <c r="D334" s="99"/>
      <c r="E334" s="99"/>
      <c r="F334" s="99"/>
      <c r="G334" s="99"/>
    </row>
    <row r="335" spans="4:7">
      <c r="D335" s="99"/>
      <c r="E335" s="99"/>
      <c r="F335" s="99"/>
      <c r="G335" s="99"/>
    </row>
    <row r="336" spans="4:7">
      <c r="D336" s="99"/>
      <c r="E336" s="99"/>
      <c r="F336" s="99"/>
      <c r="G336" s="99"/>
    </row>
    <row r="337" spans="4:7">
      <c r="D337" s="99"/>
      <c r="E337" s="99"/>
      <c r="F337" s="99"/>
      <c r="G337" s="99"/>
    </row>
    <row r="338" spans="4:7">
      <c r="D338" s="99"/>
      <c r="E338" s="99"/>
      <c r="F338" s="99"/>
      <c r="G338" s="99"/>
    </row>
    <row r="339" spans="4:7">
      <c r="D339" s="99"/>
      <c r="E339" s="99"/>
      <c r="F339" s="99"/>
      <c r="G339" s="99"/>
    </row>
    <row r="340" spans="4:7">
      <c r="D340" s="99"/>
      <c r="E340" s="99"/>
      <c r="F340" s="99"/>
      <c r="G340" s="99"/>
    </row>
    <row r="341" spans="4:7">
      <c r="D341" s="99"/>
      <c r="E341" s="99"/>
      <c r="F341" s="99"/>
      <c r="G341" s="99"/>
    </row>
    <row r="342" spans="4:7">
      <c r="D342" s="99"/>
      <c r="E342" s="99"/>
      <c r="F342" s="99"/>
      <c r="G342" s="99"/>
    </row>
    <row r="343" spans="4:7">
      <c r="D343" s="99"/>
      <c r="E343" s="99"/>
      <c r="F343" s="99"/>
      <c r="G343" s="99"/>
    </row>
    <row r="344" spans="4:7">
      <c r="D344" s="99"/>
      <c r="E344" s="99"/>
      <c r="F344" s="99"/>
      <c r="G344" s="99"/>
    </row>
    <row r="345" spans="4:7">
      <c r="D345" s="99"/>
      <c r="E345" s="99"/>
      <c r="F345" s="99"/>
      <c r="G345" s="99"/>
    </row>
    <row r="346" spans="4:7">
      <c r="D346" s="99"/>
      <c r="E346" s="99"/>
      <c r="F346" s="99"/>
      <c r="G346" s="99"/>
    </row>
    <row r="347" spans="4:7">
      <c r="D347" s="99"/>
      <c r="E347" s="99"/>
      <c r="F347" s="99"/>
      <c r="G347" s="99"/>
    </row>
    <row r="348" spans="4:7">
      <c r="D348" s="99"/>
      <c r="E348" s="99"/>
      <c r="F348" s="99"/>
      <c r="G348" s="99"/>
    </row>
    <row r="349" spans="4:7">
      <c r="D349" s="99"/>
      <c r="E349" s="99"/>
      <c r="F349" s="99"/>
      <c r="G349" s="99"/>
    </row>
    <row r="350" spans="4:7">
      <c r="D350" s="99"/>
      <c r="E350" s="99"/>
      <c r="F350" s="99"/>
      <c r="G350" s="99"/>
    </row>
    <row r="351" spans="4:7">
      <c r="D351" s="99"/>
      <c r="E351" s="99"/>
      <c r="F351" s="99"/>
      <c r="G351" s="99"/>
    </row>
    <row r="352" spans="4:7">
      <c r="D352" s="99"/>
      <c r="E352" s="99"/>
      <c r="F352" s="99"/>
      <c r="G352" s="99"/>
    </row>
    <row r="353" spans="4:7">
      <c r="D353" s="99"/>
      <c r="E353" s="99"/>
      <c r="F353" s="99"/>
      <c r="G353" s="99"/>
    </row>
    <row r="354" spans="4:7">
      <c r="D354" s="99"/>
      <c r="E354" s="99"/>
      <c r="F354" s="99"/>
      <c r="G354" s="99"/>
    </row>
    <row r="355" spans="4:7">
      <c r="D355" s="99"/>
      <c r="E355" s="99"/>
      <c r="F355" s="99"/>
      <c r="G355" s="99"/>
    </row>
    <row r="356" spans="4:7">
      <c r="D356" s="99"/>
      <c r="E356" s="99"/>
      <c r="F356" s="99"/>
      <c r="G356" s="99"/>
    </row>
    <row r="357" spans="4:7">
      <c r="D357" s="99"/>
      <c r="E357" s="99"/>
      <c r="F357" s="99"/>
      <c r="G357" s="99"/>
    </row>
    <row r="358" spans="4:7">
      <c r="D358" s="99"/>
      <c r="E358" s="99"/>
      <c r="F358" s="99"/>
      <c r="G358" s="99"/>
    </row>
    <row r="359" spans="4:7">
      <c r="D359" s="99"/>
      <c r="E359" s="99"/>
      <c r="F359" s="99"/>
      <c r="G359" s="99"/>
    </row>
    <row r="360" spans="4:7">
      <c r="D360" s="99"/>
      <c r="E360" s="99"/>
      <c r="F360" s="99"/>
      <c r="G360" s="99"/>
    </row>
    <row r="361" spans="4:7">
      <c r="D361" s="99"/>
      <c r="E361" s="99"/>
      <c r="F361" s="99"/>
      <c r="G361" s="99"/>
    </row>
    <row r="362" spans="4:7">
      <c r="D362" s="99"/>
      <c r="E362" s="99"/>
      <c r="F362" s="99"/>
      <c r="G362" s="99"/>
    </row>
    <row r="363" spans="4:7">
      <c r="D363" s="99"/>
      <c r="E363" s="99"/>
      <c r="F363" s="99"/>
      <c r="G363" s="99"/>
    </row>
    <row r="364" spans="4:7">
      <c r="D364" s="99"/>
      <c r="E364" s="99"/>
      <c r="F364" s="99"/>
      <c r="G364" s="99"/>
    </row>
    <row r="365" spans="4:7">
      <c r="D365" s="99"/>
      <c r="E365" s="99"/>
      <c r="F365" s="99"/>
      <c r="G365" s="99"/>
    </row>
    <row r="366" spans="4:7">
      <c r="D366" s="99"/>
      <c r="E366" s="99"/>
      <c r="F366" s="99"/>
      <c r="G366" s="99"/>
    </row>
    <row r="367" spans="4:7">
      <c r="D367" s="99"/>
      <c r="E367" s="99"/>
      <c r="F367" s="99"/>
      <c r="G367" s="99"/>
    </row>
    <row r="368" spans="4:7">
      <c r="D368" s="99"/>
      <c r="E368" s="99"/>
      <c r="F368" s="99"/>
      <c r="G368" s="99"/>
    </row>
    <row r="369" spans="4:7">
      <c r="D369" s="99"/>
      <c r="E369" s="99"/>
      <c r="F369" s="99"/>
      <c r="G369" s="99"/>
    </row>
    <row r="370" spans="4:7">
      <c r="D370" s="99"/>
      <c r="E370" s="99"/>
      <c r="F370" s="99"/>
      <c r="G370" s="99"/>
    </row>
    <row r="371" spans="4:7">
      <c r="D371" s="99"/>
      <c r="E371" s="99"/>
      <c r="F371" s="99"/>
      <c r="G371" s="99"/>
    </row>
    <row r="372" spans="4:7">
      <c r="D372" s="99"/>
      <c r="E372" s="99"/>
      <c r="F372" s="99"/>
      <c r="G372" s="99"/>
    </row>
    <row r="373" spans="4:7">
      <c r="D373" s="99"/>
      <c r="E373" s="99"/>
      <c r="F373" s="99"/>
      <c r="G373" s="99"/>
    </row>
    <row r="374" spans="4:7">
      <c r="D374" s="99"/>
      <c r="E374" s="99"/>
      <c r="F374" s="99"/>
      <c r="G374" s="99"/>
    </row>
    <row r="375" spans="4:7">
      <c r="D375" s="99"/>
      <c r="E375" s="99"/>
      <c r="F375" s="99"/>
      <c r="G375" s="99"/>
    </row>
    <row r="376" spans="4:7">
      <c r="D376" s="99"/>
      <c r="E376" s="99"/>
      <c r="F376" s="99"/>
      <c r="G376" s="99"/>
    </row>
    <row r="377" spans="4:7">
      <c r="D377" s="99"/>
      <c r="E377" s="99"/>
      <c r="F377" s="99"/>
      <c r="G377" s="99"/>
    </row>
    <row r="378" spans="4:7">
      <c r="D378" s="99"/>
      <c r="E378" s="99"/>
      <c r="F378" s="99"/>
      <c r="G378" s="99"/>
    </row>
    <row r="379" spans="4:7">
      <c r="D379" s="99"/>
      <c r="E379" s="99"/>
      <c r="F379" s="99"/>
      <c r="G379" s="99"/>
    </row>
    <row r="380" spans="4:7">
      <c r="D380" s="99"/>
      <c r="E380" s="99"/>
      <c r="F380" s="99"/>
      <c r="G380" s="99"/>
    </row>
    <row r="381" spans="4:7">
      <c r="D381" s="99"/>
      <c r="E381" s="99"/>
      <c r="F381" s="99"/>
      <c r="G381" s="99"/>
    </row>
    <row r="382" spans="4:7">
      <c r="D382" s="99"/>
      <c r="E382" s="99"/>
      <c r="F382" s="99"/>
      <c r="G382" s="99"/>
    </row>
    <row r="383" spans="4:7">
      <c r="D383" s="99"/>
      <c r="E383" s="99"/>
      <c r="F383" s="99"/>
      <c r="G383" s="99"/>
    </row>
    <row r="384" spans="4:7">
      <c r="D384" s="99"/>
      <c r="E384" s="99"/>
      <c r="F384" s="99"/>
      <c r="G384" s="99"/>
    </row>
    <row r="385" spans="4:7">
      <c r="D385" s="99"/>
      <c r="E385" s="99"/>
      <c r="F385" s="99"/>
      <c r="G385" s="99"/>
    </row>
    <row r="386" spans="4:7">
      <c r="D386" s="99"/>
      <c r="E386" s="99"/>
      <c r="F386" s="99"/>
      <c r="G386" s="99"/>
    </row>
    <row r="387" spans="4:7">
      <c r="D387" s="99"/>
      <c r="E387" s="99"/>
      <c r="F387" s="99"/>
      <c r="G387" s="99"/>
    </row>
    <row r="388" spans="4:7">
      <c r="D388" s="99"/>
      <c r="E388" s="99"/>
      <c r="F388" s="99"/>
      <c r="G388" s="99"/>
    </row>
    <row r="389" spans="4:7">
      <c r="D389" s="99"/>
      <c r="E389" s="99"/>
      <c r="F389" s="99"/>
      <c r="G389" s="99"/>
    </row>
    <row r="390" spans="4:7">
      <c r="D390" s="99"/>
      <c r="E390" s="99"/>
      <c r="F390" s="99"/>
      <c r="G390" s="99"/>
    </row>
    <row r="391" spans="4:7">
      <c r="D391" s="99"/>
      <c r="E391" s="99"/>
      <c r="F391" s="99"/>
      <c r="G391" s="99"/>
    </row>
    <row r="392" spans="4:7">
      <c r="D392" s="99"/>
      <c r="E392" s="99"/>
      <c r="F392" s="99"/>
      <c r="G392" s="99"/>
    </row>
    <row r="393" spans="4:7">
      <c r="D393" s="99"/>
      <c r="E393" s="99"/>
      <c r="F393" s="99"/>
      <c r="G393" s="99"/>
    </row>
    <row r="394" spans="4:7">
      <c r="D394" s="99"/>
      <c r="E394" s="99"/>
      <c r="F394" s="99"/>
      <c r="G394" s="99"/>
    </row>
    <row r="395" spans="4:7">
      <c r="D395" s="99"/>
      <c r="E395" s="99"/>
      <c r="F395" s="99"/>
      <c r="G395" s="99"/>
    </row>
    <row r="396" spans="4:7">
      <c r="D396" s="99"/>
      <c r="E396" s="99"/>
      <c r="F396" s="99"/>
      <c r="G396" s="99"/>
    </row>
    <row r="397" spans="4:7">
      <c r="D397" s="99"/>
      <c r="E397" s="99"/>
      <c r="F397" s="99"/>
      <c r="G397" s="99"/>
    </row>
    <row r="398" spans="4:7">
      <c r="D398" s="99"/>
      <c r="E398" s="99"/>
      <c r="F398" s="99"/>
      <c r="G398" s="99"/>
    </row>
    <row r="399" spans="4:7">
      <c r="D399" s="99"/>
      <c r="E399" s="99"/>
      <c r="F399" s="99"/>
      <c r="G399" s="99"/>
    </row>
    <row r="400" spans="4:7">
      <c r="D400" s="99"/>
      <c r="E400" s="99"/>
      <c r="F400" s="99"/>
      <c r="G400" s="99"/>
    </row>
    <row r="401" spans="4:7">
      <c r="D401" s="99"/>
      <c r="E401" s="99"/>
      <c r="F401" s="99"/>
      <c r="G401" s="99"/>
    </row>
    <row r="402" spans="4:7">
      <c r="D402" s="99"/>
      <c r="E402" s="99"/>
      <c r="F402" s="99"/>
      <c r="G402" s="99"/>
    </row>
    <row r="403" spans="4:7">
      <c r="D403" s="99"/>
      <c r="E403" s="99"/>
      <c r="F403" s="99"/>
      <c r="G403" s="99"/>
    </row>
    <row r="404" spans="4:7">
      <c r="D404" s="99"/>
      <c r="E404" s="99"/>
      <c r="F404" s="99"/>
      <c r="G404" s="99"/>
    </row>
    <row r="405" spans="4:7">
      <c r="D405" s="99"/>
      <c r="E405" s="99"/>
      <c r="F405" s="99"/>
      <c r="G405" s="99"/>
    </row>
    <row r="406" spans="4:7">
      <c r="D406" s="99"/>
      <c r="E406" s="99"/>
      <c r="F406" s="99"/>
      <c r="G406" s="99"/>
    </row>
    <row r="407" spans="4:7">
      <c r="D407" s="99"/>
      <c r="E407" s="99"/>
      <c r="F407" s="99"/>
      <c r="G407" s="99"/>
    </row>
    <row r="408" spans="4:7">
      <c r="D408" s="99"/>
      <c r="E408" s="99"/>
      <c r="F408" s="99"/>
      <c r="G408" s="99"/>
    </row>
    <row r="409" spans="4:7">
      <c r="D409" s="99"/>
      <c r="E409" s="99"/>
      <c r="F409" s="99"/>
      <c r="G409" s="99"/>
    </row>
    <row r="410" spans="4:7">
      <c r="D410" s="99"/>
      <c r="E410" s="99"/>
      <c r="F410" s="99"/>
      <c r="G410" s="99"/>
    </row>
    <row r="411" spans="4:7">
      <c r="D411" s="99"/>
      <c r="E411" s="99"/>
      <c r="F411" s="99"/>
      <c r="G411" s="99"/>
    </row>
    <row r="412" spans="4:7">
      <c r="D412" s="99"/>
      <c r="E412" s="99"/>
      <c r="F412" s="99"/>
      <c r="G412" s="99"/>
    </row>
    <row r="413" spans="4:7">
      <c r="D413" s="99"/>
      <c r="E413" s="99"/>
      <c r="F413" s="99"/>
      <c r="G413" s="99"/>
    </row>
    <row r="414" spans="4:7">
      <c r="D414" s="99"/>
      <c r="E414" s="99"/>
      <c r="F414" s="99"/>
      <c r="G414" s="99"/>
    </row>
    <row r="415" spans="4:7">
      <c r="D415" s="99"/>
      <c r="E415" s="99"/>
      <c r="F415" s="99"/>
      <c r="G415" s="99"/>
    </row>
    <row r="416" spans="4:7">
      <c r="D416" s="99"/>
      <c r="E416" s="99"/>
      <c r="F416" s="99"/>
      <c r="G416" s="99"/>
    </row>
    <row r="417" spans="4:7">
      <c r="D417" s="99"/>
      <c r="E417" s="99"/>
      <c r="F417" s="99"/>
      <c r="G417" s="99"/>
    </row>
    <row r="418" spans="4:7">
      <c r="D418" s="99"/>
      <c r="E418" s="99"/>
      <c r="F418" s="99"/>
      <c r="G418" s="99"/>
    </row>
    <row r="419" spans="4:7">
      <c r="D419" s="99"/>
      <c r="E419" s="99"/>
      <c r="F419" s="99"/>
      <c r="G419" s="99"/>
    </row>
    <row r="420" spans="4:7">
      <c r="D420" s="99"/>
      <c r="E420" s="99"/>
      <c r="F420" s="99"/>
      <c r="G420" s="99"/>
    </row>
    <row r="421" spans="4:7">
      <c r="D421" s="99"/>
      <c r="E421" s="99"/>
      <c r="F421" s="99"/>
      <c r="G421" s="99"/>
    </row>
    <row r="422" spans="4:7">
      <c r="D422" s="99"/>
      <c r="E422" s="99"/>
      <c r="F422" s="99"/>
      <c r="G422" s="99"/>
    </row>
    <row r="423" spans="4:7">
      <c r="D423" s="99"/>
      <c r="E423" s="99"/>
      <c r="F423" s="99"/>
      <c r="G423" s="99"/>
    </row>
    <row r="424" spans="4:7">
      <c r="D424" s="99"/>
      <c r="E424" s="99"/>
      <c r="F424" s="99"/>
      <c r="G424" s="99"/>
    </row>
    <row r="425" spans="4:7">
      <c r="D425" s="99"/>
      <c r="E425" s="99"/>
      <c r="F425" s="99"/>
      <c r="G425" s="99"/>
    </row>
    <row r="426" spans="4:7">
      <c r="D426" s="99"/>
      <c r="E426" s="99"/>
      <c r="F426" s="99"/>
      <c r="G426" s="99"/>
    </row>
    <row r="427" spans="4:7">
      <c r="D427" s="99"/>
      <c r="E427" s="99"/>
      <c r="F427" s="99"/>
      <c r="G427" s="99"/>
    </row>
    <row r="428" spans="4:7">
      <c r="D428" s="99"/>
      <c r="E428" s="99"/>
      <c r="F428" s="99"/>
      <c r="G428" s="99"/>
    </row>
    <row r="429" spans="4:7">
      <c r="D429" s="99"/>
      <c r="E429" s="99"/>
      <c r="F429" s="99"/>
      <c r="G429" s="99"/>
    </row>
    <row r="430" spans="4:7">
      <c r="D430" s="99"/>
      <c r="E430" s="99"/>
      <c r="F430" s="99"/>
      <c r="G430" s="99"/>
    </row>
    <row r="431" spans="4:7">
      <c r="D431" s="99"/>
      <c r="E431" s="99"/>
      <c r="F431" s="99"/>
      <c r="G431" s="99"/>
    </row>
    <row r="432" spans="4:7">
      <c r="D432" s="99"/>
      <c r="E432" s="99"/>
      <c r="F432" s="99"/>
      <c r="G432" s="99"/>
    </row>
    <row r="433" spans="4:7">
      <c r="D433" s="99"/>
      <c r="E433" s="99"/>
      <c r="F433" s="99"/>
      <c r="G433" s="99"/>
    </row>
    <row r="434" spans="4:7">
      <c r="D434" s="99"/>
      <c r="E434" s="99"/>
      <c r="F434" s="99"/>
      <c r="G434" s="99"/>
    </row>
    <row r="435" spans="4:7">
      <c r="D435" s="99"/>
      <c r="E435" s="99"/>
      <c r="F435" s="99"/>
      <c r="G435" s="99"/>
    </row>
    <row r="436" spans="4:7">
      <c r="D436" s="99"/>
      <c r="E436" s="99"/>
      <c r="F436" s="99"/>
      <c r="G436" s="99"/>
    </row>
    <row r="437" spans="4:7">
      <c r="D437" s="99"/>
      <c r="E437" s="99"/>
      <c r="F437" s="99"/>
      <c r="G437" s="99"/>
    </row>
    <row r="438" spans="4:7">
      <c r="D438" s="99"/>
      <c r="E438" s="99"/>
      <c r="F438" s="99"/>
      <c r="G438" s="99"/>
    </row>
    <row r="439" spans="4:7">
      <c r="D439" s="99"/>
      <c r="E439" s="99"/>
      <c r="F439" s="99"/>
      <c r="G439" s="99"/>
    </row>
    <row r="440" spans="4:7">
      <c r="D440" s="99"/>
      <c r="E440" s="99"/>
      <c r="F440" s="99"/>
      <c r="G440" s="99"/>
    </row>
    <row r="441" spans="4:7">
      <c r="D441" s="99"/>
      <c r="E441" s="99"/>
      <c r="F441" s="99"/>
      <c r="G441" s="99"/>
    </row>
    <row r="442" spans="4:7">
      <c r="D442" s="99"/>
      <c r="E442" s="99"/>
      <c r="F442" s="99"/>
      <c r="G442" s="99"/>
    </row>
    <row r="443" spans="4:7">
      <c r="D443" s="99"/>
      <c r="E443" s="99"/>
      <c r="F443" s="99"/>
      <c r="G443" s="99"/>
    </row>
    <row r="444" spans="4:7">
      <c r="D444" s="99"/>
      <c r="E444" s="99"/>
      <c r="F444" s="99"/>
      <c r="G444" s="99"/>
    </row>
    <row r="445" spans="4:7">
      <c r="D445" s="99"/>
      <c r="E445" s="99"/>
      <c r="F445" s="99"/>
      <c r="G445" s="99"/>
    </row>
    <row r="446" spans="4:7">
      <c r="D446" s="99"/>
      <c r="E446" s="99"/>
      <c r="F446" s="99"/>
      <c r="G446" s="99"/>
    </row>
    <row r="447" spans="4:7">
      <c r="D447" s="99"/>
      <c r="E447" s="99"/>
      <c r="F447" s="99"/>
      <c r="G447" s="99"/>
    </row>
    <row r="448" spans="4:7">
      <c r="D448" s="99"/>
      <c r="E448" s="99"/>
      <c r="F448" s="99"/>
      <c r="G448" s="99"/>
    </row>
    <row r="449" spans="4:7">
      <c r="D449" s="99"/>
      <c r="E449" s="99"/>
      <c r="F449" s="99"/>
      <c r="G449" s="99"/>
    </row>
    <row r="450" spans="4:7">
      <c r="D450" s="99"/>
      <c r="E450" s="99"/>
      <c r="F450" s="99"/>
      <c r="G450" s="99"/>
    </row>
    <row r="451" spans="4:7">
      <c r="D451" s="99"/>
      <c r="E451" s="99"/>
      <c r="F451" s="99"/>
      <c r="G451" s="99"/>
    </row>
    <row r="452" spans="4:7">
      <c r="D452" s="99"/>
      <c r="E452" s="99"/>
      <c r="F452" s="99"/>
      <c r="G452" s="99"/>
    </row>
    <row r="453" spans="4:7">
      <c r="D453" s="99"/>
      <c r="E453" s="99"/>
      <c r="F453" s="99"/>
      <c r="G453" s="99"/>
    </row>
    <row r="454" spans="4:7">
      <c r="D454" s="99"/>
      <c r="E454" s="99"/>
      <c r="F454" s="99"/>
      <c r="G454" s="99"/>
    </row>
    <row r="455" spans="4:7">
      <c r="D455" s="99"/>
      <c r="E455" s="99"/>
      <c r="F455" s="99"/>
      <c r="G455" s="99"/>
    </row>
    <row r="456" spans="4:7">
      <c r="D456" s="99"/>
      <c r="E456" s="99"/>
      <c r="F456" s="99"/>
      <c r="G456" s="99"/>
    </row>
    <row r="457" spans="4:7">
      <c r="D457" s="99"/>
      <c r="E457" s="99"/>
      <c r="F457" s="99"/>
      <c r="G457" s="99"/>
    </row>
    <row r="458" spans="4:7">
      <c r="D458" s="99"/>
      <c r="E458" s="99"/>
      <c r="F458" s="99"/>
      <c r="G458" s="99"/>
    </row>
    <row r="459" spans="4:7">
      <c r="D459" s="99"/>
      <c r="E459" s="99"/>
      <c r="F459" s="99"/>
      <c r="G459" s="99"/>
    </row>
    <row r="460" spans="4:7">
      <c r="D460" s="99"/>
      <c r="E460" s="99"/>
      <c r="F460" s="99"/>
      <c r="G460" s="99"/>
    </row>
    <row r="461" spans="4:7">
      <c r="D461" s="99"/>
      <c r="E461" s="99"/>
      <c r="F461" s="99"/>
      <c r="G461" s="99"/>
    </row>
    <row r="462" spans="4:7">
      <c r="D462" s="99"/>
      <c r="E462" s="99"/>
      <c r="F462" s="99"/>
      <c r="G462" s="99"/>
    </row>
    <row r="463" spans="4:7">
      <c r="D463" s="99"/>
      <c r="E463" s="99"/>
      <c r="F463" s="99"/>
      <c r="G463" s="99"/>
    </row>
    <row r="464" spans="4:7">
      <c r="D464" s="99"/>
      <c r="E464" s="99"/>
      <c r="F464" s="99"/>
      <c r="G464" s="99"/>
    </row>
    <row r="465" spans="4:7">
      <c r="D465" s="99"/>
      <c r="E465" s="99"/>
      <c r="F465" s="99"/>
      <c r="G465" s="99"/>
    </row>
    <row r="466" spans="4:7">
      <c r="D466" s="99"/>
      <c r="E466" s="99"/>
      <c r="F466" s="99"/>
      <c r="G466" s="99"/>
    </row>
    <row r="467" spans="4:7">
      <c r="D467" s="99"/>
      <c r="E467" s="99"/>
      <c r="F467" s="99"/>
      <c r="G467" s="99"/>
    </row>
    <row r="468" spans="4:7">
      <c r="D468" s="99"/>
      <c r="E468" s="99"/>
      <c r="F468" s="99"/>
      <c r="G468" s="99"/>
    </row>
    <row r="469" spans="4:7">
      <c r="D469" s="99"/>
      <c r="E469" s="99"/>
      <c r="F469" s="99"/>
      <c r="G469" s="99"/>
    </row>
    <row r="470" spans="4:7">
      <c r="D470" s="99"/>
      <c r="E470" s="99"/>
      <c r="F470" s="99"/>
      <c r="G470" s="99"/>
    </row>
    <row r="471" spans="4:7">
      <c r="D471" s="99"/>
      <c r="E471" s="99"/>
      <c r="F471" s="99"/>
      <c r="G471" s="99"/>
    </row>
    <row r="472" spans="4:7">
      <c r="D472" s="99"/>
      <c r="E472" s="99"/>
      <c r="F472" s="99"/>
      <c r="G472" s="99"/>
    </row>
    <row r="473" spans="4:7">
      <c r="D473" s="99"/>
      <c r="E473" s="99"/>
      <c r="F473" s="99"/>
      <c r="G473" s="99"/>
    </row>
    <row r="474" spans="4:7">
      <c r="D474" s="99"/>
      <c r="E474" s="99"/>
      <c r="F474" s="99"/>
      <c r="G474" s="99"/>
    </row>
    <row r="475" spans="4:7">
      <c r="D475" s="99"/>
      <c r="E475" s="99"/>
      <c r="F475" s="99"/>
      <c r="G475" s="99"/>
    </row>
    <row r="476" spans="4:7">
      <c r="D476" s="99"/>
      <c r="E476" s="99"/>
      <c r="F476" s="99"/>
      <c r="G476" s="99"/>
    </row>
    <row r="477" spans="4:7">
      <c r="D477" s="99"/>
      <c r="E477" s="99"/>
      <c r="F477" s="99"/>
      <c r="G477" s="99"/>
    </row>
    <row r="478" spans="4:7">
      <c r="D478" s="99"/>
      <c r="E478" s="99"/>
      <c r="F478" s="99"/>
      <c r="G478" s="99"/>
    </row>
    <row r="479" spans="4:7">
      <c r="D479" s="99"/>
      <c r="E479" s="99"/>
      <c r="F479" s="99"/>
      <c r="G479" s="99"/>
    </row>
    <row r="480" spans="4:7">
      <c r="D480" s="99"/>
      <c r="E480" s="99"/>
      <c r="F480" s="99"/>
      <c r="G480" s="99"/>
    </row>
    <row r="481" spans="4:7">
      <c r="D481" s="99"/>
      <c r="E481" s="99"/>
      <c r="F481" s="99"/>
      <c r="G481" s="99"/>
    </row>
    <row r="482" spans="4:7">
      <c r="D482" s="99"/>
      <c r="E482" s="99"/>
      <c r="F482" s="99"/>
      <c r="G482" s="99"/>
    </row>
    <row r="483" spans="4:7">
      <c r="D483" s="99"/>
      <c r="E483" s="99"/>
      <c r="F483" s="99"/>
      <c r="G483" s="99"/>
    </row>
    <row r="484" spans="4:7">
      <c r="D484" s="99"/>
      <c r="E484" s="99"/>
      <c r="F484" s="99"/>
      <c r="G484" s="99"/>
    </row>
    <row r="485" spans="4:7">
      <c r="D485" s="99"/>
      <c r="E485" s="99"/>
      <c r="F485" s="99"/>
      <c r="G485" s="99"/>
    </row>
    <row r="486" spans="4:7">
      <c r="D486" s="99"/>
      <c r="E486" s="99"/>
      <c r="F486" s="99"/>
      <c r="G486" s="99"/>
    </row>
    <row r="487" spans="4:7">
      <c r="D487" s="99"/>
      <c r="E487" s="99"/>
      <c r="F487" s="99"/>
      <c r="G487" s="99"/>
    </row>
    <row r="488" spans="4:7">
      <c r="D488" s="99"/>
      <c r="E488" s="99"/>
      <c r="F488" s="99"/>
      <c r="G488" s="99"/>
    </row>
    <row r="489" spans="4:7">
      <c r="D489" s="99"/>
      <c r="E489" s="99"/>
      <c r="F489" s="99"/>
      <c r="G489" s="99"/>
    </row>
    <row r="490" spans="4:7">
      <c r="D490" s="99"/>
      <c r="E490" s="99"/>
      <c r="F490" s="99"/>
      <c r="G490" s="99"/>
    </row>
    <row r="491" spans="4:7">
      <c r="D491" s="99"/>
      <c r="E491" s="99"/>
      <c r="F491" s="99"/>
      <c r="G491" s="99"/>
    </row>
    <row r="492" spans="4:7">
      <c r="D492" s="99"/>
      <c r="E492" s="99"/>
      <c r="F492" s="99"/>
      <c r="G492" s="99"/>
    </row>
    <row r="493" spans="4:7">
      <c r="D493" s="99"/>
      <c r="E493" s="99"/>
      <c r="F493" s="99"/>
      <c r="G493" s="99"/>
    </row>
    <row r="494" spans="4:7">
      <c r="D494" s="99"/>
      <c r="E494" s="99"/>
      <c r="F494" s="99"/>
      <c r="G494" s="99"/>
    </row>
    <row r="495" spans="4:7">
      <c r="D495" s="99"/>
      <c r="E495" s="99"/>
      <c r="F495" s="99"/>
      <c r="G495" s="99"/>
    </row>
    <row r="496" spans="4:7">
      <c r="D496" s="99"/>
      <c r="E496" s="99"/>
      <c r="F496" s="99"/>
      <c r="G496" s="99"/>
    </row>
    <row r="497" spans="4:7">
      <c r="D497" s="99"/>
      <c r="E497" s="99"/>
      <c r="F497" s="99"/>
      <c r="G497" s="99"/>
    </row>
    <row r="498" spans="4:7">
      <c r="D498" s="99"/>
      <c r="E498" s="99"/>
      <c r="F498" s="99"/>
      <c r="G498" s="99"/>
    </row>
    <row r="499" spans="4:7">
      <c r="D499" s="99"/>
      <c r="E499" s="99"/>
      <c r="F499" s="99"/>
      <c r="G499" s="99"/>
    </row>
    <row r="500" spans="4:7">
      <c r="D500" s="99"/>
      <c r="E500" s="99"/>
      <c r="F500" s="99"/>
      <c r="G500" s="99"/>
    </row>
    <row r="501" spans="4:7">
      <c r="D501" s="99"/>
      <c r="E501" s="99"/>
      <c r="F501" s="99"/>
      <c r="G501" s="99"/>
    </row>
    <row r="502" spans="4:7">
      <c r="D502" s="99"/>
      <c r="E502" s="99"/>
      <c r="F502" s="99"/>
      <c r="G502" s="99"/>
    </row>
    <row r="503" spans="4:7">
      <c r="D503" s="99"/>
      <c r="E503" s="99"/>
      <c r="F503" s="99"/>
      <c r="G503" s="99"/>
    </row>
    <row r="504" spans="4:7">
      <c r="D504" s="99"/>
      <c r="E504" s="99"/>
      <c r="F504" s="99"/>
      <c r="G504" s="99"/>
    </row>
    <row r="505" spans="4:7">
      <c r="D505" s="99"/>
      <c r="E505" s="99"/>
      <c r="F505" s="99"/>
      <c r="G505" s="99"/>
    </row>
    <row r="506" spans="4:7">
      <c r="D506" s="99"/>
      <c r="E506" s="99"/>
      <c r="F506" s="99"/>
      <c r="G506" s="99"/>
    </row>
    <row r="507" spans="4:7">
      <c r="D507" s="99"/>
      <c r="E507" s="99"/>
      <c r="F507" s="99"/>
      <c r="G507" s="99"/>
    </row>
    <row r="508" spans="4:7">
      <c r="D508" s="99"/>
      <c r="E508" s="99"/>
      <c r="F508" s="99"/>
      <c r="G508" s="99"/>
    </row>
    <row r="509" spans="4:7">
      <c r="D509" s="99"/>
      <c r="E509" s="99"/>
      <c r="F509" s="99"/>
      <c r="G509" s="99"/>
    </row>
    <row r="510" spans="4:7">
      <c r="D510" s="99"/>
      <c r="E510" s="99"/>
      <c r="F510" s="99"/>
      <c r="G510" s="99"/>
    </row>
    <row r="511" spans="4:7">
      <c r="D511" s="99"/>
      <c r="E511" s="99"/>
      <c r="F511" s="99"/>
      <c r="G511" s="99"/>
    </row>
    <row r="512" spans="4:7">
      <c r="D512" s="99"/>
      <c r="E512" s="99"/>
      <c r="F512" s="99"/>
      <c r="G512" s="99"/>
    </row>
    <row r="513" spans="4:7">
      <c r="D513" s="99"/>
      <c r="E513" s="99"/>
      <c r="F513" s="99"/>
      <c r="G513" s="99"/>
    </row>
    <row r="514" spans="4:7">
      <c r="D514" s="99"/>
      <c r="E514" s="99"/>
      <c r="F514" s="99"/>
      <c r="G514" s="99"/>
    </row>
    <row r="515" spans="4:7">
      <c r="D515" s="99"/>
      <c r="E515" s="99"/>
      <c r="F515" s="99"/>
      <c r="G515" s="99"/>
    </row>
    <row r="516" spans="4:7">
      <c r="D516" s="99"/>
      <c r="E516" s="99"/>
      <c r="F516" s="99"/>
      <c r="G516" s="99"/>
    </row>
    <row r="517" spans="4:7">
      <c r="D517" s="99"/>
      <c r="E517" s="99"/>
      <c r="F517" s="99"/>
      <c r="G517" s="99"/>
    </row>
    <row r="518" spans="4:7">
      <c r="D518" s="99"/>
      <c r="E518" s="99"/>
      <c r="F518" s="99"/>
      <c r="G518" s="99"/>
    </row>
    <row r="519" spans="4:7">
      <c r="D519" s="99"/>
      <c r="E519" s="99"/>
      <c r="F519" s="99"/>
      <c r="G519" s="99"/>
    </row>
    <row r="520" spans="4:7">
      <c r="D520" s="99"/>
      <c r="E520" s="99"/>
      <c r="F520" s="99"/>
      <c r="G520" s="99"/>
    </row>
    <row r="521" spans="4:7">
      <c r="D521" s="99"/>
      <c r="E521" s="99"/>
      <c r="F521" s="99"/>
      <c r="G521" s="99"/>
    </row>
    <row r="522" spans="4:7">
      <c r="D522" s="99"/>
      <c r="E522" s="99"/>
      <c r="F522" s="99"/>
      <c r="G522" s="99"/>
    </row>
    <row r="523" spans="4:7">
      <c r="D523" s="99"/>
      <c r="E523" s="99"/>
      <c r="F523" s="99"/>
      <c r="G523" s="99"/>
    </row>
    <row r="524" spans="4:7">
      <c r="D524" s="99"/>
      <c r="E524" s="99"/>
      <c r="F524" s="99"/>
      <c r="G524" s="99"/>
    </row>
    <row r="525" spans="4:7">
      <c r="D525" s="99"/>
      <c r="E525" s="99"/>
      <c r="F525" s="99"/>
      <c r="G525" s="99"/>
    </row>
    <row r="526" spans="4:7">
      <c r="D526" s="99"/>
      <c r="E526" s="99"/>
      <c r="F526" s="99"/>
      <c r="G526" s="99"/>
    </row>
    <row r="527" spans="4:7">
      <c r="D527" s="99"/>
      <c r="E527" s="99"/>
      <c r="F527" s="99"/>
      <c r="G527" s="99"/>
    </row>
    <row r="528" spans="4:7">
      <c r="D528" s="99"/>
      <c r="E528" s="99"/>
      <c r="F528" s="99"/>
      <c r="G528" s="99"/>
    </row>
    <row r="529" spans="4:7">
      <c r="D529" s="99"/>
      <c r="E529" s="99"/>
      <c r="F529" s="99"/>
      <c r="G529" s="99"/>
    </row>
    <row r="530" spans="4:7">
      <c r="D530" s="99"/>
      <c r="E530" s="99"/>
      <c r="F530" s="99"/>
      <c r="G530" s="99"/>
    </row>
    <row r="531" spans="4:7">
      <c r="D531" s="99"/>
      <c r="E531" s="99"/>
      <c r="F531" s="99"/>
      <c r="G531" s="99"/>
    </row>
    <row r="532" spans="4:7">
      <c r="D532" s="99"/>
      <c r="E532" s="99"/>
      <c r="F532" s="99"/>
      <c r="G532" s="99"/>
    </row>
    <row r="533" spans="4:7">
      <c r="D533" s="99"/>
      <c r="E533" s="99"/>
      <c r="F533" s="99"/>
      <c r="G533" s="99"/>
    </row>
    <row r="534" spans="4:7">
      <c r="D534" s="99"/>
      <c r="E534" s="99"/>
      <c r="F534" s="99"/>
      <c r="G534" s="99"/>
    </row>
    <row r="535" spans="4:7">
      <c r="D535" s="99"/>
      <c r="E535" s="99"/>
      <c r="F535" s="99"/>
      <c r="G535" s="99"/>
    </row>
    <row r="536" spans="4:7">
      <c r="D536" s="99"/>
      <c r="E536" s="99"/>
      <c r="F536" s="99"/>
      <c r="G536" s="99"/>
    </row>
    <row r="537" spans="4:7">
      <c r="D537" s="99"/>
      <c r="E537" s="99"/>
      <c r="F537" s="99"/>
      <c r="G537" s="99"/>
    </row>
    <row r="538" spans="4:7">
      <c r="D538" s="99"/>
      <c r="E538" s="99"/>
      <c r="F538" s="99"/>
      <c r="G538" s="99"/>
    </row>
    <row r="539" spans="4:7">
      <c r="D539" s="99"/>
      <c r="E539" s="99"/>
      <c r="F539" s="99"/>
      <c r="G539" s="99"/>
    </row>
    <row r="540" spans="4:7">
      <c r="D540" s="99"/>
      <c r="E540" s="99"/>
      <c r="F540" s="99"/>
      <c r="G540" s="99"/>
    </row>
    <row r="541" spans="4:7">
      <c r="D541" s="99"/>
      <c r="E541" s="99"/>
      <c r="F541" s="99"/>
      <c r="G541" s="99"/>
    </row>
    <row r="542" spans="4:7">
      <c r="D542" s="99"/>
      <c r="E542" s="99"/>
      <c r="F542" s="99"/>
      <c r="G542" s="99"/>
    </row>
    <row r="543" spans="4:7">
      <c r="D543" s="99"/>
      <c r="E543" s="99"/>
      <c r="F543" s="99"/>
      <c r="G543" s="99"/>
    </row>
    <row r="544" spans="4:7">
      <c r="D544" s="99"/>
      <c r="E544" s="99"/>
      <c r="F544" s="99"/>
      <c r="G544" s="99"/>
    </row>
    <row r="545" spans="4:7">
      <c r="D545" s="99"/>
      <c r="E545" s="99"/>
      <c r="F545" s="99"/>
      <c r="G545" s="99"/>
    </row>
    <row r="546" spans="4:7">
      <c r="D546" s="99"/>
      <c r="E546" s="99"/>
      <c r="F546" s="99"/>
      <c r="G546" s="99"/>
    </row>
    <row r="547" spans="4:7">
      <c r="D547" s="99"/>
      <c r="E547" s="99"/>
      <c r="F547" s="99"/>
      <c r="G547" s="99"/>
    </row>
    <row r="548" spans="4:7">
      <c r="D548" s="99"/>
      <c r="E548" s="99"/>
      <c r="F548" s="99"/>
      <c r="G548" s="99"/>
    </row>
    <row r="549" spans="4:7">
      <c r="D549" s="99"/>
      <c r="E549" s="99"/>
      <c r="F549" s="99"/>
      <c r="G549" s="99"/>
    </row>
    <row r="550" spans="4:7">
      <c r="D550" s="99"/>
      <c r="E550" s="99"/>
      <c r="F550" s="99"/>
      <c r="G550" s="99"/>
    </row>
    <row r="551" spans="4:7">
      <c r="D551" s="99"/>
      <c r="E551" s="99"/>
      <c r="F551" s="99"/>
      <c r="G551" s="99"/>
    </row>
    <row r="552" spans="4:7">
      <c r="D552" s="99"/>
      <c r="E552" s="99"/>
      <c r="F552" s="99"/>
      <c r="G552" s="99"/>
    </row>
    <row r="553" spans="4:7">
      <c r="D553" s="99"/>
      <c r="E553" s="99"/>
      <c r="F553" s="99"/>
      <c r="G553" s="99"/>
    </row>
    <row r="554" spans="4:7">
      <c r="D554" s="99"/>
      <c r="E554" s="99"/>
      <c r="F554" s="99"/>
      <c r="G554" s="99"/>
    </row>
    <row r="555" spans="4:7">
      <c r="D555" s="99"/>
      <c r="E555" s="99"/>
      <c r="F555" s="99"/>
      <c r="G555" s="99"/>
    </row>
    <row r="556" spans="4:7">
      <c r="D556" s="99"/>
      <c r="E556" s="99"/>
      <c r="F556" s="99"/>
      <c r="G556" s="99"/>
    </row>
    <row r="557" spans="4:7">
      <c r="D557" s="99"/>
      <c r="E557" s="99"/>
      <c r="F557" s="99"/>
      <c r="G557" s="99"/>
    </row>
    <row r="558" spans="4:7">
      <c r="D558" s="99"/>
      <c r="E558" s="99"/>
      <c r="F558" s="99"/>
      <c r="G558" s="99"/>
    </row>
    <row r="559" spans="4:7">
      <c r="D559" s="99"/>
      <c r="E559" s="99"/>
      <c r="F559" s="99"/>
      <c r="G559" s="99"/>
    </row>
    <row r="560" spans="4:7">
      <c r="D560" s="99"/>
      <c r="E560" s="99"/>
      <c r="F560" s="99"/>
      <c r="G560" s="99"/>
    </row>
    <row r="561" spans="4:7">
      <c r="D561" s="99"/>
      <c r="E561" s="99"/>
      <c r="F561" s="99"/>
      <c r="G561" s="99"/>
    </row>
    <row r="562" spans="4:7">
      <c r="D562" s="99"/>
      <c r="E562" s="99"/>
      <c r="F562" s="99"/>
      <c r="G562" s="99"/>
    </row>
    <row r="563" spans="4:7">
      <c r="D563" s="99"/>
      <c r="E563" s="99"/>
      <c r="F563" s="99"/>
      <c r="G563" s="99"/>
    </row>
    <row r="564" spans="4:7">
      <c r="D564" s="99"/>
      <c r="E564" s="99"/>
      <c r="F564" s="99"/>
      <c r="G564" s="99"/>
    </row>
    <row r="565" spans="4:7">
      <c r="D565" s="99"/>
      <c r="E565" s="99"/>
      <c r="F565" s="99"/>
      <c r="G565" s="99"/>
    </row>
    <row r="566" spans="4:7">
      <c r="D566" s="99"/>
      <c r="E566" s="99"/>
      <c r="F566" s="99"/>
      <c r="G566" s="99"/>
    </row>
    <row r="567" spans="4:7">
      <c r="D567" s="99"/>
      <c r="E567" s="99"/>
      <c r="F567" s="99"/>
      <c r="G567" s="99"/>
    </row>
    <row r="568" spans="4:7">
      <c r="D568" s="99"/>
      <c r="E568" s="99"/>
      <c r="F568" s="99"/>
      <c r="G568" s="99"/>
    </row>
    <row r="569" spans="4:7">
      <c r="D569" s="99"/>
      <c r="E569" s="99"/>
      <c r="F569" s="99"/>
      <c r="G569" s="99"/>
    </row>
    <row r="570" spans="4:7">
      <c r="D570" s="99"/>
      <c r="E570" s="99"/>
      <c r="F570" s="99"/>
      <c r="G570" s="99"/>
    </row>
    <row r="571" spans="4:7">
      <c r="D571" s="99"/>
      <c r="E571" s="99"/>
      <c r="F571" s="99"/>
      <c r="G571" s="99"/>
    </row>
    <row r="572" spans="4:7">
      <c r="D572" s="99"/>
      <c r="E572" s="99"/>
      <c r="F572" s="99"/>
      <c r="G572" s="99"/>
    </row>
    <row r="573" spans="4:7">
      <c r="D573" s="99"/>
      <c r="E573" s="99"/>
      <c r="F573" s="99"/>
      <c r="G573" s="99"/>
    </row>
    <row r="574" spans="4:7">
      <c r="D574" s="99"/>
      <c r="E574" s="99"/>
      <c r="F574" s="99"/>
      <c r="G574" s="99"/>
    </row>
    <row r="575" spans="4:7">
      <c r="D575" s="99"/>
      <c r="E575" s="99"/>
      <c r="F575" s="99"/>
      <c r="G575" s="99"/>
    </row>
    <row r="576" spans="4:7">
      <c r="D576" s="99"/>
      <c r="E576" s="99"/>
      <c r="F576" s="99"/>
      <c r="G576" s="99"/>
    </row>
    <row r="577" spans="4:7">
      <c r="D577" s="99"/>
      <c r="E577" s="99"/>
      <c r="F577" s="99"/>
      <c r="G577" s="99"/>
    </row>
    <row r="578" spans="4:7">
      <c r="D578" s="99"/>
      <c r="E578" s="99"/>
      <c r="F578" s="99"/>
      <c r="G578" s="99"/>
    </row>
    <row r="579" spans="4:7">
      <c r="D579" s="99"/>
      <c r="E579" s="99"/>
      <c r="F579" s="99"/>
      <c r="G579" s="99"/>
    </row>
    <row r="580" spans="4:7">
      <c r="D580" s="99"/>
      <c r="E580" s="99"/>
      <c r="F580" s="99"/>
      <c r="G580" s="99"/>
    </row>
    <row r="581" spans="4:7">
      <c r="D581" s="99"/>
      <c r="E581" s="99"/>
      <c r="F581" s="99"/>
      <c r="G581" s="99"/>
    </row>
    <row r="582" spans="4:7">
      <c r="D582" s="99"/>
      <c r="E582" s="99"/>
      <c r="F582" s="99"/>
      <c r="G582" s="99"/>
    </row>
    <row r="583" spans="4:7">
      <c r="D583" s="99"/>
      <c r="E583" s="99"/>
      <c r="F583" s="99"/>
      <c r="G583" s="99"/>
    </row>
    <row r="584" spans="4:7">
      <c r="D584" s="99"/>
      <c r="E584" s="99"/>
      <c r="F584" s="99"/>
      <c r="G584" s="99"/>
    </row>
    <row r="585" spans="4:7">
      <c r="D585" s="99"/>
      <c r="E585" s="99"/>
      <c r="F585" s="99"/>
      <c r="G585" s="99"/>
    </row>
    <row r="586" spans="4:7">
      <c r="D586" s="99"/>
      <c r="E586" s="99"/>
      <c r="F586" s="99"/>
      <c r="G586" s="99"/>
    </row>
    <row r="587" spans="4:7">
      <c r="D587" s="99"/>
      <c r="E587" s="99"/>
      <c r="F587" s="99"/>
      <c r="G587" s="99"/>
    </row>
    <row r="588" spans="4:7">
      <c r="D588" s="99"/>
      <c r="E588" s="99"/>
      <c r="F588" s="99"/>
      <c r="G588" s="99"/>
    </row>
    <row r="589" spans="4:7">
      <c r="D589" s="99"/>
      <c r="E589" s="99"/>
      <c r="F589" s="99"/>
      <c r="G589" s="99"/>
    </row>
    <row r="590" spans="4:7">
      <c r="D590" s="99"/>
      <c r="E590" s="99"/>
      <c r="F590" s="99"/>
      <c r="G590" s="99"/>
    </row>
    <row r="591" spans="4:7">
      <c r="D591" s="99"/>
      <c r="E591" s="99"/>
      <c r="F591" s="99"/>
      <c r="G591" s="99"/>
    </row>
    <row r="592" spans="4:7">
      <c r="D592" s="99"/>
      <c r="E592" s="99"/>
      <c r="F592" s="99"/>
      <c r="G592" s="99"/>
    </row>
    <row r="593" spans="4:7">
      <c r="D593" s="99"/>
      <c r="E593" s="99"/>
      <c r="F593" s="99"/>
      <c r="G593" s="99"/>
    </row>
    <row r="594" spans="4:7">
      <c r="D594" s="99"/>
      <c r="E594" s="99"/>
      <c r="F594" s="99"/>
      <c r="G594" s="99"/>
    </row>
    <row r="595" spans="4:7">
      <c r="D595" s="99"/>
      <c r="E595" s="99"/>
      <c r="F595" s="99"/>
      <c r="G595" s="99"/>
    </row>
    <row r="596" spans="4:7">
      <c r="D596" s="99"/>
      <c r="E596" s="99"/>
      <c r="F596" s="99"/>
      <c r="G596" s="99"/>
    </row>
    <row r="597" spans="4:7">
      <c r="D597" s="99"/>
      <c r="E597" s="99"/>
      <c r="F597" s="99"/>
      <c r="G597" s="99"/>
    </row>
    <row r="598" spans="4:7">
      <c r="D598" s="99"/>
      <c r="E598" s="99"/>
      <c r="F598" s="99"/>
      <c r="G598" s="99"/>
    </row>
    <row r="599" spans="4:7">
      <c r="D599" s="99"/>
      <c r="E599" s="99"/>
      <c r="F599" s="99"/>
      <c r="G599" s="99"/>
    </row>
    <row r="600" spans="4:7">
      <c r="D600" s="99"/>
      <c r="E600" s="99"/>
      <c r="F600" s="99"/>
      <c r="G600" s="99"/>
    </row>
    <row r="601" spans="4:7">
      <c r="D601" s="99"/>
      <c r="E601" s="99"/>
      <c r="F601" s="99"/>
      <c r="G601" s="99"/>
    </row>
    <row r="602" spans="4:7">
      <c r="D602" s="99"/>
      <c r="E602" s="99"/>
      <c r="F602" s="99"/>
      <c r="G602" s="99"/>
    </row>
    <row r="603" spans="4:7">
      <c r="D603" s="99"/>
      <c r="E603" s="99"/>
      <c r="F603" s="99"/>
      <c r="G603" s="99"/>
    </row>
    <row r="604" spans="4:7">
      <c r="D604" s="99"/>
      <c r="E604" s="99"/>
      <c r="F604" s="99"/>
      <c r="G604" s="99"/>
    </row>
    <row r="605" spans="4:7">
      <c r="D605" s="99"/>
      <c r="E605" s="99"/>
      <c r="F605" s="99"/>
      <c r="G605" s="99"/>
    </row>
    <row r="606" spans="4:7">
      <c r="D606" s="99"/>
      <c r="E606" s="99"/>
      <c r="F606" s="99"/>
      <c r="G606" s="99"/>
    </row>
    <row r="607" spans="4:7">
      <c r="D607" s="99"/>
      <c r="E607" s="99"/>
      <c r="F607" s="99"/>
      <c r="G607" s="99"/>
    </row>
    <row r="608" spans="4:7">
      <c r="D608" s="99"/>
      <c r="E608" s="99"/>
      <c r="F608" s="99"/>
      <c r="G608" s="99"/>
    </row>
    <row r="609" spans="4:7">
      <c r="D609" s="99"/>
      <c r="E609" s="99"/>
      <c r="F609" s="99"/>
      <c r="G609" s="99"/>
    </row>
    <row r="610" spans="4:7">
      <c r="D610" s="99"/>
      <c r="E610" s="99"/>
      <c r="F610" s="99"/>
      <c r="G610" s="99"/>
    </row>
    <row r="611" spans="4:7">
      <c r="D611" s="99"/>
      <c r="E611" s="99"/>
      <c r="F611" s="99"/>
      <c r="G611" s="99"/>
    </row>
    <row r="612" spans="4:7">
      <c r="D612" s="99"/>
      <c r="E612" s="99"/>
      <c r="F612" s="99"/>
      <c r="G612" s="99"/>
    </row>
    <row r="613" spans="4:7">
      <c r="D613" s="99"/>
      <c r="E613" s="99"/>
      <c r="F613" s="99"/>
      <c r="G613" s="99"/>
    </row>
    <row r="614" spans="4:7">
      <c r="D614" s="99"/>
      <c r="E614" s="99"/>
      <c r="F614" s="99"/>
      <c r="G614" s="99"/>
    </row>
    <row r="615" spans="4:7">
      <c r="D615" s="99"/>
      <c r="E615" s="99"/>
      <c r="F615" s="99"/>
      <c r="G615" s="99"/>
    </row>
    <row r="616" spans="4:7">
      <c r="D616" s="99"/>
      <c r="E616" s="99"/>
      <c r="F616" s="99"/>
      <c r="G616" s="99"/>
    </row>
    <row r="617" spans="4:7">
      <c r="D617" s="99"/>
      <c r="E617" s="99"/>
      <c r="F617" s="99"/>
      <c r="G617" s="99"/>
    </row>
    <row r="618" spans="4:7">
      <c r="D618" s="99"/>
      <c r="E618" s="99"/>
      <c r="F618" s="99"/>
      <c r="G618" s="99"/>
    </row>
    <row r="619" spans="4:7">
      <c r="D619" s="99"/>
      <c r="E619" s="99"/>
      <c r="F619" s="99"/>
      <c r="G619" s="99"/>
    </row>
    <row r="620" spans="4:7">
      <c r="D620" s="99"/>
      <c r="E620" s="99"/>
      <c r="F620" s="99"/>
      <c r="G620" s="99"/>
    </row>
    <row r="621" spans="4:7">
      <c r="D621" s="99"/>
      <c r="E621" s="99"/>
      <c r="F621" s="99"/>
      <c r="G621" s="99"/>
    </row>
    <row r="622" spans="4:7">
      <c r="D622" s="99"/>
      <c r="E622" s="99"/>
      <c r="F622" s="99"/>
      <c r="G622" s="99"/>
    </row>
    <row r="623" spans="4:7">
      <c r="D623" s="99"/>
      <c r="E623" s="99"/>
      <c r="F623" s="99"/>
      <c r="G623" s="99"/>
    </row>
    <row r="624" spans="4:7">
      <c r="D624" s="99"/>
      <c r="E624" s="99"/>
      <c r="F624" s="99"/>
      <c r="G624" s="99"/>
    </row>
    <row r="625" spans="4:7">
      <c r="D625" s="99"/>
      <c r="E625" s="99"/>
      <c r="F625" s="99"/>
      <c r="G625" s="99"/>
    </row>
    <row r="626" spans="4:7">
      <c r="D626" s="99"/>
      <c r="E626" s="99"/>
      <c r="F626" s="99"/>
      <c r="G626" s="99"/>
    </row>
    <row r="627" spans="4:7">
      <c r="D627" s="99"/>
      <c r="E627" s="99"/>
      <c r="F627" s="99"/>
      <c r="G627" s="99"/>
    </row>
    <row r="628" spans="4:7">
      <c r="D628" s="99"/>
      <c r="E628" s="99"/>
      <c r="F628" s="99"/>
      <c r="G628" s="99"/>
    </row>
    <row r="629" spans="4:7">
      <c r="D629" s="99"/>
      <c r="E629" s="99"/>
      <c r="F629" s="99"/>
      <c r="G629" s="99"/>
    </row>
    <row r="630" spans="4:7">
      <c r="D630" s="99"/>
      <c r="E630" s="99"/>
      <c r="F630" s="99"/>
      <c r="G630" s="99"/>
    </row>
    <row r="631" spans="4:7">
      <c r="D631" s="99"/>
      <c r="E631" s="99"/>
      <c r="F631" s="99"/>
      <c r="G631" s="99"/>
    </row>
    <row r="632" spans="4:7">
      <c r="D632" s="99"/>
      <c r="E632" s="99"/>
      <c r="F632" s="99"/>
      <c r="G632" s="99"/>
    </row>
    <row r="633" spans="4:7">
      <c r="D633" s="99"/>
      <c r="E633" s="99"/>
      <c r="F633" s="99"/>
      <c r="G633" s="99"/>
    </row>
    <row r="634" spans="4:7">
      <c r="D634" s="99"/>
      <c r="E634" s="99"/>
      <c r="F634" s="99"/>
      <c r="G634" s="99"/>
    </row>
    <row r="635" spans="4:7">
      <c r="D635" s="99"/>
      <c r="E635" s="99"/>
      <c r="F635" s="99"/>
      <c r="G635" s="99"/>
    </row>
    <row r="636" spans="4:7">
      <c r="D636" s="99"/>
      <c r="E636" s="99"/>
      <c r="F636" s="99"/>
      <c r="G636" s="99"/>
    </row>
    <row r="637" spans="4:7">
      <c r="D637" s="99"/>
      <c r="E637" s="99"/>
      <c r="F637" s="99"/>
      <c r="G637" s="99"/>
    </row>
    <row r="638" spans="4:7">
      <c r="D638" s="99"/>
      <c r="E638" s="99"/>
      <c r="F638" s="99"/>
      <c r="G638" s="99"/>
    </row>
    <row r="639" spans="4:7">
      <c r="D639" s="99"/>
      <c r="E639" s="99"/>
      <c r="F639" s="99"/>
      <c r="G639" s="99"/>
    </row>
    <row r="640" spans="4:7">
      <c r="D640" s="99"/>
      <c r="E640" s="99"/>
      <c r="F640" s="99"/>
      <c r="G640" s="99"/>
    </row>
    <row r="641" spans="4:7">
      <c r="D641" s="99"/>
      <c r="E641" s="99"/>
      <c r="F641" s="99"/>
      <c r="G641" s="99"/>
    </row>
    <row r="642" spans="4:7">
      <c r="D642" s="99"/>
      <c r="E642" s="99"/>
      <c r="F642" s="99"/>
      <c r="G642" s="99"/>
    </row>
    <row r="643" spans="4:7">
      <c r="D643" s="99"/>
      <c r="E643" s="99"/>
      <c r="F643" s="99"/>
      <c r="G643" s="99"/>
    </row>
    <row r="644" spans="4:7">
      <c r="D644" s="99"/>
      <c r="E644" s="99"/>
      <c r="F644" s="99"/>
      <c r="G644" s="99"/>
    </row>
    <row r="645" spans="4:7">
      <c r="D645" s="99"/>
      <c r="E645" s="99"/>
      <c r="F645" s="99"/>
      <c r="G645" s="99"/>
    </row>
    <row r="646" spans="4:7">
      <c r="D646" s="99"/>
      <c r="E646" s="99"/>
      <c r="F646" s="99"/>
      <c r="G646" s="99"/>
    </row>
    <row r="647" spans="4:7">
      <c r="D647" s="99"/>
      <c r="E647" s="99"/>
      <c r="F647" s="99"/>
      <c r="G647" s="99"/>
    </row>
    <row r="648" spans="4:7">
      <c r="D648" s="99"/>
      <c r="E648" s="99"/>
      <c r="F648" s="99"/>
      <c r="G648" s="99"/>
    </row>
    <row r="649" spans="4:7">
      <c r="D649" s="99"/>
      <c r="E649" s="99"/>
      <c r="F649" s="99"/>
      <c r="G649" s="99"/>
    </row>
    <row r="650" spans="4:7">
      <c r="D650" s="99"/>
      <c r="E650" s="99"/>
      <c r="F650" s="99"/>
      <c r="G650" s="99"/>
    </row>
    <row r="651" spans="4:7">
      <c r="D651" s="99"/>
      <c r="E651" s="99"/>
      <c r="F651" s="99"/>
      <c r="G651" s="99"/>
    </row>
    <row r="652" spans="4:7">
      <c r="D652" s="99"/>
      <c r="E652" s="99"/>
      <c r="F652" s="99"/>
      <c r="G652" s="99"/>
    </row>
    <row r="653" spans="4:7">
      <c r="D653" s="99"/>
      <c r="E653" s="99"/>
      <c r="F653" s="99"/>
      <c r="G653" s="99"/>
    </row>
    <row r="654" spans="4:7">
      <c r="D654" s="99"/>
      <c r="E654" s="99"/>
      <c r="F654" s="99"/>
      <c r="G654" s="99"/>
    </row>
    <row r="655" spans="4:7">
      <c r="D655" s="99"/>
      <c r="E655" s="99"/>
      <c r="F655" s="99"/>
      <c r="G655" s="99"/>
    </row>
    <row r="656" spans="4:7">
      <c r="D656" s="99"/>
      <c r="E656" s="99"/>
      <c r="F656" s="99"/>
      <c r="G656" s="99"/>
    </row>
    <row r="657" spans="4:7">
      <c r="D657" s="99"/>
      <c r="E657" s="99"/>
      <c r="F657" s="99"/>
      <c r="G657" s="99"/>
    </row>
    <row r="658" spans="4:7">
      <c r="D658" s="99"/>
      <c r="E658" s="99"/>
      <c r="F658" s="99"/>
      <c r="G658" s="99"/>
    </row>
    <row r="659" spans="4:7">
      <c r="D659" s="99"/>
      <c r="E659" s="99"/>
      <c r="F659" s="99"/>
      <c r="G659" s="99"/>
    </row>
    <row r="660" spans="4:7">
      <c r="D660" s="99"/>
      <c r="E660" s="99"/>
      <c r="F660" s="99"/>
      <c r="G660" s="99"/>
    </row>
    <row r="661" spans="4:7">
      <c r="D661" s="99"/>
      <c r="E661" s="99"/>
      <c r="F661" s="99"/>
      <c r="G661" s="99"/>
    </row>
    <row r="662" spans="4:7">
      <c r="D662" s="99"/>
      <c r="E662" s="99"/>
      <c r="F662" s="99"/>
      <c r="G662" s="99"/>
    </row>
    <row r="663" spans="4:7">
      <c r="D663" s="99"/>
      <c r="E663" s="99"/>
      <c r="F663" s="99"/>
      <c r="G663" s="99"/>
    </row>
    <row r="664" spans="4:7">
      <c r="D664" s="99"/>
      <c r="E664" s="99"/>
      <c r="F664" s="99"/>
      <c r="G664" s="99"/>
    </row>
    <row r="665" spans="4:7">
      <c r="D665" s="99"/>
      <c r="E665" s="99"/>
      <c r="F665" s="99"/>
      <c r="G665" s="99"/>
    </row>
    <row r="666" spans="4:7">
      <c r="D666" s="99"/>
      <c r="E666" s="99"/>
      <c r="F666" s="99"/>
      <c r="G666" s="99"/>
    </row>
    <row r="667" spans="4:7">
      <c r="D667" s="99"/>
      <c r="E667" s="99"/>
      <c r="F667" s="99"/>
      <c r="G667" s="99"/>
    </row>
    <row r="668" spans="4:7">
      <c r="D668" s="99"/>
      <c r="E668" s="99"/>
      <c r="F668" s="99"/>
      <c r="G668" s="99"/>
    </row>
    <row r="669" spans="4:7">
      <c r="D669" s="99"/>
      <c r="E669" s="99"/>
      <c r="F669" s="99"/>
      <c r="G669" s="99"/>
    </row>
    <row r="670" spans="4:7">
      <c r="D670" s="99"/>
      <c r="E670" s="99"/>
      <c r="F670" s="99"/>
      <c r="G670" s="99"/>
    </row>
    <row r="671" spans="4:7">
      <c r="D671" s="99"/>
      <c r="E671" s="99"/>
      <c r="F671" s="99"/>
      <c r="G671" s="99"/>
    </row>
    <row r="672" spans="4:7">
      <c r="D672" s="99"/>
      <c r="E672" s="99"/>
      <c r="F672" s="99"/>
      <c r="G672" s="99"/>
    </row>
    <row r="673" spans="4:7">
      <c r="D673" s="99"/>
      <c r="E673" s="99"/>
      <c r="F673" s="99"/>
      <c r="G673" s="99"/>
    </row>
    <row r="674" spans="4:7">
      <c r="D674" s="99"/>
      <c r="E674" s="99"/>
      <c r="F674" s="99"/>
      <c r="G674" s="99"/>
    </row>
    <row r="675" spans="4:7">
      <c r="D675" s="99"/>
      <c r="E675" s="99"/>
      <c r="F675" s="99"/>
      <c r="G675" s="99"/>
    </row>
    <row r="676" spans="4:7">
      <c r="D676" s="99"/>
      <c r="E676" s="99"/>
      <c r="F676" s="99"/>
      <c r="G676" s="99"/>
    </row>
    <row r="677" spans="4:7">
      <c r="D677" s="99"/>
      <c r="E677" s="99"/>
      <c r="F677" s="99"/>
      <c r="G677" s="99"/>
    </row>
    <row r="678" spans="4:7">
      <c r="D678" s="99"/>
      <c r="E678" s="99"/>
      <c r="F678" s="99"/>
      <c r="G678" s="99"/>
    </row>
    <row r="679" spans="4:7">
      <c r="D679" s="99"/>
      <c r="E679" s="99"/>
      <c r="F679" s="99"/>
      <c r="G679" s="99"/>
    </row>
    <row r="680" spans="4:7">
      <c r="D680" s="99"/>
      <c r="E680" s="99"/>
      <c r="F680" s="99"/>
      <c r="G680" s="99"/>
    </row>
    <row r="681" spans="4:7">
      <c r="D681" s="99"/>
      <c r="E681" s="99"/>
      <c r="F681" s="99"/>
      <c r="G681" s="99"/>
    </row>
    <row r="682" spans="4:7">
      <c r="D682" s="99"/>
      <c r="E682" s="99"/>
      <c r="F682" s="99"/>
      <c r="G682" s="99"/>
    </row>
    <row r="683" spans="4:7">
      <c r="D683" s="99"/>
      <c r="E683" s="99"/>
      <c r="F683" s="99"/>
      <c r="G683" s="99"/>
    </row>
    <row r="684" spans="4:7">
      <c r="D684" s="99"/>
      <c r="E684" s="99"/>
      <c r="F684" s="99"/>
      <c r="G684" s="99"/>
    </row>
    <row r="685" spans="4:7">
      <c r="D685" s="99"/>
      <c r="E685" s="99"/>
      <c r="F685" s="99"/>
      <c r="G685" s="99"/>
    </row>
    <row r="686" spans="4:7">
      <c r="D686" s="99"/>
      <c r="E686" s="99"/>
      <c r="F686" s="99"/>
      <c r="G686" s="99"/>
    </row>
    <row r="687" spans="4:7">
      <c r="D687" s="99"/>
      <c r="E687" s="99"/>
      <c r="F687" s="99"/>
      <c r="G687" s="99"/>
    </row>
    <row r="688" spans="4:7">
      <c r="D688" s="99"/>
      <c r="E688" s="99"/>
      <c r="F688" s="99"/>
      <c r="G688" s="99"/>
    </row>
    <row r="689" spans="4:7">
      <c r="D689" s="99"/>
      <c r="E689" s="99"/>
      <c r="F689" s="99"/>
      <c r="G689" s="99"/>
    </row>
    <row r="690" spans="4:7">
      <c r="D690" s="99"/>
      <c r="E690" s="99"/>
      <c r="F690" s="99"/>
      <c r="G690" s="99"/>
    </row>
    <row r="691" spans="4:7">
      <c r="D691" s="99"/>
      <c r="E691" s="99"/>
      <c r="F691" s="99"/>
      <c r="G691" s="99"/>
    </row>
    <row r="692" spans="4:7">
      <c r="D692" s="99"/>
      <c r="E692" s="99"/>
      <c r="F692" s="99"/>
      <c r="G692" s="99"/>
    </row>
    <row r="693" spans="4:7">
      <c r="D693" s="99"/>
      <c r="E693" s="99"/>
      <c r="F693" s="99"/>
      <c r="G693" s="99"/>
    </row>
    <row r="694" spans="4:7">
      <c r="D694" s="99"/>
      <c r="E694" s="99"/>
      <c r="F694" s="99"/>
      <c r="G694" s="99"/>
    </row>
    <row r="695" spans="4:7">
      <c r="D695" s="99"/>
      <c r="E695" s="99"/>
      <c r="F695" s="99"/>
      <c r="G695" s="99"/>
    </row>
    <row r="696" spans="4:7">
      <c r="D696" s="99"/>
      <c r="E696" s="99"/>
      <c r="F696" s="99"/>
      <c r="G696" s="99"/>
    </row>
    <row r="697" spans="4:7">
      <c r="D697" s="99"/>
      <c r="E697" s="99"/>
      <c r="F697" s="99"/>
      <c r="G697" s="99"/>
    </row>
    <row r="698" spans="4:7">
      <c r="D698" s="99"/>
      <c r="E698" s="99"/>
      <c r="F698" s="99"/>
      <c r="G698" s="99"/>
    </row>
    <row r="699" spans="4:7">
      <c r="D699" s="99"/>
      <c r="E699" s="99"/>
      <c r="F699" s="99"/>
      <c r="G699" s="99"/>
    </row>
    <row r="700" spans="4:7">
      <c r="D700" s="99"/>
      <c r="E700" s="99"/>
      <c r="F700" s="99"/>
      <c r="G700" s="99"/>
    </row>
    <row r="701" spans="4:7">
      <c r="D701" s="99"/>
      <c r="E701" s="99"/>
      <c r="F701" s="99"/>
      <c r="G701" s="99"/>
    </row>
    <row r="702" spans="4:7">
      <c r="D702" s="99"/>
      <c r="E702" s="99"/>
      <c r="F702" s="99"/>
      <c r="G702" s="99"/>
    </row>
    <row r="703" spans="4:7">
      <c r="D703" s="99"/>
      <c r="E703" s="99"/>
      <c r="F703" s="99"/>
      <c r="G703" s="99"/>
    </row>
    <row r="704" spans="4:7">
      <c r="D704" s="99"/>
      <c r="E704" s="99"/>
      <c r="F704" s="99"/>
      <c r="G704" s="99"/>
    </row>
    <row r="705" spans="4:7">
      <c r="D705" s="99"/>
      <c r="E705" s="99"/>
      <c r="F705" s="99"/>
      <c r="G705" s="99"/>
    </row>
    <row r="706" spans="4:7">
      <c r="D706" s="99"/>
      <c r="E706" s="99"/>
      <c r="F706" s="99"/>
      <c r="G706" s="99"/>
    </row>
    <row r="707" spans="4:7">
      <c r="D707" s="99"/>
      <c r="E707" s="99"/>
      <c r="F707" s="99"/>
      <c r="G707" s="99"/>
    </row>
    <row r="708" spans="4:7">
      <c r="D708" s="99"/>
      <c r="E708" s="99"/>
      <c r="F708" s="99"/>
      <c r="G708" s="99"/>
    </row>
    <row r="709" spans="4:7">
      <c r="D709" s="99"/>
      <c r="E709" s="99"/>
      <c r="F709" s="99"/>
      <c r="G709" s="99"/>
    </row>
    <row r="710" spans="4:7">
      <c r="D710" s="99"/>
      <c r="E710" s="99"/>
      <c r="F710" s="99"/>
      <c r="G710" s="99"/>
    </row>
    <row r="711" spans="4:7">
      <c r="D711" s="99"/>
      <c r="E711" s="99"/>
      <c r="F711" s="99"/>
      <c r="G711" s="99"/>
    </row>
    <row r="712" spans="4:7">
      <c r="D712" s="99"/>
      <c r="E712" s="99"/>
      <c r="F712" s="99"/>
      <c r="G712" s="99"/>
    </row>
    <row r="713" spans="4:7">
      <c r="D713" s="99"/>
      <c r="E713" s="99"/>
      <c r="F713" s="99"/>
      <c r="G713" s="99"/>
    </row>
    <row r="714" spans="4:7">
      <c r="D714" s="99"/>
      <c r="E714" s="99"/>
      <c r="F714" s="99"/>
      <c r="G714" s="99"/>
    </row>
    <row r="715" spans="4:7">
      <c r="D715" s="99"/>
      <c r="E715" s="99"/>
      <c r="F715" s="99"/>
      <c r="G715" s="99"/>
    </row>
    <row r="716" spans="4:7">
      <c r="D716" s="99"/>
      <c r="E716" s="99"/>
      <c r="F716" s="99"/>
      <c r="G716" s="99"/>
    </row>
    <row r="717" spans="4:7">
      <c r="D717" s="99"/>
      <c r="E717" s="99"/>
      <c r="F717" s="99"/>
      <c r="G717" s="99"/>
    </row>
    <row r="718" spans="4:7">
      <c r="D718" s="99"/>
      <c r="E718" s="99"/>
      <c r="F718" s="99"/>
      <c r="G718" s="99"/>
    </row>
    <row r="719" spans="4:7">
      <c r="D719" s="99"/>
      <c r="E719" s="99"/>
      <c r="F719" s="99"/>
      <c r="G719" s="99"/>
    </row>
    <row r="720" spans="4:7">
      <c r="D720" s="99"/>
      <c r="E720" s="99"/>
      <c r="F720" s="99"/>
      <c r="G720" s="99"/>
    </row>
    <row r="721" spans="4:7">
      <c r="D721" s="99"/>
      <c r="E721" s="99"/>
      <c r="F721" s="99"/>
      <c r="G721" s="99"/>
    </row>
    <row r="722" spans="4:7">
      <c r="D722" s="99"/>
      <c r="E722" s="99"/>
      <c r="F722" s="99"/>
      <c r="G722" s="99"/>
    </row>
    <row r="723" spans="4:7">
      <c r="D723" s="99"/>
      <c r="E723" s="99"/>
      <c r="F723" s="99"/>
      <c r="G723" s="99"/>
    </row>
    <row r="724" spans="4:7">
      <c r="D724" s="99"/>
      <c r="E724" s="99"/>
      <c r="F724" s="99"/>
      <c r="G724" s="99"/>
    </row>
    <row r="725" spans="4:7">
      <c r="D725" s="99"/>
      <c r="E725" s="99"/>
      <c r="F725" s="99"/>
      <c r="G725" s="99"/>
    </row>
    <row r="726" spans="4:7">
      <c r="D726" s="99"/>
      <c r="E726" s="99"/>
      <c r="F726" s="99"/>
      <c r="G726" s="99"/>
    </row>
    <row r="727" spans="4:7">
      <c r="D727" s="99"/>
      <c r="E727" s="99"/>
      <c r="F727" s="99"/>
      <c r="G727" s="99"/>
    </row>
    <row r="728" spans="4:7">
      <c r="D728" s="99"/>
      <c r="E728" s="99"/>
      <c r="F728" s="99"/>
      <c r="G728" s="99"/>
    </row>
    <row r="729" spans="4:7">
      <c r="D729" s="99"/>
      <c r="E729" s="99"/>
      <c r="F729" s="99"/>
      <c r="G729" s="99"/>
    </row>
    <row r="730" spans="4:7">
      <c r="D730" s="99"/>
      <c r="E730" s="99"/>
      <c r="F730" s="99"/>
      <c r="G730" s="99"/>
    </row>
    <row r="731" spans="4:7">
      <c r="D731" s="99"/>
      <c r="E731" s="99"/>
      <c r="F731" s="99"/>
      <c r="G731" s="99"/>
    </row>
    <row r="732" spans="4:7">
      <c r="D732" s="99"/>
      <c r="E732" s="99"/>
      <c r="F732" s="99"/>
      <c r="G732" s="99"/>
    </row>
    <row r="733" spans="4:7">
      <c r="D733" s="99"/>
      <c r="E733" s="99"/>
      <c r="F733" s="99"/>
      <c r="G733" s="99"/>
    </row>
    <row r="734" spans="4:7">
      <c r="D734" s="99"/>
      <c r="E734" s="99"/>
      <c r="F734" s="99"/>
      <c r="G734" s="99"/>
    </row>
    <row r="735" spans="4:7">
      <c r="D735" s="99"/>
      <c r="E735" s="99"/>
      <c r="F735" s="99"/>
      <c r="G735" s="99"/>
    </row>
    <row r="736" spans="4:7">
      <c r="D736" s="99"/>
      <c r="E736" s="99"/>
      <c r="F736" s="99"/>
      <c r="G736" s="99"/>
    </row>
    <row r="737" spans="4:7">
      <c r="D737" s="99"/>
      <c r="E737" s="99"/>
      <c r="F737" s="99"/>
      <c r="G737" s="99"/>
    </row>
    <row r="738" spans="4:7">
      <c r="D738" s="99"/>
      <c r="E738" s="99"/>
      <c r="F738" s="99"/>
      <c r="G738" s="99"/>
    </row>
    <row r="739" spans="4:7">
      <c r="D739" s="99"/>
      <c r="E739" s="99"/>
      <c r="F739" s="99"/>
      <c r="G739" s="99"/>
    </row>
    <row r="740" spans="4:7">
      <c r="D740" s="99"/>
      <c r="E740" s="99"/>
      <c r="F740" s="99"/>
      <c r="G740" s="99"/>
    </row>
    <row r="741" spans="4:7">
      <c r="D741" s="99"/>
      <c r="E741" s="99"/>
      <c r="F741" s="99"/>
      <c r="G741" s="99"/>
    </row>
    <row r="742" spans="4:7">
      <c r="D742" s="99"/>
      <c r="E742" s="99"/>
      <c r="F742" s="99"/>
      <c r="G742" s="99"/>
    </row>
    <row r="743" spans="4:7">
      <c r="D743" s="99"/>
      <c r="E743" s="99"/>
      <c r="F743" s="99"/>
      <c r="G743" s="99"/>
    </row>
    <row r="744" spans="4:7">
      <c r="D744" s="99"/>
      <c r="E744" s="99"/>
      <c r="F744" s="99"/>
      <c r="G744" s="99"/>
    </row>
    <row r="745" spans="4:7">
      <c r="D745" s="99"/>
      <c r="E745" s="99"/>
      <c r="F745" s="99"/>
      <c r="G745" s="99"/>
    </row>
    <row r="746" spans="4:7">
      <c r="D746" s="99"/>
      <c r="E746" s="99"/>
      <c r="F746" s="99"/>
      <c r="G746" s="99"/>
    </row>
    <row r="747" spans="4:7">
      <c r="D747" s="99"/>
      <c r="E747" s="99"/>
      <c r="F747" s="99"/>
      <c r="G747" s="99"/>
    </row>
    <row r="748" spans="4:7">
      <c r="D748" s="99"/>
      <c r="E748" s="99"/>
      <c r="F748" s="99"/>
      <c r="G748" s="99"/>
    </row>
    <row r="749" spans="4:7">
      <c r="D749" s="99"/>
      <c r="E749" s="99"/>
      <c r="F749" s="99"/>
      <c r="G749" s="99"/>
    </row>
    <row r="750" spans="4:7">
      <c r="D750" s="99"/>
      <c r="E750" s="99"/>
      <c r="F750" s="99"/>
      <c r="G750" s="99"/>
    </row>
    <row r="751" spans="4:7">
      <c r="D751" s="99"/>
      <c r="E751" s="99"/>
      <c r="F751" s="99"/>
      <c r="G751" s="99"/>
    </row>
    <row r="752" spans="4:7">
      <c r="D752" s="99"/>
      <c r="E752" s="99"/>
      <c r="F752" s="99"/>
      <c r="G752" s="99"/>
    </row>
    <row r="753" spans="4:7">
      <c r="D753" s="99"/>
      <c r="E753" s="99"/>
      <c r="F753" s="99"/>
      <c r="G753" s="99"/>
    </row>
    <row r="754" spans="4:7">
      <c r="D754" s="99"/>
      <c r="E754" s="99"/>
      <c r="F754" s="99"/>
      <c r="G754" s="99"/>
    </row>
    <row r="755" spans="4:7">
      <c r="D755" s="99"/>
      <c r="E755" s="99"/>
      <c r="F755" s="99"/>
      <c r="G755" s="99"/>
    </row>
    <row r="756" spans="4:7">
      <c r="D756" s="99"/>
      <c r="E756" s="99"/>
      <c r="F756" s="99"/>
      <c r="G756" s="99"/>
    </row>
    <row r="757" spans="4:7">
      <c r="D757" s="99"/>
      <c r="E757" s="99"/>
      <c r="F757" s="99"/>
      <c r="G757" s="99"/>
    </row>
    <row r="758" spans="4:7">
      <c r="D758" s="99"/>
      <c r="E758" s="99"/>
      <c r="F758" s="99"/>
      <c r="G758" s="99"/>
    </row>
    <row r="759" spans="4:7">
      <c r="D759" s="99"/>
      <c r="E759" s="99"/>
      <c r="F759" s="99"/>
      <c r="G759" s="99"/>
    </row>
    <row r="760" spans="4:7">
      <c r="D760" s="99"/>
      <c r="E760" s="99"/>
      <c r="F760" s="99"/>
      <c r="G760" s="99"/>
    </row>
    <row r="761" spans="4:7">
      <c r="D761" s="99"/>
      <c r="E761" s="99"/>
      <c r="F761" s="99"/>
      <c r="G761" s="99"/>
    </row>
    <row r="762" spans="4:7">
      <c r="D762" s="99"/>
      <c r="E762" s="99"/>
      <c r="F762" s="99"/>
      <c r="G762" s="99"/>
    </row>
    <row r="763" spans="4:7">
      <c r="D763" s="99"/>
      <c r="E763" s="99"/>
      <c r="F763" s="99"/>
      <c r="G763" s="99"/>
    </row>
    <row r="764" spans="4:7">
      <c r="D764" s="99"/>
      <c r="E764" s="99"/>
      <c r="F764" s="99"/>
      <c r="G764" s="99"/>
    </row>
    <row r="765" spans="4:7">
      <c r="D765" s="99"/>
      <c r="E765" s="99"/>
      <c r="F765" s="99"/>
      <c r="G765" s="99"/>
    </row>
    <row r="766" spans="4:7">
      <c r="D766" s="99"/>
      <c r="E766" s="99"/>
      <c r="F766" s="99"/>
      <c r="G766" s="99"/>
    </row>
    <row r="767" spans="4:7">
      <c r="D767" s="99"/>
      <c r="E767" s="99"/>
      <c r="F767" s="99"/>
      <c r="G767" s="99"/>
    </row>
    <row r="768" spans="4:7">
      <c r="D768" s="99"/>
      <c r="E768" s="99"/>
      <c r="F768" s="99"/>
      <c r="G768" s="99"/>
    </row>
    <row r="769" spans="4:7">
      <c r="D769" s="99"/>
      <c r="E769" s="99"/>
      <c r="F769" s="99"/>
      <c r="G769" s="99"/>
    </row>
    <row r="770" spans="4:7">
      <c r="D770" s="99"/>
      <c r="E770" s="99"/>
      <c r="F770" s="99"/>
      <c r="G770" s="99"/>
    </row>
    <row r="771" spans="4:7">
      <c r="D771" s="99"/>
      <c r="E771" s="99"/>
      <c r="F771" s="99"/>
      <c r="G771" s="99"/>
    </row>
    <row r="772" spans="4:7">
      <c r="D772" s="99"/>
      <c r="E772" s="99"/>
      <c r="F772" s="99"/>
      <c r="G772" s="99"/>
    </row>
    <row r="773" spans="4:7">
      <c r="D773" s="99"/>
      <c r="E773" s="99"/>
      <c r="F773" s="99"/>
      <c r="G773" s="99"/>
    </row>
    <row r="774" spans="4:7">
      <c r="D774" s="99"/>
      <c r="E774" s="99"/>
      <c r="F774" s="99"/>
      <c r="G774" s="99"/>
    </row>
    <row r="775" spans="4:7">
      <c r="D775" s="99"/>
      <c r="E775" s="99"/>
      <c r="F775" s="99"/>
      <c r="G775" s="99"/>
    </row>
    <row r="776" spans="4:7">
      <c r="D776" s="99"/>
      <c r="E776" s="99"/>
      <c r="F776" s="99"/>
      <c r="G776" s="99"/>
    </row>
    <row r="777" spans="4:7">
      <c r="D777" s="99"/>
      <c r="E777" s="99"/>
      <c r="F777" s="99"/>
      <c r="G777" s="99"/>
    </row>
    <row r="778" spans="4:7">
      <c r="D778" s="99"/>
      <c r="E778" s="99"/>
      <c r="F778" s="99"/>
      <c r="G778" s="99"/>
    </row>
    <row r="779" spans="4:7">
      <c r="D779" s="99"/>
      <c r="E779" s="99"/>
      <c r="F779" s="99"/>
      <c r="G779" s="99"/>
    </row>
    <row r="780" spans="4:7">
      <c r="D780" s="99"/>
      <c r="E780" s="99"/>
      <c r="F780" s="99"/>
      <c r="G780" s="99"/>
    </row>
    <row r="781" spans="4:7">
      <c r="D781" s="99"/>
      <c r="E781" s="99"/>
      <c r="F781" s="99"/>
      <c r="G781" s="99"/>
    </row>
    <row r="782" spans="4:7">
      <c r="D782" s="99"/>
      <c r="E782" s="99"/>
      <c r="F782" s="99"/>
      <c r="G782" s="99"/>
    </row>
    <row r="783" spans="4:7">
      <c r="D783" s="99"/>
      <c r="E783" s="99"/>
      <c r="F783" s="99"/>
      <c r="G783" s="99"/>
    </row>
    <row r="784" spans="4:7">
      <c r="D784" s="99"/>
      <c r="E784" s="99"/>
      <c r="F784" s="99"/>
      <c r="G784" s="99"/>
    </row>
    <row r="785" spans="4:7">
      <c r="D785" s="99"/>
      <c r="E785" s="99"/>
      <c r="F785" s="99"/>
      <c r="G785" s="99"/>
    </row>
    <row r="786" spans="4:7">
      <c r="D786" s="99"/>
      <c r="E786" s="99"/>
      <c r="F786" s="99"/>
      <c r="G786" s="99"/>
    </row>
    <row r="787" spans="4:7">
      <c r="D787" s="99"/>
      <c r="E787" s="99"/>
      <c r="F787" s="99"/>
      <c r="G787" s="99"/>
    </row>
    <row r="788" spans="4:7">
      <c r="D788" s="99"/>
      <c r="E788" s="99"/>
      <c r="F788" s="99"/>
      <c r="G788" s="99"/>
    </row>
    <row r="789" spans="4:7">
      <c r="D789" s="99"/>
      <c r="E789" s="99"/>
      <c r="F789" s="99"/>
      <c r="G789" s="99"/>
    </row>
    <row r="790" spans="4:7">
      <c r="D790" s="99"/>
      <c r="E790" s="99"/>
      <c r="F790" s="99"/>
      <c r="G790" s="99"/>
    </row>
    <row r="791" spans="4:7">
      <c r="D791" s="99"/>
      <c r="E791" s="99"/>
      <c r="F791" s="99"/>
      <c r="G791" s="99"/>
    </row>
    <row r="792" spans="4:7">
      <c r="D792" s="99"/>
      <c r="E792" s="99"/>
      <c r="F792" s="99"/>
      <c r="G792" s="99"/>
    </row>
    <row r="793" spans="4:7">
      <c r="D793" s="99"/>
      <c r="E793" s="99"/>
      <c r="F793" s="99"/>
      <c r="G793" s="99"/>
    </row>
    <row r="794" spans="4:7">
      <c r="D794" s="99"/>
      <c r="E794" s="99"/>
      <c r="F794" s="99"/>
      <c r="G794" s="99"/>
    </row>
    <row r="795" spans="4:7">
      <c r="D795" s="99"/>
      <c r="E795" s="99"/>
      <c r="F795" s="99"/>
      <c r="G795" s="99"/>
    </row>
    <row r="796" spans="4:7">
      <c r="D796" s="99"/>
      <c r="E796" s="99"/>
      <c r="F796" s="99"/>
      <c r="G796" s="99"/>
    </row>
    <row r="797" spans="4:7">
      <c r="D797" s="99"/>
      <c r="E797" s="99"/>
      <c r="F797" s="99"/>
      <c r="G797" s="99"/>
    </row>
    <row r="798" spans="4:7">
      <c r="D798" s="99"/>
      <c r="E798" s="99"/>
      <c r="F798" s="99"/>
      <c r="G798" s="99"/>
    </row>
    <row r="799" spans="4:7">
      <c r="D799" s="99"/>
      <c r="E799" s="99"/>
      <c r="F799" s="99"/>
      <c r="G799" s="99"/>
    </row>
    <row r="800" spans="4:7">
      <c r="D800" s="99"/>
      <c r="E800" s="99"/>
      <c r="F800" s="99"/>
      <c r="G800" s="99"/>
    </row>
    <row r="801" spans="4:7">
      <c r="D801" s="99"/>
      <c r="E801" s="99"/>
      <c r="F801" s="99"/>
      <c r="G801" s="99"/>
    </row>
    <row r="802" spans="4:7">
      <c r="D802" s="99"/>
      <c r="E802" s="99"/>
      <c r="F802" s="99"/>
      <c r="G802" s="99"/>
    </row>
    <row r="803" spans="4:7">
      <c r="D803" s="99"/>
      <c r="E803" s="99"/>
      <c r="F803" s="99"/>
      <c r="G803" s="99"/>
    </row>
    <row r="804" spans="4:7">
      <c r="D804" s="99"/>
      <c r="E804" s="99"/>
      <c r="F804" s="99"/>
      <c r="G804" s="99"/>
    </row>
    <row r="805" spans="4:7">
      <c r="D805" s="99"/>
      <c r="E805" s="99"/>
      <c r="F805" s="99"/>
      <c r="G805" s="99"/>
    </row>
    <row r="806" spans="4:7">
      <c r="D806" s="99"/>
      <c r="E806" s="99"/>
      <c r="F806" s="99"/>
      <c r="G806" s="99"/>
    </row>
    <row r="807" spans="4:7">
      <c r="D807" s="99"/>
      <c r="E807" s="99"/>
      <c r="F807" s="99"/>
      <c r="G807" s="99"/>
    </row>
    <row r="808" spans="4:7">
      <c r="D808" s="99"/>
      <c r="E808" s="99"/>
      <c r="F808" s="99"/>
      <c r="G808" s="99"/>
    </row>
    <row r="809" spans="4:7">
      <c r="D809" s="99"/>
      <c r="E809" s="99"/>
      <c r="F809" s="99"/>
      <c r="G809" s="99"/>
    </row>
    <row r="810" spans="4:7">
      <c r="D810" s="99"/>
      <c r="E810" s="99"/>
      <c r="F810" s="99"/>
      <c r="G810" s="99"/>
    </row>
    <row r="811" spans="4:7">
      <c r="D811" s="99"/>
      <c r="E811" s="99"/>
      <c r="F811" s="99"/>
      <c r="G811" s="99"/>
    </row>
    <row r="812" spans="4:7">
      <c r="D812" s="99"/>
      <c r="E812" s="99"/>
      <c r="F812" s="99"/>
      <c r="G812" s="99"/>
    </row>
    <row r="813" spans="4:7">
      <c r="D813" s="99"/>
      <c r="E813" s="99"/>
      <c r="F813" s="99"/>
      <c r="G813" s="99"/>
    </row>
    <row r="814" spans="4:7">
      <c r="D814" s="99"/>
      <c r="E814" s="99"/>
      <c r="F814" s="99"/>
      <c r="G814" s="99"/>
    </row>
    <row r="815" spans="4:7">
      <c r="D815" s="99"/>
      <c r="E815" s="99"/>
      <c r="F815" s="99"/>
      <c r="G815" s="99"/>
    </row>
    <row r="816" spans="4:7">
      <c r="D816" s="99"/>
      <c r="E816" s="99"/>
      <c r="F816" s="99"/>
      <c r="G816" s="99"/>
    </row>
    <row r="817" spans="4:7">
      <c r="D817" s="99"/>
      <c r="E817" s="99"/>
      <c r="F817" s="99"/>
      <c r="G817" s="99"/>
    </row>
    <row r="818" spans="4:7">
      <c r="D818" s="99"/>
      <c r="E818" s="99"/>
      <c r="F818" s="99"/>
      <c r="G818" s="99"/>
    </row>
    <row r="819" spans="4:7">
      <c r="D819" s="99"/>
      <c r="E819" s="99"/>
      <c r="F819" s="99"/>
      <c r="G819" s="99"/>
    </row>
    <row r="820" spans="4:7">
      <c r="D820" s="99"/>
      <c r="E820" s="99"/>
      <c r="F820" s="99"/>
      <c r="G820" s="99"/>
    </row>
    <row r="821" spans="4:7">
      <c r="D821" s="99"/>
      <c r="E821" s="99"/>
      <c r="F821" s="99"/>
      <c r="G821" s="99"/>
    </row>
    <row r="822" spans="4:7">
      <c r="D822" s="99"/>
      <c r="E822" s="99"/>
      <c r="F822" s="99"/>
      <c r="G822" s="99"/>
    </row>
    <row r="823" spans="4:7">
      <c r="D823" s="99"/>
      <c r="E823" s="99"/>
      <c r="F823" s="99"/>
      <c r="G823" s="99"/>
    </row>
    <row r="824" spans="4:7">
      <c r="D824" s="99"/>
      <c r="E824" s="99"/>
      <c r="F824" s="99"/>
      <c r="G824" s="99"/>
    </row>
    <row r="825" spans="4:7">
      <c r="D825" s="99"/>
      <c r="E825" s="99"/>
      <c r="F825" s="99"/>
      <c r="G825" s="99"/>
    </row>
    <row r="826" spans="4:7">
      <c r="D826" s="99"/>
      <c r="E826" s="99"/>
      <c r="F826" s="99"/>
      <c r="G826" s="99"/>
    </row>
    <row r="827" spans="4:7">
      <c r="D827" s="99"/>
      <c r="E827" s="99"/>
      <c r="F827" s="99"/>
      <c r="G827" s="99"/>
    </row>
    <row r="828" spans="4:7">
      <c r="D828" s="99"/>
      <c r="E828" s="99"/>
      <c r="F828" s="99"/>
      <c r="G828" s="99"/>
    </row>
    <row r="829" spans="4:7">
      <c r="D829" s="99"/>
      <c r="E829" s="99"/>
      <c r="F829" s="99"/>
      <c r="G829" s="99"/>
    </row>
    <row r="830" spans="4:7">
      <c r="D830" s="99"/>
      <c r="E830" s="99"/>
      <c r="F830" s="99"/>
      <c r="G830" s="99"/>
    </row>
    <row r="831" spans="4:7">
      <c r="D831" s="99"/>
      <c r="E831" s="99"/>
      <c r="F831" s="99"/>
      <c r="G831" s="99"/>
    </row>
    <row r="832" spans="4:7">
      <c r="D832" s="99"/>
      <c r="E832" s="99"/>
      <c r="F832" s="99"/>
      <c r="G832" s="99"/>
    </row>
    <row r="833" spans="4:7">
      <c r="D833" s="99"/>
      <c r="E833" s="99"/>
      <c r="F833" s="99"/>
      <c r="G833" s="99"/>
    </row>
    <row r="834" spans="4:7">
      <c r="D834" s="99"/>
      <c r="E834" s="99"/>
      <c r="F834" s="99"/>
      <c r="G834" s="99"/>
    </row>
    <row r="835" spans="4:7">
      <c r="D835" s="99"/>
      <c r="E835" s="99"/>
      <c r="F835" s="99"/>
      <c r="G835" s="99"/>
    </row>
    <row r="836" spans="4:7">
      <c r="D836" s="99"/>
      <c r="E836" s="99"/>
      <c r="F836" s="99"/>
      <c r="G836" s="99"/>
    </row>
    <row r="837" spans="4:7">
      <c r="D837" s="99"/>
      <c r="E837" s="99"/>
      <c r="F837" s="99"/>
      <c r="G837" s="99"/>
    </row>
    <row r="838" spans="4:7">
      <c r="D838" s="99"/>
      <c r="E838" s="99"/>
      <c r="F838" s="99"/>
      <c r="G838" s="99"/>
    </row>
    <row r="839" spans="4:7">
      <c r="D839" s="99"/>
      <c r="E839" s="99"/>
      <c r="F839" s="99"/>
      <c r="G839" s="99"/>
    </row>
    <row r="840" spans="4:7">
      <c r="D840" s="99"/>
      <c r="E840" s="99"/>
      <c r="F840" s="99"/>
      <c r="G840" s="99"/>
    </row>
    <row r="841" spans="4:7">
      <c r="D841" s="99"/>
      <c r="E841" s="99"/>
      <c r="F841" s="99"/>
      <c r="G841" s="99"/>
    </row>
    <row r="842" spans="4:7">
      <c r="D842" s="99"/>
      <c r="E842" s="99"/>
      <c r="F842" s="99"/>
      <c r="G842" s="99"/>
    </row>
    <row r="843" spans="4:7">
      <c r="D843" s="99"/>
      <c r="E843" s="99"/>
      <c r="F843" s="99"/>
      <c r="G843" s="99"/>
    </row>
    <row r="844" spans="4:7">
      <c r="D844" s="99"/>
      <c r="E844" s="99"/>
      <c r="F844" s="99"/>
      <c r="G844" s="99"/>
    </row>
    <row r="845" spans="4:7">
      <c r="D845" s="99"/>
      <c r="E845" s="99"/>
      <c r="F845" s="99"/>
      <c r="G845" s="99"/>
    </row>
    <row r="846" spans="4:7">
      <c r="D846" s="99"/>
      <c r="E846" s="99"/>
      <c r="F846" s="99"/>
      <c r="G846" s="99"/>
    </row>
    <row r="847" spans="4:7">
      <c r="D847" s="99"/>
      <c r="E847" s="99"/>
      <c r="F847" s="99"/>
      <c r="G847" s="99"/>
    </row>
    <row r="848" spans="4:7">
      <c r="D848" s="99"/>
      <c r="E848" s="99"/>
      <c r="F848" s="99"/>
      <c r="G848" s="99"/>
    </row>
    <row r="849" spans="4:7">
      <c r="D849" s="99"/>
      <c r="E849" s="99"/>
      <c r="F849" s="99"/>
      <c r="G849" s="99"/>
    </row>
    <row r="850" spans="4:7">
      <c r="D850" s="99"/>
      <c r="E850" s="99"/>
      <c r="F850" s="99"/>
      <c r="G850" s="99"/>
    </row>
    <row r="851" spans="4:7">
      <c r="D851" s="99"/>
      <c r="E851" s="99"/>
      <c r="F851" s="99"/>
      <c r="G851" s="99"/>
    </row>
    <row r="852" spans="4:7">
      <c r="D852" s="99"/>
      <c r="E852" s="99"/>
      <c r="F852" s="99"/>
      <c r="G852" s="99"/>
    </row>
    <row r="853" spans="4:7">
      <c r="D853" s="99"/>
      <c r="E853" s="99"/>
      <c r="F853" s="99"/>
      <c r="G853" s="99"/>
    </row>
    <row r="854" spans="4:7">
      <c r="D854" s="99"/>
      <c r="E854" s="99"/>
      <c r="F854" s="99"/>
      <c r="G854" s="99"/>
    </row>
    <row r="855" spans="4:7">
      <c r="D855" s="99"/>
      <c r="E855" s="99"/>
      <c r="F855" s="99"/>
      <c r="G855" s="99"/>
    </row>
    <row r="856" spans="4:7">
      <c r="D856" s="99"/>
      <c r="E856" s="99"/>
      <c r="F856" s="99"/>
      <c r="G856" s="99"/>
    </row>
    <row r="857" spans="4:7">
      <c r="D857" s="99"/>
      <c r="E857" s="99"/>
      <c r="F857" s="99"/>
      <c r="G857" s="99"/>
    </row>
    <row r="858" spans="4:7">
      <c r="D858" s="99"/>
      <c r="E858" s="99"/>
      <c r="F858" s="99"/>
      <c r="G858" s="99"/>
    </row>
    <row r="859" spans="4:7">
      <c r="D859" s="99"/>
      <c r="E859" s="99"/>
      <c r="F859" s="99"/>
      <c r="G859" s="99"/>
    </row>
    <row r="860" spans="4:7">
      <c r="D860" s="99"/>
      <c r="E860" s="99"/>
      <c r="F860" s="99"/>
      <c r="G860" s="99"/>
    </row>
    <row r="861" spans="4:7">
      <c r="D861" s="99"/>
      <c r="E861" s="99"/>
      <c r="F861" s="99"/>
      <c r="G861" s="99"/>
    </row>
    <row r="862" spans="4:7">
      <c r="D862" s="99"/>
      <c r="E862" s="99"/>
      <c r="F862" s="99"/>
      <c r="G862" s="99"/>
    </row>
    <row r="863" spans="4:7">
      <c r="D863" s="99"/>
      <c r="E863" s="99"/>
      <c r="F863" s="99"/>
      <c r="G863" s="99"/>
    </row>
    <row r="864" spans="4:7">
      <c r="D864" s="99"/>
      <c r="E864" s="99"/>
      <c r="F864" s="99"/>
      <c r="G864" s="99"/>
    </row>
    <row r="865" spans="4:7">
      <c r="D865" s="99"/>
      <c r="E865" s="99"/>
      <c r="F865" s="99"/>
      <c r="G865" s="99"/>
    </row>
    <row r="866" spans="4:7">
      <c r="D866" s="99"/>
      <c r="E866" s="99"/>
      <c r="F866" s="99"/>
      <c r="G866" s="99"/>
    </row>
    <row r="867" spans="4:7">
      <c r="D867" s="99"/>
      <c r="E867" s="99"/>
      <c r="F867" s="99"/>
      <c r="G867" s="99"/>
    </row>
    <row r="868" spans="4:7">
      <c r="D868" s="99"/>
      <c r="E868" s="99"/>
      <c r="F868" s="99"/>
      <c r="G868" s="99"/>
    </row>
    <row r="869" spans="4:7">
      <c r="D869" s="99"/>
      <c r="E869" s="99"/>
      <c r="F869" s="99"/>
      <c r="G869" s="99"/>
    </row>
    <row r="870" spans="4:7">
      <c r="D870" s="99"/>
      <c r="E870" s="99"/>
      <c r="F870" s="99"/>
      <c r="G870" s="99"/>
    </row>
    <row r="871" spans="4:7">
      <c r="D871" s="99"/>
      <c r="E871" s="99"/>
      <c r="F871" s="99"/>
      <c r="G871" s="99"/>
    </row>
    <row r="872" spans="4:7">
      <c r="D872" s="99"/>
      <c r="E872" s="99"/>
      <c r="F872" s="99"/>
      <c r="G872" s="99"/>
    </row>
    <row r="873" spans="4:7">
      <c r="D873" s="99"/>
      <c r="E873" s="99"/>
      <c r="F873" s="99"/>
      <c r="G873" s="99"/>
    </row>
    <row r="874" spans="4:7">
      <c r="D874" s="99"/>
      <c r="E874" s="99"/>
      <c r="F874" s="99"/>
      <c r="G874" s="99"/>
    </row>
    <row r="875" spans="4:7">
      <c r="D875" s="99"/>
      <c r="E875" s="99"/>
      <c r="F875" s="99"/>
      <c r="G875" s="99"/>
    </row>
    <row r="876" spans="4:7">
      <c r="D876" s="99"/>
      <c r="E876" s="99"/>
      <c r="F876" s="99"/>
      <c r="G876" s="99"/>
    </row>
    <row r="877" spans="4:7">
      <c r="D877" s="99"/>
      <c r="E877" s="99"/>
      <c r="F877" s="99"/>
      <c r="G877" s="99"/>
    </row>
    <row r="878" spans="4:7">
      <c r="D878" s="99"/>
      <c r="E878" s="99"/>
      <c r="F878" s="99"/>
      <c r="G878" s="99"/>
    </row>
    <row r="879" spans="4:7">
      <c r="D879" s="99"/>
      <c r="E879" s="99"/>
      <c r="F879" s="99"/>
      <c r="G879" s="99"/>
    </row>
    <row r="880" spans="4:7">
      <c r="D880" s="99"/>
      <c r="E880" s="99"/>
      <c r="F880" s="99"/>
      <c r="G880" s="99"/>
    </row>
    <row r="881" spans="4:7">
      <c r="D881" s="99"/>
      <c r="E881" s="99"/>
      <c r="F881" s="99"/>
      <c r="G881" s="99"/>
    </row>
    <row r="882" spans="4:7">
      <c r="D882" s="99"/>
      <c r="E882" s="99"/>
      <c r="F882" s="99"/>
      <c r="G882" s="99"/>
    </row>
    <row r="883" spans="4:7">
      <c r="D883" s="99"/>
      <c r="E883" s="99"/>
      <c r="F883" s="99"/>
      <c r="G883" s="99"/>
    </row>
    <row r="884" spans="4:7">
      <c r="D884" s="99"/>
      <c r="E884" s="99"/>
      <c r="F884" s="99"/>
      <c r="G884" s="99"/>
    </row>
    <row r="885" spans="4:7">
      <c r="D885" s="99"/>
      <c r="E885" s="99"/>
      <c r="F885" s="99"/>
      <c r="G885" s="99"/>
    </row>
    <row r="886" spans="4:7">
      <c r="D886" s="99"/>
      <c r="E886" s="99"/>
      <c r="F886" s="99"/>
      <c r="G886" s="99"/>
    </row>
    <row r="887" spans="4:7">
      <c r="D887" s="99"/>
      <c r="E887" s="99"/>
      <c r="F887" s="99"/>
      <c r="G887" s="99"/>
    </row>
    <row r="888" spans="4:7">
      <c r="D888" s="99"/>
      <c r="E888" s="99"/>
      <c r="F888" s="99"/>
      <c r="G888" s="99"/>
    </row>
    <row r="889" spans="4:7">
      <c r="D889" s="99"/>
      <c r="E889" s="99"/>
      <c r="F889" s="99"/>
      <c r="G889" s="99"/>
    </row>
    <row r="890" spans="4:7">
      <c r="D890" s="99"/>
      <c r="E890" s="99"/>
      <c r="F890" s="99"/>
      <c r="G890" s="99"/>
    </row>
    <row r="891" spans="4:7">
      <c r="D891" s="99"/>
      <c r="E891" s="99"/>
      <c r="F891" s="99"/>
      <c r="G891" s="99"/>
    </row>
    <row r="892" spans="4:7">
      <c r="D892" s="99"/>
      <c r="E892" s="99"/>
      <c r="F892" s="99"/>
      <c r="G892" s="99"/>
    </row>
    <row r="893" spans="4:7">
      <c r="D893" s="99"/>
      <c r="E893" s="99"/>
      <c r="F893" s="99"/>
      <c r="G893" s="99"/>
    </row>
    <row r="894" spans="4:7">
      <c r="D894" s="99"/>
      <c r="E894" s="99"/>
      <c r="F894" s="99"/>
      <c r="G894" s="99"/>
    </row>
    <row r="895" spans="4:7">
      <c r="D895" s="99"/>
      <c r="E895" s="99"/>
      <c r="F895" s="99"/>
      <c r="G895" s="99"/>
    </row>
    <row r="896" spans="4:7">
      <c r="D896" s="99"/>
      <c r="E896" s="99"/>
      <c r="F896" s="99"/>
      <c r="G896" s="99"/>
    </row>
    <row r="897" spans="4:7">
      <c r="D897" s="99"/>
      <c r="E897" s="99"/>
      <c r="F897" s="99"/>
      <c r="G897" s="99"/>
    </row>
    <row r="898" spans="4:7">
      <c r="D898" s="99"/>
      <c r="E898" s="99"/>
      <c r="F898" s="99"/>
      <c r="G898" s="99"/>
    </row>
    <row r="899" spans="4:7">
      <c r="D899" s="99"/>
      <c r="E899" s="99"/>
      <c r="F899" s="99"/>
      <c r="G899" s="99"/>
    </row>
    <row r="900" spans="4:7">
      <c r="D900" s="99"/>
      <c r="E900" s="99"/>
      <c r="F900" s="99"/>
      <c r="G900" s="99"/>
    </row>
    <row r="901" spans="4:7">
      <c r="D901" s="99"/>
      <c r="E901" s="99"/>
      <c r="F901" s="99"/>
      <c r="G901" s="99"/>
    </row>
    <row r="902" spans="4:7">
      <c r="D902" s="99"/>
      <c r="E902" s="99"/>
      <c r="F902" s="99"/>
      <c r="G902" s="99"/>
    </row>
    <row r="903" spans="4:7">
      <c r="D903" s="99"/>
      <c r="E903" s="99"/>
      <c r="F903" s="99"/>
      <c r="G903" s="99"/>
    </row>
    <row r="904" spans="4:7">
      <c r="D904" s="99"/>
      <c r="E904" s="99"/>
      <c r="F904" s="99"/>
      <c r="G904" s="99"/>
    </row>
    <row r="905" spans="4:7">
      <c r="D905" s="99"/>
      <c r="E905" s="99"/>
      <c r="F905" s="99"/>
      <c r="G905" s="99"/>
    </row>
    <row r="906" spans="4:7">
      <c r="D906" s="99"/>
      <c r="E906" s="99"/>
      <c r="F906" s="99"/>
      <c r="G906" s="99"/>
    </row>
    <row r="907" spans="4:7">
      <c r="D907" s="99"/>
      <c r="E907" s="99"/>
      <c r="F907" s="99"/>
      <c r="G907" s="99"/>
    </row>
    <row r="908" spans="4:7">
      <c r="D908" s="99"/>
      <c r="E908" s="99"/>
      <c r="F908" s="99"/>
      <c r="G908" s="99"/>
    </row>
    <row r="909" spans="4:7">
      <c r="D909" s="99"/>
      <c r="E909" s="99"/>
      <c r="F909" s="99"/>
      <c r="G909" s="99"/>
    </row>
    <row r="910" spans="4:7">
      <c r="D910" s="99"/>
      <c r="E910" s="99"/>
      <c r="F910" s="99"/>
      <c r="G910" s="99"/>
    </row>
    <row r="911" spans="4:7">
      <c r="D911" s="99"/>
      <c r="E911" s="99"/>
      <c r="F911" s="99"/>
      <c r="G911" s="99"/>
    </row>
    <row r="912" spans="4:7">
      <c r="D912" s="99"/>
      <c r="E912" s="99"/>
      <c r="F912" s="99"/>
      <c r="G912" s="99"/>
    </row>
    <row r="913" spans="4:7">
      <c r="D913" s="99"/>
      <c r="E913" s="99"/>
      <c r="F913" s="99"/>
      <c r="G913" s="99"/>
    </row>
    <row r="914" spans="4:7">
      <c r="D914" s="99"/>
      <c r="E914" s="99"/>
      <c r="F914" s="99"/>
      <c r="G914" s="99"/>
    </row>
    <row r="915" spans="4:7">
      <c r="D915" s="99"/>
      <c r="E915" s="99"/>
      <c r="F915" s="99"/>
      <c r="G915" s="99"/>
    </row>
    <row r="916" spans="4:7">
      <c r="D916" s="99"/>
      <c r="E916" s="99"/>
      <c r="F916" s="99"/>
      <c r="G916" s="99"/>
    </row>
    <row r="917" spans="4:7">
      <c r="D917" s="99"/>
      <c r="E917" s="99"/>
      <c r="F917" s="99"/>
      <c r="G917" s="99"/>
    </row>
    <row r="918" spans="4:7">
      <c r="D918" s="99"/>
      <c r="E918" s="99"/>
      <c r="F918" s="99"/>
      <c r="G918" s="99"/>
    </row>
    <row r="919" spans="4:7">
      <c r="D919" s="99"/>
      <c r="E919" s="99"/>
      <c r="F919" s="99"/>
      <c r="G919" s="99"/>
    </row>
    <row r="920" spans="4:7">
      <c r="D920" s="99"/>
      <c r="E920" s="99"/>
      <c r="F920" s="99"/>
      <c r="G920" s="99"/>
    </row>
    <row r="921" spans="4:7">
      <c r="D921" s="99"/>
      <c r="E921" s="99"/>
      <c r="F921" s="99"/>
      <c r="G921" s="99"/>
    </row>
    <row r="922" spans="4:7">
      <c r="D922" s="99"/>
      <c r="E922" s="99"/>
      <c r="F922" s="99"/>
      <c r="G922" s="99"/>
    </row>
    <row r="923" spans="4:7">
      <c r="D923" s="99"/>
      <c r="E923" s="99"/>
      <c r="F923" s="99"/>
      <c r="G923" s="99"/>
    </row>
    <row r="924" spans="4:7">
      <c r="D924" s="99"/>
      <c r="E924" s="99"/>
      <c r="F924" s="99"/>
      <c r="G924" s="99"/>
    </row>
    <row r="925" spans="4:7">
      <c r="D925" s="99"/>
      <c r="E925" s="99"/>
      <c r="F925" s="99"/>
      <c r="G925" s="99"/>
    </row>
    <row r="926" spans="4:7">
      <c r="D926" s="99"/>
      <c r="E926" s="99"/>
      <c r="F926" s="99"/>
      <c r="G926" s="99"/>
    </row>
    <row r="927" spans="4:7">
      <c r="D927" s="99"/>
      <c r="E927" s="99"/>
      <c r="F927" s="99"/>
      <c r="G927" s="99"/>
    </row>
    <row r="928" spans="4:7">
      <c r="D928" s="99"/>
      <c r="E928" s="99"/>
      <c r="F928" s="99"/>
      <c r="G928" s="99"/>
    </row>
    <row r="929" spans="4:7">
      <c r="D929" s="99"/>
      <c r="E929" s="99"/>
      <c r="F929" s="99"/>
      <c r="G929" s="99"/>
    </row>
    <row r="930" spans="4:7">
      <c r="D930" s="99"/>
      <c r="E930" s="99"/>
      <c r="F930" s="99"/>
      <c r="G930" s="99"/>
    </row>
    <row r="931" spans="4:7">
      <c r="D931" s="99"/>
      <c r="E931" s="99"/>
      <c r="F931" s="99"/>
      <c r="G931" s="99"/>
    </row>
    <row r="932" spans="4:7">
      <c r="D932" s="99"/>
      <c r="E932" s="99"/>
      <c r="F932" s="99"/>
      <c r="G932" s="99"/>
    </row>
    <row r="933" spans="4:7">
      <c r="D933" s="99"/>
      <c r="E933" s="99"/>
      <c r="F933" s="99"/>
      <c r="G933" s="99"/>
    </row>
    <row r="934" spans="4:7">
      <c r="D934" s="99"/>
      <c r="E934" s="99"/>
      <c r="F934" s="99"/>
      <c r="G934" s="99"/>
    </row>
    <row r="935" spans="4:7">
      <c r="D935" s="99"/>
      <c r="E935" s="99"/>
      <c r="F935" s="99"/>
      <c r="G935" s="99"/>
    </row>
    <row r="936" spans="4:7">
      <c r="D936" s="99"/>
      <c r="E936" s="99"/>
      <c r="F936" s="99"/>
      <c r="G936" s="99"/>
    </row>
    <row r="937" spans="4:7">
      <c r="D937" s="99"/>
      <c r="E937" s="99"/>
      <c r="F937" s="99"/>
      <c r="G937" s="99"/>
    </row>
    <row r="938" spans="4:7">
      <c r="D938" s="99"/>
      <c r="E938" s="99"/>
      <c r="F938" s="99"/>
      <c r="G938" s="99"/>
    </row>
    <row r="939" spans="4:7">
      <c r="D939" s="99"/>
      <c r="E939" s="99"/>
      <c r="F939" s="99"/>
      <c r="G939" s="99"/>
    </row>
    <row r="940" spans="4:7">
      <c r="D940" s="99"/>
      <c r="E940" s="99"/>
      <c r="F940" s="99"/>
      <c r="G940" s="99"/>
    </row>
    <row r="941" spans="4:7">
      <c r="D941" s="99"/>
      <c r="E941" s="99"/>
      <c r="F941" s="99"/>
      <c r="G941" s="99"/>
    </row>
    <row r="942" spans="4:7">
      <c r="D942" s="99"/>
      <c r="E942" s="99"/>
      <c r="F942" s="99"/>
      <c r="G942" s="99"/>
    </row>
    <row r="943" spans="4:7">
      <c r="D943" s="99"/>
      <c r="E943" s="99"/>
      <c r="F943" s="99"/>
      <c r="G943" s="99"/>
    </row>
    <row r="944" spans="4:7">
      <c r="D944" s="99"/>
      <c r="E944" s="99"/>
      <c r="F944" s="99"/>
      <c r="G944" s="99"/>
    </row>
    <row r="945" spans="4:7">
      <c r="D945" s="99"/>
      <c r="E945" s="99"/>
      <c r="F945" s="99"/>
      <c r="G945" s="99"/>
    </row>
    <row r="946" spans="4:7">
      <c r="D946" s="99"/>
      <c r="E946" s="99"/>
      <c r="F946" s="99"/>
      <c r="G946" s="99"/>
    </row>
    <row r="947" spans="4:7">
      <c r="D947" s="99"/>
      <c r="E947" s="99"/>
      <c r="F947" s="99"/>
      <c r="G947" s="99"/>
    </row>
    <row r="948" spans="4:7">
      <c r="D948" s="99"/>
      <c r="E948" s="99"/>
      <c r="F948" s="99"/>
      <c r="G948" s="99"/>
    </row>
    <row r="949" spans="4:7">
      <c r="D949" s="99"/>
      <c r="E949" s="99"/>
      <c r="F949" s="99"/>
      <c r="G949" s="99"/>
    </row>
    <row r="950" spans="4:7">
      <c r="D950" s="99"/>
      <c r="E950" s="99"/>
      <c r="F950" s="99"/>
      <c r="G950" s="99"/>
    </row>
    <row r="951" spans="4:7">
      <c r="D951" s="99"/>
      <c r="E951" s="99"/>
      <c r="F951" s="99"/>
      <c r="G951" s="99"/>
    </row>
    <row r="952" spans="4:7">
      <c r="D952" s="99"/>
      <c r="E952" s="99"/>
      <c r="F952" s="99"/>
      <c r="G952" s="99"/>
    </row>
    <row r="953" spans="4:7">
      <c r="D953" s="99"/>
      <c r="E953" s="99"/>
      <c r="F953" s="99"/>
      <c r="G953" s="99"/>
    </row>
    <row r="954" spans="4:7">
      <c r="D954" s="99"/>
      <c r="E954" s="99"/>
      <c r="F954" s="99"/>
      <c r="G954" s="99"/>
    </row>
    <row r="955" spans="4:7">
      <c r="D955" s="99"/>
      <c r="E955" s="99"/>
      <c r="F955" s="99"/>
      <c r="G955" s="99"/>
    </row>
    <row r="956" spans="4:7">
      <c r="D956" s="99"/>
      <c r="E956" s="99"/>
      <c r="F956" s="99"/>
      <c r="G956" s="99"/>
    </row>
    <row r="957" spans="4:7">
      <c r="D957" s="99"/>
      <c r="E957" s="99"/>
      <c r="F957" s="99"/>
      <c r="G957" s="99"/>
    </row>
    <row r="958" spans="4:7">
      <c r="D958" s="99"/>
      <c r="E958" s="99"/>
      <c r="F958" s="99"/>
      <c r="G958" s="99"/>
    </row>
    <row r="959" spans="4:7">
      <c r="D959" s="99"/>
      <c r="E959" s="99"/>
      <c r="F959" s="99"/>
      <c r="G959" s="99"/>
    </row>
    <row r="960" spans="4:7">
      <c r="D960" s="99"/>
      <c r="E960" s="99"/>
      <c r="F960" s="99"/>
      <c r="G960" s="99"/>
    </row>
    <row r="961" spans="4:7">
      <c r="D961" s="99"/>
      <c r="E961" s="99"/>
      <c r="F961" s="99"/>
      <c r="G961" s="99"/>
    </row>
    <row r="962" spans="4:7">
      <c r="D962" s="99"/>
      <c r="E962" s="99"/>
      <c r="F962" s="99"/>
      <c r="G962" s="99"/>
    </row>
    <row r="963" spans="4:7">
      <c r="D963" s="99"/>
      <c r="E963" s="99"/>
      <c r="F963" s="99"/>
      <c r="G963" s="99"/>
    </row>
    <row r="964" spans="4:7">
      <c r="D964" s="99"/>
      <c r="E964" s="99"/>
      <c r="F964" s="99"/>
      <c r="G964" s="99"/>
    </row>
    <row r="965" spans="4:7">
      <c r="D965" s="99"/>
      <c r="E965" s="99"/>
      <c r="F965" s="99"/>
      <c r="G965" s="99"/>
    </row>
    <row r="966" spans="4:7">
      <c r="D966" s="99"/>
      <c r="E966" s="99"/>
      <c r="F966" s="99"/>
      <c r="G966" s="99"/>
    </row>
    <row r="967" spans="4:7">
      <c r="D967" s="99"/>
      <c r="E967" s="99"/>
      <c r="F967" s="99"/>
      <c r="G967" s="99"/>
    </row>
    <row r="968" spans="4:7">
      <c r="D968" s="99"/>
      <c r="E968" s="99"/>
      <c r="F968" s="99"/>
      <c r="G968" s="99"/>
    </row>
    <row r="969" spans="4:7">
      <c r="D969" s="99"/>
      <c r="E969" s="99"/>
      <c r="F969" s="99"/>
      <c r="G969" s="99"/>
    </row>
    <row r="970" spans="4:7">
      <c r="D970" s="99"/>
      <c r="E970" s="99"/>
      <c r="F970" s="99"/>
      <c r="G970" s="99"/>
    </row>
    <row r="971" spans="4:7">
      <c r="D971" s="99"/>
      <c r="E971" s="99"/>
      <c r="F971" s="99"/>
      <c r="G971" s="99"/>
    </row>
    <row r="972" spans="4:7">
      <c r="D972" s="99"/>
      <c r="E972" s="99"/>
      <c r="F972" s="99"/>
      <c r="G972" s="99"/>
    </row>
    <row r="973" spans="4:7">
      <c r="D973" s="99"/>
      <c r="E973" s="99"/>
      <c r="F973" s="99"/>
      <c r="G973" s="99"/>
    </row>
    <row r="974" spans="4:7">
      <c r="D974" s="99"/>
      <c r="E974" s="99"/>
      <c r="F974" s="99"/>
      <c r="G974" s="99"/>
    </row>
    <row r="975" spans="4:7">
      <c r="D975" s="99"/>
      <c r="E975" s="99"/>
      <c r="F975" s="99"/>
      <c r="G975" s="99"/>
    </row>
    <row r="976" spans="4:7">
      <c r="D976" s="99"/>
      <c r="E976" s="99"/>
      <c r="F976" s="99"/>
      <c r="G976" s="99"/>
    </row>
    <row r="977" spans="4:7">
      <c r="D977" s="99"/>
      <c r="E977" s="99"/>
      <c r="F977" s="99"/>
      <c r="G977" s="99"/>
    </row>
    <row r="978" spans="4:7">
      <c r="D978" s="99"/>
      <c r="E978" s="99"/>
      <c r="F978" s="99"/>
      <c r="G978" s="99"/>
    </row>
    <row r="979" spans="4:7">
      <c r="D979" s="99"/>
      <c r="E979" s="99"/>
      <c r="F979" s="99"/>
      <c r="G979" s="99"/>
    </row>
    <row r="980" spans="4:7">
      <c r="D980" s="99"/>
      <c r="E980" s="99"/>
      <c r="F980" s="99"/>
      <c r="G980" s="99"/>
    </row>
    <row r="981" spans="4:7">
      <c r="D981" s="99"/>
      <c r="E981" s="99"/>
      <c r="F981" s="99"/>
      <c r="G981" s="99"/>
    </row>
    <row r="982" spans="4:7">
      <c r="D982" s="99"/>
      <c r="E982" s="99"/>
      <c r="F982" s="99"/>
      <c r="G982" s="99"/>
    </row>
    <row r="983" spans="4:7">
      <c r="D983" s="99"/>
      <c r="E983" s="99"/>
      <c r="F983" s="99"/>
      <c r="G983" s="99"/>
    </row>
    <row r="984" spans="4:7">
      <c r="D984" s="99"/>
      <c r="E984" s="99"/>
      <c r="F984" s="99"/>
      <c r="G984" s="99"/>
    </row>
    <row r="985" spans="4:7">
      <c r="D985" s="99"/>
      <c r="E985" s="99"/>
      <c r="F985" s="99"/>
      <c r="G985" s="99"/>
    </row>
    <row r="986" spans="4:7">
      <c r="D986" s="99"/>
      <c r="E986" s="99"/>
      <c r="F986" s="99"/>
      <c r="G986" s="99"/>
    </row>
    <row r="987" spans="4:7">
      <c r="D987" s="99"/>
      <c r="E987" s="99"/>
      <c r="F987" s="99"/>
      <c r="G987" s="99"/>
    </row>
    <row r="988" spans="4:7">
      <c r="D988" s="99"/>
      <c r="E988" s="99"/>
      <c r="F988" s="99"/>
      <c r="G988" s="99"/>
    </row>
    <row r="989" spans="4:7">
      <c r="D989" s="99"/>
      <c r="E989" s="99"/>
      <c r="F989" s="99"/>
      <c r="G989" s="99"/>
    </row>
  </sheetData>
  <hyperlinks>
    <hyperlink ref="O8" r:id="rId1" display="http://www.cybersmart.gov.au/Schools/Teacher%20resources/~/media/Cybersmart/Schools/Documents/Lesson_plan_lower_secondary_Balanced%20Approach%20to%20Using%20Technology.pdf"/>
  </hyperlinks>
  <pageMargins left="0.75" right="0.75" top="1" bottom="1" header="0.5" footer="0.5"/>
  <pageSetup paperSize="9" orientation="portrait" horizontalDpi="4294967292" verticalDpi="4294967292"/>
  <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996"/>
  <sheetViews>
    <sheetView zoomScaleNormal="100" workbookViewId="0">
      <selection activeCell="B26" sqref="B26"/>
    </sheetView>
  </sheetViews>
  <sheetFormatPr defaultColWidth="13.7109375" defaultRowHeight="12.75"/>
  <cols>
    <col min="1" max="1" width="7.85546875" style="27" bestFit="1" customWidth="1"/>
    <col min="2" max="2" width="5.42578125" style="27" customWidth="1"/>
    <col min="3" max="4" width="24.140625" style="25" customWidth="1"/>
    <col min="5" max="5" width="24" style="25" customWidth="1"/>
    <col min="6" max="11" width="22.42578125" style="25" customWidth="1"/>
    <col min="12" max="12" width="24.85546875" style="25" customWidth="1"/>
    <col min="13" max="16" width="22.42578125" style="25" customWidth="1"/>
    <col min="17" max="17" width="26.140625" style="25" customWidth="1"/>
    <col min="18" max="18" width="24.28515625" style="25" customWidth="1"/>
    <col min="19" max="19" width="25.85546875" style="25" customWidth="1"/>
    <col min="20" max="20" width="32" style="25" customWidth="1"/>
    <col min="21" max="21" width="19.42578125" style="25" customWidth="1"/>
    <col min="22" max="16384" width="13.7109375" style="25"/>
  </cols>
  <sheetData>
    <row r="1" spans="1:23" ht="27" customHeight="1">
      <c r="A1" s="19"/>
      <c r="B1" s="19"/>
      <c r="C1" s="20" t="s">
        <v>398</v>
      </c>
      <c r="D1" s="175"/>
      <c r="E1" s="175"/>
      <c r="F1" s="175"/>
      <c r="G1" s="21"/>
      <c r="H1" s="21"/>
      <c r="I1" s="21"/>
      <c r="J1" s="20"/>
      <c r="K1" s="22"/>
      <c r="L1" s="22"/>
      <c r="M1" s="22"/>
      <c r="N1" s="22"/>
      <c r="O1" s="22"/>
      <c r="P1" s="23" t="s">
        <v>398</v>
      </c>
      <c r="Q1" s="24"/>
      <c r="R1" s="24"/>
      <c r="S1" s="24"/>
      <c r="T1" s="24"/>
      <c r="U1" s="24"/>
    </row>
    <row r="2" spans="1:23" s="27" customFormat="1" ht="21" customHeight="1">
      <c r="A2" s="26" t="s">
        <v>399</v>
      </c>
      <c r="B2" s="26"/>
      <c r="C2" s="26" t="s">
        <v>400</v>
      </c>
      <c r="D2" s="26" t="s">
        <v>401</v>
      </c>
      <c r="E2" s="26" t="s">
        <v>402</v>
      </c>
      <c r="F2" s="26" t="s">
        <v>403</v>
      </c>
      <c r="G2" s="26" t="s">
        <v>404</v>
      </c>
      <c r="H2" s="26" t="s">
        <v>405</v>
      </c>
      <c r="I2" s="26" t="s">
        <v>406</v>
      </c>
      <c r="J2" s="26" t="s">
        <v>407</v>
      </c>
      <c r="K2" s="26" t="s">
        <v>408</v>
      </c>
      <c r="L2" s="26" t="s">
        <v>409</v>
      </c>
      <c r="M2" s="26" t="s">
        <v>410</v>
      </c>
      <c r="N2" s="26" t="s">
        <v>411</v>
      </c>
      <c r="O2" s="26" t="s">
        <v>412</v>
      </c>
      <c r="P2" s="26" t="s">
        <v>413</v>
      </c>
      <c r="Q2" s="26" t="s">
        <v>414</v>
      </c>
      <c r="R2" s="26" t="s">
        <v>415</v>
      </c>
      <c r="S2" s="26" t="s">
        <v>416</v>
      </c>
      <c r="T2" s="26" t="s">
        <v>417</v>
      </c>
      <c r="U2" s="26" t="s">
        <v>400</v>
      </c>
    </row>
    <row r="3" spans="1:23" s="33" customFormat="1" ht="39.75" customHeight="1">
      <c r="A3" s="88"/>
      <c r="B3" s="28"/>
      <c r="C3" s="29"/>
      <c r="D3" s="30" t="s">
        <v>418</v>
      </c>
      <c r="E3" s="31" t="s">
        <v>419</v>
      </c>
      <c r="F3" s="31" t="s">
        <v>419</v>
      </c>
      <c r="G3" s="31" t="s">
        <v>419</v>
      </c>
      <c r="H3" s="31" t="s">
        <v>419</v>
      </c>
      <c r="I3" s="31" t="s">
        <v>419</v>
      </c>
      <c r="J3" s="31" t="s">
        <v>419</v>
      </c>
      <c r="K3" s="31" t="s">
        <v>419</v>
      </c>
      <c r="L3" s="31" t="s">
        <v>420</v>
      </c>
      <c r="M3" s="31" t="s">
        <v>420</v>
      </c>
      <c r="N3" s="31" t="s">
        <v>420</v>
      </c>
      <c r="O3" s="31" t="s">
        <v>420</v>
      </c>
      <c r="P3" s="31" t="s">
        <v>420</v>
      </c>
      <c r="Q3" s="31" t="s">
        <v>420</v>
      </c>
      <c r="R3" s="31" t="s">
        <v>420</v>
      </c>
      <c r="S3" s="31" t="s">
        <v>420</v>
      </c>
      <c r="T3" s="31" t="s">
        <v>420</v>
      </c>
      <c r="U3" s="32"/>
    </row>
    <row r="4" spans="1:23" s="33" customFormat="1" ht="42" customHeight="1">
      <c r="A4" s="34" t="s">
        <v>421</v>
      </c>
      <c r="B4" s="35"/>
      <c r="C4" s="36" t="s">
        <v>422</v>
      </c>
      <c r="D4" s="37"/>
      <c r="E4" s="37"/>
      <c r="F4" s="37"/>
      <c r="G4" s="37"/>
      <c r="H4" s="37"/>
      <c r="I4" s="38"/>
      <c r="J4" s="38"/>
      <c r="K4" s="38"/>
      <c r="L4" s="38"/>
      <c r="M4" s="38"/>
      <c r="N4" s="38"/>
      <c r="O4" s="38"/>
      <c r="P4" s="39"/>
      <c r="Q4" s="38"/>
      <c r="R4" s="38"/>
      <c r="S4" s="38"/>
      <c r="T4" s="38"/>
      <c r="U4" s="39"/>
    </row>
    <row r="5" spans="1:23" ht="409.5" customHeight="1">
      <c r="A5" s="40"/>
      <c r="B5" s="88">
        <v>1.1000000000000001</v>
      </c>
      <c r="C5" s="41" t="s">
        <v>8</v>
      </c>
      <c r="D5" s="42"/>
      <c r="E5" s="93" t="s">
        <v>625</v>
      </c>
      <c r="F5" s="93" t="s">
        <v>423</v>
      </c>
      <c r="G5" s="93" t="s">
        <v>718</v>
      </c>
      <c r="H5" s="59" t="s">
        <v>424</v>
      </c>
      <c r="I5" s="18" t="s">
        <v>622</v>
      </c>
      <c r="J5" s="18" t="s">
        <v>425</v>
      </c>
      <c r="K5" s="18" t="s">
        <v>426</v>
      </c>
      <c r="L5" s="18" t="s">
        <v>626</v>
      </c>
      <c r="M5" s="18" t="s">
        <v>720</v>
      </c>
      <c r="N5" s="18" t="s">
        <v>721</v>
      </c>
      <c r="O5" s="17" t="s">
        <v>627</v>
      </c>
      <c r="P5" s="17" t="s">
        <v>427</v>
      </c>
      <c r="Q5" s="18" t="s">
        <v>428</v>
      </c>
      <c r="R5" s="18" t="s">
        <v>429</v>
      </c>
      <c r="S5" s="18" t="s">
        <v>623</v>
      </c>
      <c r="T5" s="93" t="s">
        <v>624</v>
      </c>
      <c r="U5" s="41" t="s">
        <v>8</v>
      </c>
    </row>
    <row r="6" spans="1:23" ht="231" customHeight="1">
      <c r="A6" s="40"/>
      <c r="B6" s="43" t="s">
        <v>66</v>
      </c>
      <c r="C6" s="96" t="s">
        <v>430</v>
      </c>
      <c r="D6" s="44"/>
      <c r="E6" s="97" t="s">
        <v>431</v>
      </c>
      <c r="F6" s="97" t="s">
        <v>432</v>
      </c>
      <c r="G6" s="97" t="s">
        <v>628</v>
      </c>
      <c r="H6" s="97" t="s">
        <v>433</v>
      </c>
      <c r="I6" s="97" t="s">
        <v>434</v>
      </c>
      <c r="J6" s="61" t="s">
        <v>435</v>
      </c>
      <c r="K6" s="97" t="s">
        <v>436</v>
      </c>
      <c r="L6" s="97" t="s">
        <v>437</v>
      </c>
      <c r="M6" s="97" t="s">
        <v>438</v>
      </c>
      <c r="N6" s="97" t="s">
        <v>439</v>
      </c>
      <c r="O6" s="97" t="s">
        <v>440</v>
      </c>
      <c r="P6" s="97" t="s">
        <v>441</v>
      </c>
      <c r="Q6" s="97" t="s">
        <v>442</v>
      </c>
      <c r="R6" s="97" t="s">
        <v>443</v>
      </c>
      <c r="S6" s="97" t="s">
        <v>444</v>
      </c>
      <c r="T6" s="97" t="s">
        <v>629</v>
      </c>
      <c r="U6" s="96" t="s">
        <v>610</v>
      </c>
      <c r="W6" s="305"/>
    </row>
    <row r="7" spans="1:23" ht="345.75" customHeight="1">
      <c r="A7" s="40"/>
      <c r="B7" s="43">
        <v>1.2</v>
      </c>
      <c r="C7" s="48" t="s">
        <v>9</v>
      </c>
      <c r="D7" s="49" t="s">
        <v>756</v>
      </c>
      <c r="E7" s="49" t="s">
        <v>445</v>
      </c>
      <c r="F7" s="49" t="s">
        <v>446</v>
      </c>
      <c r="G7" s="49" t="s">
        <v>630</v>
      </c>
      <c r="H7" s="49" t="s">
        <v>447</v>
      </c>
      <c r="I7" s="49" t="s">
        <v>782</v>
      </c>
      <c r="J7" s="50" t="s">
        <v>448</v>
      </c>
      <c r="K7" s="51" t="s">
        <v>722</v>
      </c>
      <c r="L7" s="51" t="s">
        <v>631</v>
      </c>
      <c r="M7" s="51" t="s">
        <v>737</v>
      </c>
      <c r="N7" s="51" t="s">
        <v>738</v>
      </c>
      <c r="O7" s="52" t="s">
        <v>449</v>
      </c>
      <c r="P7" s="53" t="s">
        <v>450</v>
      </c>
      <c r="Q7" s="50" t="s">
        <v>451</v>
      </c>
      <c r="R7" s="50" t="s">
        <v>452</v>
      </c>
      <c r="S7" s="51" t="s">
        <v>787</v>
      </c>
      <c r="T7" s="51" t="s">
        <v>632</v>
      </c>
      <c r="U7" s="48" t="s">
        <v>9</v>
      </c>
    </row>
    <row r="8" spans="1:23" ht="197.25" customHeight="1">
      <c r="A8" s="40"/>
      <c r="B8" s="43" t="s">
        <v>103</v>
      </c>
      <c r="C8" s="96" t="s">
        <v>453</v>
      </c>
      <c r="D8" s="97" t="s">
        <v>454</v>
      </c>
      <c r="E8" s="97"/>
      <c r="F8" s="97" t="s">
        <v>633</v>
      </c>
      <c r="G8" s="97" t="s">
        <v>455</v>
      </c>
      <c r="H8" s="97" t="s">
        <v>433</v>
      </c>
      <c r="I8" s="97" t="s">
        <v>433</v>
      </c>
      <c r="J8" s="97" t="s">
        <v>433</v>
      </c>
      <c r="K8" s="97" t="s">
        <v>433</v>
      </c>
      <c r="L8" s="97" t="s">
        <v>433</v>
      </c>
      <c r="M8" s="97" t="s">
        <v>433</v>
      </c>
      <c r="N8" s="97" t="s">
        <v>433</v>
      </c>
      <c r="O8" s="306" t="s">
        <v>456</v>
      </c>
      <c r="P8" s="97" t="s">
        <v>457</v>
      </c>
      <c r="Q8" s="97" t="s">
        <v>433</v>
      </c>
      <c r="R8" s="97" t="s">
        <v>458</v>
      </c>
      <c r="S8" s="97" t="s">
        <v>459</v>
      </c>
      <c r="T8" s="97" t="s">
        <v>433</v>
      </c>
      <c r="U8" s="96" t="s">
        <v>611</v>
      </c>
      <c r="W8" s="305"/>
    </row>
    <row r="9" spans="1:23" ht="353.25" customHeight="1">
      <c r="A9" s="40"/>
      <c r="B9" s="43">
        <v>1.3</v>
      </c>
      <c r="C9" s="55" t="s">
        <v>10</v>
      </c>
      <c r="D9" s="56"/>
      <c r="E9" s="49" t="s">
        <v>636</v>
      </c>
      <c r="F9" s="49" t="s">
        <v>637</v>
      </c>
      <c r="G9" s="49" t="s">
        <v>460</v>
      </c>
      <c r="H9" s="49" t="s">
        <v>638</v>
      </c>
      <c r="I9" s="57" t="s">
        <v>639</v>
      </c>
      <c r="J9" s="57" t="s">
        <v>461</v>
      </c>
      <c r="K9" s="57" t="s">
        <v>462</v>
      </c>
      <c r="L9" s="57" t="s">
        <v>723</v>
      </c>
      <c r="M9" s="57" t="s">
        <v>739</v>
      </c>
      <c r="N9" s="58" t="s">
        <v>634</v>
      </c>
      <c r="O9" s="58" t="s">
        <v>713</v>
      </c>
      <c r="P9" s="58" t="s">
        <v>635</v>
      </c>
      <c r="Q9" s="58" t="s">
        <v>788</v>
      </c>
      <c r="R9" s="57" t="s">
        <v>789</v>
      </c>
      <c r="S9" s="57" t="s">
        <v>463</v>
      </c>
      <c r="T9" s="57" t="s">
        <v>790</v>
      </c>
      <c r="U9" s="55" t="s">
        <v>10</v>
      </c>
    </row>
    <row r="10" spans="1:23" ht="177" customHeight="1">
      <c r="A10" s="40"/>
      <c r="B10" s="43" t="s">
        <v>130</v>
      </c>
      <c r="C10" s="96" t="s">
        <v>464</v>
      </c>
      <c r="D10" s="44"/>
      <c r="E10" s="97" t="s">
        <v>640</v>
      </c>
      <c r="F10" s="97" t="s">
        <v>465</v>
      </c>
      <c r="G10" s="97" t="s">
        <v>641</v>
      </c>
      <c r="H10" s="97" t="s">
        <v>433</v>
      </c>
      <c r="I10" s="97" t="s">
        <v>433</v>
      </c>
      <c r="J10" s="97" t="s">
        <v>466</v>
      </c>
      <c r="K10" s="97" t="s">
        <v>433</v>
      </c>
      <c r="L10" s="97" t="s">
        <v>433</v>
      </c>
      <c r="M10" s="97" t="s">
        <v>467</v>
      </c>
      <c r="N10" s="97" t="s">
        <v>468</v>
      </c>
      <c r="O10" s="97" t="s">
        <v>468</v>
      </c>
      <c r="P10" s="97" t="s">
        <v>469</v>
      </c>
      <c r="Q10" s="97" t="s">
        <v>433</v>
      </c>
      <c r="R10" s="97" t="s">
        <v>470</v>
      </c>
      <c r="S10" s="97" t="s">
        <v>471</v>
      </c>
      <c r="T10" s="97" t="s">
        <v>472</v>
      </c>
      <c r="U10" s="96" t="s">
        <v>612</v>
      </c>
      <c r="W10" s="305"/>
    </row>
    <row r="11" spans="1:23" ht="408.75" customHeight="1">
      <c r="A11" s="40"/>
      <c r="B11" s="91">
        <v>1.4</v>
      </c>
      <c r="C11" s="116" t="s">
        <v>11</v>
      </c>
      <c r="D11" s="117" t="s">
        <v>783</v>
      </c>
      <c r="E11" s="117" t="s">
        <v>473</v>
      </c>
      <c r="F11" s="117" t="s">
        <v>642</v>
      </c>
      <c r="G11" s="117" t="s">
        <v>643</v>
      </c>
      <c r="H11" s="118" t="s">
        <v>644</v>
      </c>
      <c r="I11" s="17" t="s">
        <v>645</v>
      </c>
      <c r="J11" s="59" t="s">
        <v>724</v>
      </c>
      <c r="K11" s="59" t="s">
        <v>646</v>
      </c>
      <c r="L11" s="18" t="s">
        <v>647</v>
      </c>
      <c r="M11" s="18" t="s">
        <v>474</v>
      </c>
      <c r="N11" s="18" t="s">
        <v>649</v>
      </c>
      <c r="O11" s="18" t="s">
        <v>650</v>
      </c>
      <c r="P11" s="18" t="s">
        <v>651</v>
      </c>
      <c r="Q11" s="18" t="s">
        <v>648</v>
      </c>
      <c r="R11" s="18" t="s">
        <v>475</v>
      </c>
      <c r="S11" s="18" t="s">
        <v>476</v>
      </c>
      <c r="T11" s="18" t="s">
        <v>477</v>
      </c>
      <c r="U11" s="116" t="s">
        <v>11</v>
      </c>
    </row>
    <row r="12" spans="1:23" ht="242.25" customHeight="1">
      <c r="A12" s="34" t="s">
        <v>478</v>
      </c>
      <c r="B12" s="127" t="s">
        <v>161</v>
      </c>
      <c r="C12" s="60" t="s">
        <v>479</v>
      </c>
      <c r="D12" s="61" t="s">
        <v>705</v>
      </c>
      <c r="E12" s="61" t="s">
        <v>480</v>
      </c>
      <c r="F12" s="97" t="s">
        <v>433</v>
      </c>
      <c r="G12" s="61" t="s">
        <v>481</v>
      </c>
      <c r="H12" s="97" t="s">
        <v>433</v>
      </c>
      <c r="I12" s="97" t="s">
        <v>433</v>
      </c>
      <c r="J12" s="97" t="s">
        <v>433</v>
      </c>
      <c r="K12" s="61" t="s">
        <v>482</v>
      </c>
      <c r="L12" s="61" t="s">
        <v>483</v>
      </c>
      <c r="M12" s="307" t="s">
        <v>484</v>
      </c>
      <c r="N12" s="97" t="s">
        <v>433</v>
      </c>
      <c r="O12" s="61" t="s">
        <v>485</v>
      </c>
      <c r="P12" s="61" t="s">
        <v>486</v>
      </c>
      <c r="Q12" s="61" t="s">
        <v>487</v>
      </c>
      <c r="R12" s="97" t="s">
        <v>433</v>
      </c>
      <c r="S12" s="61" t="s">
        <v>488</v>
      </c>
      <c r="T12" s="61" t="s">
        <v>489</v>
      </c>
      <c r="U12" s="60" t="s">
        <v>613</v>
      </c>
      <c r="W12" s="305"/>
    </row>
    <row r="13" spans="1:23" ht="75.75" customHeight="1">
      <c r="A13" s="40"/>
      <c r="B13" s="127"/>
      <c r="C13" s="36" t="s">
        <v>490</v>
      </c>
      <c r="D13" s="63"/>
      <c r="E13" s="63"/>
      <c r="F13" s="63"/>
      <c r="G13" s="63"/>
      <c r="H13" s="38"/>
      <c r="I13" s="38"/>
      <c r="J13" s="38"/>
      <c r="K13" s="38"/>
      <c r="L13" s="38"/>
      <c r="M13" s="38"/>
      <c r="N13" s="85"/>
      <c r="O13" s="85"/>
      <c r="P13" s="64"/>
      <c r="Q13" s="85"/>
      <c r="R13" s="85"/>
      <c r="S13" s="85"/>
      <c r="T13" s="85"/>
      <c r="U13" s="86"/>
    </row>
    <row r="14" spans="1:23" ht="384" customHeight="1">
      <c r="A14" s="40"/>
      <c r="B14" s="126">
        <v>2.1</v>
      </c>
      <c r="C14" s="55" t="s">
        <v>13</v>
      </c>
      <c r="D14" s="49" t="s">
        <v>757</v>
      </c>
      <c r="E14" s="49" t="s">
        <v>653</v>
      </c>
      <c r="F14" s="49" t="s">
        <v>652</v>
      </c>
      <c r="G14" s="49" t="s">
        <v>709</v>
      </c>
      <c r="H14" s="65" t="s">
        <v>654</v>
      </c>
      <c r="I14" s="58" t="s">
        <v>491</v>
      </c>
      <c r="J14" s="57" t="s">
        <v>762</v>
      </c>
      <c r="K14" s="57" t="s">
        <v>763</v>
      </c>
      <c r="L14" s="57" t="s">
        <v>764</v>
      </c>
      <c r="M14" s="57" t="s">
        <v>765</v>
      </c>
      <c r="N14" s="58" t="s">
        <v>791</v>
      </c>
      <c r="O14" s="58" t="s">
        <v>766</v>
      </c>
      <c r="P14" s="57" t="s">
        <v>740</v>
      </c>
      <c r="Q14" s="58" t="s">
        <v>492</v>
      </c>
      <c r="R14" s="58" t="s">
        <v>493</v>
      </c>
      <c r="S14" s="57" t="s">
        <v>494</v>
      </c>
      <c r="T14" s="57" t="s">
        <v>495</v>
      </c>
      <c r="U14" s="55" t="s">
        <v>13</v>
      </c>
    </row>
    <row r="15" spans="1:23" ht="228.75" customHeight="1">
      <c r="A15" s="66"/>
      <c r="B15" s="95" t="s">
        <v>193</v>
      </c>
      <c r="C15" s="67" t="s">
        <v>496</v>
      </c>
      <c r="D15" s="97" t="s">
        <v>655</v>
      </c>
      <c r="E15" s="97" t="s">
        <v>497</v>
      </c>
      <c r="F15" s="97" t="s">
        <v>656</v>
      </c>
      <c r="G15" s="97" t="s">
        <v>657</v>
      </c>
      <c r="H15" s="97" t="s">
        <v>498</v>
      </c>
      <c r="I15" s="97" t="s">
        <v>433</v>
      </c>
      <c r="J15" s="97" t="s">
        <v>433</v>
      </c>
      <c r="K15" s="97" t="s">
        <v>433</v>
      </c>
      <c r="L15" s="97" t="s">
        <v>433</v>
      </c>
      <c r="M15" s="97" t="s">
        <v>433</v>
      </c>
      <c r="N15" s="97" t="s">
        <v>433</v>
      </c>
      <c r="O15" s="97" t="s">
        <v>433</v>
      </c>
      <c r="P15" s="97" t="s">
        <v>433</v>
      </c>
      <c r="Q15" s="97" t="s">
        <v>433</v>
      </c>
      <c r="R15" s="97" t="s">
        <v>433</v>
      </c>
      <c r="S15" s="97" t="s">
        <v>433</v>
      </c>
      <c r="T15" s="97" t="s">
        <v>433</v>
      </c>
      <c r="U15" s="96" t="s">
        <v>614</v>
      </c>
    </row>
    <row r="16" spans="1:23" ht="138" customHeight="1">
      <c r="A16" s="66"/>
      <c r="B16" s="95">
        <v>2.2000000000000002</v>
      </c>
      <c r="C16" s="68" t="s">
        <v>14</v>
      </c>
      <c r="D16" s="49" t="s">
        <v>758</v>
      </c>
      <c r="E16" s="49" t="s">
        <v>658</v>
      </c>
      <c r="F16" s="49" t="s">
        <v>499</v>
      </c>
      <c r="G16" s="69" t="s">
        <v>659</v>
      </c>
      <c r="H16" s="69" t="s">
        <v>725</v>
      </c>
      <c r="I16" s="69" t="s">
        <v>725</v>
      </c>
      <c r="J16" s="69" t="s">
        <v>500</v>
      </c>
      <c r="K16" s="70" t="s">
        <v>767</v>
      </c>
      <c r="L16" s="57" t="s">
        <v>767</v>
      </c>
      <c r="M16" s="57" t="s">
        <v>768</v>
      </c>
      <c r="N16" s="57" t="s">
        <v>769</v>
      </c>
      <c r="O16" s="57" t="s">
        <v>770</v>
      </c>
      <c r="P16" s="57" t="s">
        <v>501</v>
      </c>
      <c r="Q16" s="57" t="s">
        <v>771</v>
      </c>
      <c r="R16" s="57" t="s">
        <v>772</v>
      </c>
      <c r="S16" s="57" t="s">
        <v>502</v>
      </c>
      <c r="T16" s="57" t="s">
        <v>503</v>
      </c>
      <c r="U16" s="55" t="s">
        <v>14</v>
      </c>
    </row>
    <row r="17" spans="1:23" ht="152.25" customHeight="1">
      <c r="A17" s="66"/>
      <c r="B17" s="95" t="s">
        <v>217</v>
      </c>
      <c r="C17" s="67" t="s">
        <v>504</v>
      </c>
      <c r="D17" s="97" t="s">
        <v>433</v>
      </c>
      <c r="E17" s="97" t="s">
        <v>433</v>
      </c>
      <c r="F17" s="97" t="s">
        <v>433</v>
      </c>
      <c r="G17" s="97" t="s">
        <v>433</v>
      </c>
      <c r="H17" s="97" t="s">
        <v>433</v>
      </c>
      <c r="I17" s="97" t="s">
        <v>433</v>
      </c>
      <c r="J17" s="97" t="s">
        <v>433</v>
      </c>
      <c r="K17" s="97" t="s">
        <v>433</v>
      </c>
      <c r="L17" s="97" t="s">
        <v>433</v>
      </c>
      <c r="M17" s="97" t="s">
        <v>433</v>
      </c>
      <c r="N17" s="97" t="s">
        <v>433</v>
      </c>
      <c r="O17" s="97" t="s">
        <v>433</v>
      </c>
      <c r="P17" s="97" t="s">
        <v>433</v>
      </c>
      <c r="Q17" s="97" t="s">
        <v>433</v>
      </c>
      <c r="R17" s="97" t="s">
        <v>433</v>
      </c>
      <c r="S17" s="97" t="s">
        <v>433</v>
      </c>
      <c r="T17" s="97" t="s">
        <v>433</v>
      </c>
      <c r="U17" s="96" t="s">
        <v>615</v>
      </c>
    </row>
    <row r="18" spans="1:23" ht="275.25" customHeight="1">
      <c r="A18" s="66"/>
      <c r="B18" s="95">
        <v>2.2999999999999998</v>
      </c>
      <c r="C18" s="68" t="s">
        <v>15</v>
      </c>
      <c r="D18" s="44"/>
      <c r="E18" s="44"/>
      <c r="F18" s="44"/>
      <c r="G18" s="49" t="s">
        <v>505</v>
      </c>
      <c r="H18" s="70" t="s">
        <v>506</v>
      </c>
      <c r="I18" s="49" t="s">
        <v>507</v>
      </c>
      <c r="J18" s="49" t="s">
        <v>784</v>
      </c>
      <c r="K18" s="58" t="s">
        <v>508</v>
      </c>
      <c r="L18" s="58" t="s">
        <v>660</v>
      </c>
      <c r="M18" s="138" t="s">
        <v>661</v>
      </c>
      <c r="N18" s="57" t="s">
        <v>741</v>
      </c>
      <c r="O18" s="53" t="s">
        <v>662</v>
      </c>
      <c r="P18" s="57" t="s">
        <v>663</v>
      </c>
      <c r="Q18" s="57" t="s">
        <v>509</v>
      </c>
      <c r="R18" s="57" t="s">
        <v>710</v>
      </c>
      <c r="S18" s="57" t="s">
        <v>510</v>
      </c>
      <c r="T18" s="57" t="s">
        <v>510</v>
      </c>
      <c r="U18" s="55" t="s">
        <v>15</v>
      </c>
    </row>
    <row r="19" spans="1:23" ht="68.25" customHeight="1">
      <c r="A19" s="71" t="s">
        <v>511</v>
      </c>
      <c r="B19" s="95" t="s">
        <v>234</v>
      </c>
      <c r="C19" s="67" t="s">
        <v>512</v>
      </c>
      <c r="D19" s="72"/>
      <c r="E19" s="72"/>
      <c r="F19" s="72"/>
      <c r="G19" s="97" t="s">
        <v>433</v>
      </c>
      <c r="H19" s="97" t="s">
        <v>433</v>
      </c>
      <c r="I19" s="97" t="s">
        <v>433</v>
      </c>
      <c r="J19" s="97" t="s">
        <v>433</v>
      </c>
      <c r="K19" s="97" t="s">
        <v>433</v>
      </c>
      <c r="L19" s="97" t="s">
        <v>433</v>
      </c>
      <c r="M19" s="97" t="s">
        <v>433</v>
      </c>
      <c r="N19" s="97" t="s">
        <v>433</v>
      </c>
      <c r="O19" s="97" t="s">
        <v>433</v>
      </c>
      <c r="P19" s="97" t="s">
        <v>433</v>
      </c>
      <c r="Q19" s="97" t="s">
        <v>433</v>
      </c>
      <c r="R19" s="97" t="s">
        <v>433</v>
      </c>
      <c r="S19" s="97" t="s">
        <v>433</v>
      </c>
      <c r="T19" s="97" t="s">
        <v>433</v>
      </c>
      <c r="U19" s="96" t="s">
        <v>704</v>
      </c>
    </row>
    <row r="20" spans="1:23" ht="73.5" customHeight="1">
      <c r="A20" s="71"/>
      <c r="B20" s="95"/>
      <c r="C20" s="73" t="s">
        <v>513</v>
      </c>
      <c r="D20" s="74"/>
      <c r="E20" s="74"/>
      <c r="F20" s="74"/>
      <c r="G20" s="74"/>
      <c r="H20" s="74"/>
      <c r="I20" s="74"/>
      <c r="J20" s="74"/>
      <c r="K20" s="74"/>
      <c r="L20" s="74"/>
      <c r="M20" s="74"/>
      <c r="N20" s="74"/>
      <c r="O20" s="75"/>
      <c r="P20" s="76"/>
      <c r="Q20" s="74"/>
      <c r="R20" s="74"/>
      <c r="S20" s="74"/>
      <c r="T20" s="74"/>
      <c r="U20" s="74"/>
    </row>
    <row r="21" spans="1:23" ht="285" customHeight="1">
      <c r="A21" s="71"/>
      <c r="B21" s="95">
        <v>3.1</v>
      </c>
      <c r="C21" s="68" t="s">
        <v>17</v>
      </c>
      <c r="D21" s="49" t="s">
        <v>759</v>
      </c>
      <c r="E21" s="49" t="s">
        <v>726</v>
      </c>
      <c r="F21" s="49" t="s">
        <v>727</v>
      </c>
      <c r="G21" s="49" t="s">
        <v>728</v>
      </c>
      <c r="H21" s="49" t="s">
        <v>729</v>
      </c>
      <c r="I21" s="57" t="s">
        <v>665</v>
      </c>
      <c r="J21" s="57" t="s">
        <v>514</v>
      </c>
      <c r="K21" s="57" t="s">
        <v>730</v>
      </c>
      <c r="L21" s="57" t="s">
        <v>774</v>
      </c>
      <c r="M21" s="57" t="s">
        <v>748</v>
      </c>
      <c r="N21" s="57" t="s">
        <v>515</v>
      </c>
      <c r="O21" s="57" t="s">
        <v>742</v>
      </c>
      <c r="P21" s="57" t="s">
        <v>743</v>
      </c>
      <c r="Q21" s="58" t="s">
        <v>744</v>
      </c>
      <c r="R21" s="58" t="s">
        <v>745</v>
      </c>
      <c r="S21" s="58" t="s">
        <v>664</v>
      </c>
      <c r="T21" s="58" t="s">
        <v>792</v>
      </c>
      <c r="U21" s="55" t="s">
        <v>516</v>
      </c>
    </row>
    <row r="22" spans="1:23" ht="409.5" customHeight="1">
      <c r="A22" s="71"/>
      <c r="B22" s="95" t="s">
        <v>256</v>
      </c>
      <c r="C22" s="67" t="s">
        <v>517</v>
      </c>
      <c r="D22" s="97" t="s">
        <v>433</v>
      </c>
      <c r="E22" s="97" t="s">
        <v>433</v>
      </c>
      <c r="F22" s="97" t="s">
        <v>433</v>
      </c>
      <c r="G22" s="97" t="s">
        <v>433</v>
      </c>
      <c r="H22" s="97" t="s">
        <v>433</v>
      </c>
      <c r="I22" s="97" t="s">
        <v>433</v>
      </c>
      <c r="J22" s="97" t="s">
        <v>433</v>
      </c>
      <c r="K22" s="97" t="s">
        <v>518</v>
      </c>
      <c r="L22" s="97" t="s">
        <v>433</v>
      </c>
      <c r="M22" s="97" t="s">
        <v>433</v>
      </c>
      <c r="N22" s="97" t="s">
        <v>433</v>
      </c>
      <c r="O22" s="97" t="s">
        <v>519</v>
      </c>
      <c r="P22" s="97" t="s">
        <v>433</v>
      </c>
      <c r="Q22" s="97" t="s">
        <v>433</v>
      </c>
      <c r="R22" s="97" t="s">
        <v>433</v>
      </c>
      <c r="S22" s="97" t="s">
        <v>520</v>
      </c>
      <c r="T22" s="97" t="s">
        <v>521</v>
      </c>
      <c r="U22" s="96" t="s">
        <v>616</v>
      </c>
    </row>
    <row r="23" spans="1:23" ht="285" customHeight="1">
      <c r="A23" s="71"/>
      <c r="B23" s="95">
        <v>3.2</v>
      </c>
      <c r="C23" s="68" t="s">
        <v>18</v>
      </c>
      <c r="D23" s="49" t="s">
        <v>760</v>
      </c>
      <c r="E23" s="49" t="s">
        <v>666</v>
      </c>
      <c r="F23" s="49" t="s">
        <v>731</v>
      </c>
      <c r="G23" s="49" t="s">
        <v>732</v>
      </c>
      <c r="H23" s="77" t="s">
        <v>522</v>
      </c>
      <c r="I23" s="77" t="s">
        <v>523</v>
      </c>
      <c r="J23" s="77" t="s">
        <v>524</v>
      </c>
      <c r="K23" s="78" t="s">
        <v>773</v>
      </c>
      <c r="L23" s="78" t="s">
        <v>733</v>
      </c>
      <c r="M23" s="78" t="s">
        <v>734</v>
      </c>
      <c r="N23" s="78" t="s">
        <v>746</v>
      </c>
      <c r="O23" s="78" t="s">
        <v>749</v>
      </c>
      <c r="P23" s="78" t="s">
        <v>750</v>
      </c>
      <c r="Q23" s="78" t="s">
        <v>751</v>
      </c>
      <c r="R23" s="78" t="s">
        <v>793</v>
      </c>
      <c r="S23" s="78" t="s">
        <v>752</v>
      </c>
      <c r="T23" s="78" t="s">
        <v>752</v>
      </c>
      <c r="U23" s="55" t="s">
        <v>18</v>
      </c>
    </row>
    <row r="24" spans="1:23" ht="364.5" customHeight="1">
      <c r="A24" s="71"/>
      <c r="B24" s="95" t="s">
        <v>281</v>
      </c>
      <c r="C24" s="67" t="s">
        <v>525</v>
      </c>
      <c r="D24" s="79"/>
      <c r="E24" s="97" t="s">
        <v>526</v>
      </c>
      <c r="F24" s="97" t="s">
        <v>667</v>
      </c>
      <c r="G24" s="97" t="s">
        <v>527</v>
      </c>
      <c r="H24" s="97" t="s">
        <v>528</v>
      </c>
      <c r="I24" s="97" t="s">
        <v>529</v>
      </c>
      <c r="J24" s="97" t="s">
        <v>530</v>
      </c>
      <c r="K24" s="97" t="s">
        <v>531</v>
      </c>
      <c r="L24" s="97" t="s">
        <v>532</v>
      </c>
      <c r="M24" s="97" t="s">
        <v>668</v>
      </c>
      <c r="N24" s="97" t="s">
        <v>533</v>
      </c>
      <c r="O24" s="97" t="s">
        <v>534</v>
      </c>
      <c r="P24" s="97" t="s">
        <v>535</v>
      </c>
      <c r="Q24" s="97" t="s">
        <v>536</v>
      </c>
      <c r="R24" s="97" t="s">
        <v>747</v>
      </c>
      <c r="S24" s="97" t="s">
        <v>537</v>
      </c>
      <c r="T24" s="97" t="s">
        <v>433</v>
      </c>
      <c r="U24" s="96" t="s">
        <v>617</v>
      </c>
    </row>
    <row r="25" spans="1:23" ht="318.75">
      <c r="A25" s="71"/>
      <c r="B25" s="95">
        <v>3.3</v>
      </c>
      <c r="C25" s="68" t="s">
        <v>19</v>
      </c>
      <c r="D25" s="44"/>
      <c r="E25" s="44"/>
      <c r="F25" s="49" t="s">
        <v>538</v>
      </c>
      <c r="G25" s="49" t="s">
        <v>669</v>
      </c>
      <c r="H25" s="80" t="s">
        <v>785</v>
      </c>
      <c r="I25" s="80" t="s">
        <v>539</v>
      </c>
      <c r="J25" s="80" t="s">
        <v>540</v>
      </c>
      <c r="K25" s="80" t="s">
        <v>541</v>
      </c>
      <c r="L25" s="80" t="s">
        <v>542</v>
      </c>
      <c r="M25" s="78" t="s">
        <v>670</v>
      </c>
      <c r="N25" s="80" t="s">
        <v>671</v>
      </c>
      <c r="O25" s="80" t="s">
        <v>714</v>
      </c>
      <c r="P25" s="78" t="s">
        <v>672</v>
      </c>
      <c r="Q25" s="80" t="s">
        <v>673</v>
      </c>
      <c r="R25" s="80" t="s">
        <v>674</v>
      </c>
      <c r="S25" s="80" t="s">
        <v>675</v>
      </c>
      <c r="T25" s="80" t="s">
        <v>676</v>
      </c>
      <c r="U25" s="55" t="s">
        <v>19</v>
      </c>
    </row>
    <row r="26" spans="1:23" ht="102">
      <c r="A26" s="81" t="s">
        <v>543</v>
      </c>
      <c r="B26" s="127" t="s">
        <v>314</v>
      </c>
      <c r="C26" s="82" t="s">
        <v>544</v>
      </c>
      <c r="D26" s="79"/>
      <c r="E26" s="79"/>
      <c r="F26" s="97" t="s">
        <v>433</v>
      </c>
      <c r="G26" s="97" t="s">
        <v>433</v>
      </c>
      <c r="H26" s="97" t="s">
        <v>433</v>
      </c>
      <c r="I26" s="97" t="s">
        <v>433</v>
      </c>
      <c r="J26" s="97" t="s">
        <v>433</v>
      </c>
      <c r="K26" s="97" t="s">
        <v>433</v>
      </c>
      <c r="L26" s="97" t="s">
        <v>433</v>
      </c>
      <c r="M26" s="97" t="s">
        <v>433</v>
      </c>
      <c r="N26" s="97" t="s">
        <v>433</v>
      </c>
      <c r="O26" s="97" t="s">
        <v>433</v>
      </c>
      <c r="P26" s="97" t="s">
        <v>433</v>
      </c>
      <c r="Q26" s="97" t="s">
        <v>433</v>
      </c>
      <c r="R26" s="97" t="s">
        <v>433</v>
      </c>
      <c r="S26" s="97" t="s">
        <v>545</v>
      </c>
      <c r="T26" s="97" t="s">
        <v>546</v>
      </c>
      <c r="U26" s="82" t="s">
        <v>618</v>
      </c>
    </row>
    <row r="27" spans="1:23" ht="77.25" customHeight="1">
      <c r="A27" s="83"/>
      <c r="B27" s="127"/>
      <c r="C27" s="84" t="s">
        <v>777</v>
      </c>
      <c r="D27" s="74"/>
      <c r="E27" s="74"/>
      <c r="F27" s="74"/>
      <c r="G27" s="74"/>
      <c r="H27" s="74"/>
      <c r="I27" s="74"/>
      <c r="J27" s="74"/>
      <c r="K27" s="74"/>
      <c r="L27" s="74"/>
      <c r="M27" s="74"/>
      <c r="N27" s="85"/>
      <c r="O27" s="64"/>
      <c r="P27" s="85"/>
      <c r="Q27" s="85"/>
      <c r="R27" s="85"/>
      <c r="S27" s="85"/>
      <c r="T27" s="85"/>
      <c r="U27" s="86"/>
    </row>
    <row r="28" spans="1:23" ht="395.25">
      <c r="A28" s="87" t="s">
        <v>609</v>
      </c>
      <c r="B28" s="103">
        <v>4.0999999999999996</v>
      </c>
      <c r="C28" s="92" t="s">
        <v>778</v>
      </c>
      <c r="D28" s="93" t="s">
        <v>779</v>
      </c>
      <c r="E28" s="93" t="s">
        <v>677</v>
      </c>
      <c r="F28" s="93" t="s">
        <v>678</v>
      </c>
      <c r="G28" s="93" t="s">
        <v>679</v>
      </c>
      <c r="H28" s="93" t="s">
        <v>735</v>
      </c>
      <c r="I28" s="93" t="s">
        <v>736</v>
      </c>
      <c r="J28" s="17" t="s">
        <v>711</v>
      </c>
      <c r="K28" s="17" t="s">
        <v>680</v>
      </c>
      <c r="L28" s="17" t="s">
        <v>681</v>
      </c>
      <c r="M28" s="17" t="s">
        <v>706</v>
      </c>
      <c r="N28" s="17" t="s">
        <v>794</v>
      </c>
      <c r="O28" s="17" t="s">
        <v>547</v>
      </c>
      <c r="P28" s="17" t="s">
        <v>683</v>
      </c>
      <c r="Q28" s="17" t="s">
        <v>682</v>
      </c>
      <c r="R28" s="17" t="s">
        <v>684</v>
      </c>
      <c r="S28" s="17" t="s">
        <v>685</v>
      </c>
      <c r="T28" s="17" t="s">
        <v>548</v>
      </c>
      <c r="U28" s="92" t="s">
        <v>778</v>
      </c>
    </row>
    <row r="29" spans="1:23" ht="409.5">
      <c r="A29" s="87"/>
      <c r="B29" s="88" t="s">
        <v>338</v>
      </c>
      <c r="C29" s="89" t="s">
        <v>780</v>
      </c>
      <c r="D29" s="90" t="s">
        <v>549</v>
      </c>
      <c r="E29" s="90" t="s">
        <v>550</v>
      </c>
      <c r="F29" s="90" t="s">
        <v>551</v>
      </c>
      <c r="G29" s="90" t="s">
        <v>552</v>
      </c>
      <c r="H29" s="90" t="s">
        <v>719</v>
      </c>
      <c r="I29" s="90" t="s">
        <v>686</v>
      </c>
      <c r="J29" s="90" t="s">
        <v>553</v>
      </c>
      <c r="K29" s="90" t="s">
        <v>687</v>
      </c>
      <c r="L29" s="90" t="s">
        <v>688</v>
      </c>
      <c r="M29" s="90" t="s">
        <v>689</v>
      </c>
      <c r="N29" s="90" t="s">
        <v>554</v>
      </c>
      <c r="O29" s="90" t="s">
        <v>690</v>
      </c>
      <c r="P29" s="90" t="s">
        <v>691</v>
      </c>
      <c r="Q29" s="90" t="s">
        <v>692</v>
      </c>
      <c r="R29" s="90" t="s">
        <v>707</v>
      </c>
      <c r="S29" s="90" t="s">
        <v>555</v>
      </c>
      <c r="T29" s="90" t="s">
        <v>693</v>
      </c>
      <c r="U29" s="89" t="s">
        <v>781</v>
      </c>
      <c r="W29" s="304"/>
    </row>
    <row r="30" spans="1:23" ht="257.25" customHeight="1">
      <c r="A30" s="87"/>
      <c r="B30" s="126">
        <v>4.2</v>
      </c>
      <c r="C30" s="92" t="s">
        <v>22</v>
      </c>
      <c r="D30" s="93" t="s">
        <v>761</v>
      </c>
      <c r="E30" s="93" t="s">
        <v>556</v>
      </c>
      <c r="F30" s="93" t="s">
        <v>694</v>
      </c>
      <c r="G30" s="93" t="s">
        <v>695</v>
      </c>
      <c r="H30" s="93" t="s">
        <v>557</v>
      </c>
      <c r="I30" s="17" t="s">
        <v>696</v>
      </c>
      <c r="J30" s="17" t="s">
        <v>712</v>
      </c>
      <c r="K30" s="17" t="s">
        <v>697</v>
      </c>
      <c r="L30" s="17" t="s">
        <v>786</v>
      </c>
      <c r="M30" s="17" t="s">
        <v>753</v>
      </c>
      <c r="N30" s="17" t="s">
        <v>795</v>
      </c>
      <c r="O30" s="17" t="s">
        <v>754</v>
      </c>
      <c r="P30" s="17" t="s">
        <v>558</v>
      </c>
      <c r="Q30" s="17" t="s">
        <v>559</v>
      </c>
      <c r="R30" s="17" t="s">
        <v>560</v>
      </c>
      <c r="S30" s="17" t="s">
        <v>561</v>
      </c>
      <c r="T30" s="17" t="s">
        <v>562</v>
      </c>
      <c r="U30" s="92" t="s">
        <v>22</v>
      </c>
    </row>
    <row r="31" spans="1:23" ht="408.75" customHeight="1">
      <c r="A31" s="94"/>
      <c r="B31" s="95" t="s">
        <v>375</v>
      </c>
      <c r="C31" s="96" t="s">
        <v>563</v>
      </c>
      <c r="D31" s="97" t="s">
        <v>564</v>
      </c>
      <c r="E31" s="97" t="s">
        <v>565</v>
      </c>
      <c r="F31" s="97" t="s">
        <v>698</v>
      </c>
      <c r="G31" s="97" t="s">
        <v>699</v>
      </c>
      <c r="H31" s="97" t="s">
        <v>566</v>
      </c>
      <c r="I31" s="97" t="s">
        <v>700</v>
      </c>
      <c r="J31" s="97" t="s">
        <v>567</v>
      </c>
      <c r="K31" s="97" t="s">
        <v>568</v>
      </c>
      <c r="L31" s="97" t="s">
        <v>569</v>
      </c>
      <c r="M31" s="97" t="s">
        <v>570</v>
      </c>
      <c r="N31" s="97" t="s">
        <v>701</v>
      </c>
      <c r="O31" s="97" t="s">
        <v>702</v>
      </c>
      <c r="P31" s="97" t="s">
        <v>571</v>
      </c>
      <c r="Q31" s="97" t="s">
        <v>703</v>
      </c>
      <c r="R31" s="97" t="s">
        <v>572</v>
      </c>
      <c r="S31" s="97" t="s">
        <v>573</v>
      </c>
      <c r="T31" s="97" t="s">
        <v>574</v>
      </c>
      <c r="U31" s="96" t="s">
        <v>619</v>
      </c>
      <c r="W31" s="304"/>
    </row>
    <row r="32" spans="1:23" ht="29.25" customHeight="1">
      <c r="A32" s="98"/>
      <c r="O32" s="100"/>
    </row>
    <row r="33" spans="1:3" ht="26.25" customHeight="1">
      <c r="A33" s="101"/>
    </row>
    <row r="34" spans="1:3" ht="29.25" customHeight="1"/>
    <row r="35" spans="1:3" ht="31.5" customHeight="1">
      <c r="A35" s="102"/>
      <c r="B35" s="180" t="s">
        <v>715</v>
      </c>
      <c r="C35" s="25" t="s">
        <v>576</v>
      </c>
    </row>
    <row r="36" spans="1:3" ht="30" customHeight="1">
      <c r="A36" s="102"/>
      <c r="B36" s="180" t="s">
        <v>620</v>
      </c>
      <c r="C36" s="25" t="s">
        <v>621</v>
      </c>
    </row>
    <row r="37" spans="1:3" ht="28.5" customHeight="1">
      <c r="A37" s="102"/>
    </row>
    <row r="38" spans="1:3" ht="30" customHeight="1">
      <c r="A38" s="102"/>
    </row>
    <row r="39" spans="1:3" ht="28.5" customHeight="1">
      <c r="A39" s="102"/>
    </row>
    <row r="40" spans="1:3" ht="29.25" customHeight="1">
      <c r="A40" s="102"/>
    </row>
    <row r="44" spans="1:3">
      <c r="A44" s="25"/>
      <c r="B44" s="25"/>
    </row>
    <row r="45" spans="1:3">
      <c r="A45" s="25"/>
      <c r="B45" s="25"/>
    </row>
    <row r="46" spans="1:3">
      <c r="A46" s="25"/>
      <c r="B46" s="25"/>
    </row>
    <row r="47" spans="1:3">
      <c r="A47" s="25"/>
      <c r="B47" s="25"/>
    </row>
    <row r="48" spans="1:3">
      <c r="A48" s="25"/>
      <c r="B48" s="25"/>
    </row>
    <row r="49" spans="1:2">
      <c r="A49" s="25"/>
      <c r="B49" s="25"/>
    </row>
    <row r="50" spans="1:2">
      <c r="A50" s="25"/>
      <c r="B50" s="25"/>
    </row>
    <row r="51" spans="1:2">
      <c r="A51" s="25"/>
      <c r="B51" s="25"/>
    </row>
    <row r="52" spans="1:2">
      <c r="A52" s="25"/>
      <c r="B52" s="25"/>
    </row>
    <row r="53" spans="1:2">
      <c r="A53" s="25"/>
      <c r="B53" s="25"/>
    </row>
    <row r="54" spans="1:2">
      <c r="A54" s="25"/>
      <c r="B54" s="25"/>
    </row>
    <row r="55" spans="1:2">
      <c r="A55" s="25"/>
      <c r="B55" s="25"/>
    </row>
    <row r="56" spans="1:2">
      <c r="A56" s="25"/>
      <c r="B56" s="25"/>
    </row>
    <row r="57" spans="1:2">
      <c r="A57" s="25"/>
      <c r="B57" s="25"/>
    </row>
    <row r="58" spans="1:2">
      <c r="A58" s="25"/>
      <c r="B58" s="25"/>
    </row>
    <row r="59" spans="1:2">
      <c r="A59" s="25"/>
      <c r="B59" s="25"/>
    </row>
    <row r="60" spans="1:2">
      <c r="A60" s="25"/>
      <c r="B60" s="25"/>
    </row>
    <row r="61" spans="1:2">
      <c r="A61" s="25"/>
      <c r="B61" s="25"/>
    </row>
    <row r="62" spans="1:2">
      <c r="A62" s="25"/>
      <c r="B62" s="25"/>
    </row>
    <row r="63" spans="1:2">
      <c r="A63" s="25"/>
      <c r="B63" s="25"/>
    </row>
    <row r="64" spans="1:2">
      <c r="A64" s="25"/>
      <c r="B64" s="25"/>
    </row>
    <row r="65" spans="1:2">
      <c r="A65" s="25"/>
      <c r="B65" s="25"/>
    </row>
    <row r="66" spans="1:2">
      <c r="A66" s="25"/>
      <c r="B66" s="25"/>
    </row>
    <row r="67" spans="1:2">
      <c r="A67" s="25"/>
      <c r="B67" s="25"/>
    </row>
    <row r="68" spans="1:2">
      <c r="A68" s="25"/>
      <c r="B68" s="25"/>
    </row>
    <row r="69" spans="1:2">
      <c r="A69" s="25"/>
      <c r="B69" s="25"/>
    </row>
    <row r="70" spans="1:2">
      <c r="A70" s="25"/>
      <c r="B70" s="25"/>
    </row>
    <row r="71" spans="1:2">
      <c r="A71" s="25"/>
      <c r="B71" s="25"/>
    </row>
    <row r="72" spans="1:2">
      <c r="A72" s="25"/>
      <c r="B72" s="25"/>
    </row>
    <row r="73" spans="1:2">
      <c r="A73" s="25"/>
      <c r="B73" s="25"/>
    </row>
    <row r="74" spans="1:2">
      <c r="A74" s="25"/>
      <c r="B74" s="25"/>
    </row>
    <row r="75" spans="1:2">
      <c r="A75" s="25"/>
      <c r="B75" s="25"/>
    </row>
    <row r="76" spans="1:2">
      <c r="A76" s="25"/>
      <c r="B76" s="25"/>
    </row>
    <row r="77" spans="1:2">
      <c r="A77" s="25"/>
      <c r="B77" s="25"/>
    </row>
    <row r="78" spans="1:2">
      <c r="A78" s="25"/>
      <c r="B78" s="25"/>
    </row>
    <row r="79" spans="1:2">
      <c r="A79" s="25"/>
      <c r="B79" s="25"/>
    </row>
    <row r="80" spans="1:2">
      <c r="A80" s="25"/>
      <c r="B80" s="25"/>
    </row>
    <row r="81" spans="1:2">
      <c r="A81" s="25"/>
      <c r="B81" s="25"/>
    </row>
    <row r="82" spans="1:2">
      <c r="A82" s="25"/>
      <c r="B82" s="25"/>
    </row>
    <row r="83" spans="1:2">
      <c r="A83" s="25"/>
      <c r="B83" s="25"/>
    </row>
    <row r="84" spans="1:2">
      <c r="A84" s="25"/>
      <c r="B84" s="25"/>
    </row>
    <row r="85" spans="1:2">
      <c r="A85" s="25"/>
      <c r="B85" s="25"/>
    </row>
    <row r="86" spans="1:2">
      <c r="A86" s="25"/>
      <c r="B86" s="25"/>
    </row>
    <row r="87" spans="1:2">
      <c r="A87" s="25"/>
      <c r="B87" s="25"/>
    </row>
    <row r="88" spans="1:2">
      <c r="A88" s="25"/>
      <c r="B88" s="25"/>
    </row>
    <row r="89" spans="1:2">
      <c r="A89" s="25"/>
      <c r="B89" s="25"/>
    </row>
    <row r="90" spans="1:2">
      <c r="A90" s="25"/>
      <c r="B90" s="25"/>
    </row>
    <row r="91" spans="1:2">
      <c r="A91" s="25"/>
      <c r="B91" s="25"/>
    </row>
    <row r="92" spans="1:2">
      <c r="A92" s="25"/>
      <c r="B92" s="25"/>
    </row>
    <row r="93" spans="1:2">
      <c r="A93" s="25"/>
      <c r="B93" s="25"/>
    </row>
    <row r="94" spans="1:2">
      <c r="A94" s="25"/>
      <c r="B94" s="25"/>
    </row>
    <row r="95" spans="1:2">
      <c r="A95" s="25"/>
      <c r="B95" s="25"/>
    </row>
    <row r="96" spans="1:2">
      <c r="A96" s="25"/>
      <c r="B96" s="25"/>
    </row>
    <row r="97" spans="1:2">
      <c r="A97" s="25"/>
      <c r="B97" s="25"/>
    </row>
    <row r="98" spans="1:2">
      <c r="A98" s="25"/>
      <c r="B98" s="25"/>
    </row>
    <row r="99" spans="1:2">
      <c r="A99" s="25"/>
      <c r="B99" s="25"/>
    </row>
    <row r="100" spans="1:2">
      <c r="A100" s="25"/>
      <c r="B100" s="25"/>
    </row>
    <row r="101" spans="1:2">
      <c r="A101" s="25"/>
      <c r="B101" s="25"/>
    </row>
    <row r="102" spans="1:2">
      <c r="A102" s="25"/>
      <c r="B102" s="25"/>
    </row>
    <row r="103" spans="1:2">
      <c r="A103" s="25"/>
      <c r="B103" s="25"/>
    </row>
    <row r="104" spans="1:2">
      <c r="A104" s="25"/>
      <c r="B104" s="25"/>
    </row>
    <row r="105" spans="1:2">
      <c r="A105" s="25"/>
      <c r="B105" s="25"/>
    </row>
    <row r="106" spans="1:2">
      <c r="A106" s="25"/>
      <c r="B106" s="25"/>
    </row>
    <row r="107" spans="1:2">
      <c r="A107" s="25"/>
      <c r="B107" s="25"/>
    </row>
    <row r="108" spans="1:2">
      <c r="A108" s="25"/>
      <c r="B108" s="25"/>
    </row>
    <row r="109" spans="1:2">
      <c r="A109" s="25"/>
      <c r="B109" s="25"/>
    </row>
    <row r="110" spans="1:2">
      <c r="A110" s="25"/>
      <c r="B110" s="25"/>
    </row>
    <row r="111" spans="1:2">
      <c r="A111" s="25"/>
      <c r="B111" s="25"/>
    </row>
    <row r="112" spans="1:2">
      <c r="A112" s="25"/>
      <c r="B112" s="25"/>
    </row>
    <row r="113" spans="1:2">
      <c r="A113" s="25"/>
      <c r="B113" s="25"/>
    </row>
    <row r="114" spans="1:2">
      <c r="A114" s="25"/>
      <c r="B114" s="25"/>
    </row>
    <row r="115" spans="1:2">
      <c r="A115" s="25"/>
      <c r="B115" s="25"/>
    </row>
    <row r="116" spans="1:2">
      <c r="A116" s="25"/>
      <c r="B116" s="25"/>
    </row>
    <row r="117" spans="1:2">
      <c r="A117" s="25"/>
      <c r="B117" s="25"/>
    </row>
    <row r="118" spans="1:2">
      <c r="A118" s="25"/>
      <c r="B118" s="25"/>
    </row>
    <row r="119" spans="1:2">
      <c r="A119" s="25"/>
      <c r="B119" s="25"/>
    </row>
    <row r="120" spans="1:2">
      <c r="A120" s="25"/>
      <c r="B120" s="25"/>
    </row>
    <row r="121" spans="1:2">
      <c r="A121" s="25"/>
      <c r="B121" s="25"/>
    </row>
    <row r="122" spans="1:2">
      <c r="A122" s="25"/>
      <c r="B122" s="25"/>
    </row>
    <row r="123" spans="1:2">
      <c r="A123" s="25"/>
      <c r="B123" s="25"/>
    </row>
    <row r="124" spans="1:2">
      <c r="A124" s="25"/>
      <c r="B124" s="25"/>
    </row>
    <row r="125" spans="1:2">
      <c r="A125" s="25"/>
      <c r="B125" s="25"/>
    </row>
    <row r="126" spans="1:2">
      <c r="A126" s="25"/>
      <c r="B126" s="25"/>
    </row>
    <row r="127" spans="1:2">
      <c r="A127" s="25"/>
      <c r="B127" s="25"/>
    </row>
    <row r="128" spans="1:2">
      <c r="A128" s="25"/>
      <c r="B128" s="25"/>
    </row>
    <row r="129" spans="1:2">
      <c r="A129" s="25"/>
      <c r="B129" s="25"/>
    </row>
    <row r="130" spans="1:2">
      <c r="A130" s="25"/>
      <c r="B130" s="25"/>
    </row>
    <row r="131" spans="1:2">
      <c r="A131" s="25"/>
      <c r="B131" s="25"/>
    </row>
    <row r="132" spans="1:2">
      <c r="A132" s="25"/>
      <c r="B132" s="25"/>
    </row>
    <row r="133" spans="1:2">
      <c r="A133" s="25"/>
      <c r="B133" s="25"/>
    </row>
    <row r="134" spans="1:2">
      <c r="A134" s="25"/>
      <c r="B134" s="25"/>
    </row>
    <row r="135" spans="1:2">
      <c r="A135" s="25"/>
      <c r="B135" s="25"/>
    </row>
    <row r="136" spans="1:2">
      <c r="A136" s="25"/>
      <c r="B136" s="25"/>
    </row>
    <row r="137" spans="1:2">
      <c r="A137" s="25"/>
      <c r="B137" s="25"/>
    </row>
    <row r="138" spans="1:2">
      <c r="A138" s="25"/>
      <c r="B138" s="25"/>
    </row>
    <row r="139" spans="1:2">
      <c r="A139" s="25"/>
      <c r="B139" s="25"/>
    </row>
    <row r="140" spans="1:2">
      <c r="A140" s="25"/>
      <c r="B140" s="25"/>
    </row>
    <row r="141" spans="1:2">
      <c r="A141" s="25"/>
      <c r="B141" s="25"/>
    </row>
    <row r="142" spans="1:2">
      <c r="A142" s="25"/>
      <c r="B142" s="25"/>
    </row>
    <row r="143" spans="1:2">
      <c r="A143" s="25"/>
      <c r="B143" s="25"/>
    </row>
    <row r="144" spans="1:2">
      <c r="A144" s="25"/>
      <c r="B144" s="25"/>
    </row>
    <row r="145" spans="1:2">
      <c r="A145" s="25"/>
      <c r="B145" s="25"/>
    </row>
    <row r="146" spans="1:2">
      <c r="A146" s="25"/>
      <c r="B146" s="25"/>
    </row>
    <row r="147" spans="1:2">
      <c r="A147" s="25"/>
      <c r="B147" s="25"/>
    </row>
    <row r="148" spans="1:2">
      <c r="A148" s="25"/>
      <c r="B148" s="25"/>
    </row>
    <row r="149" spans="1:2">
      <c r="A149" s="25"/>
      <c r="B149" s="25"/>
    </row>
    <row r="150" spans="1:2">
      <c r="A150" s="25"/>
      <c r="B150" s="25"/>
    </row>
    <row r="151" spans="1:2">
      <c r="A151" s="25"/>
      <c r="B151" s="25"/>
    </row>
    <row r="152" spans="1:2">
      <c r="A152" s="25"/>
      <c r="B152" s="25"/>
    </row>
    <row r="153" spans="1:2">
      <c r="A153" s="25"/>
      <c r="B153" s="25"/>
    </row>
    <row r="154" spans="1:2">
      <c r="A154" s="25"/>
      <c r="B154" s="25"/>
    </row>
    <row r="155" spans="1:2">
      <c r="A155" s="25"/>
      <c r="B155" s="25"/>
    </row>
    <row r="156" spans="1:2">
      <c r="A156" s="25"/>
      <c r="B156" s="25"/>
    </row>
    <row r="157" spans="1:2">
      <c r="A157" s="25"/>
      <c r="B157" s="25"/>
    </row>
    <row r="158" spans="1:2">
      <c r="A158" s="25"/>
      <c r="B158" s="25"/>
    </row>
    <row r="159" spans="1:2">
      <c r="A159" s="25"/>
      <c r="B159" s="25"/>
    </row>
    <row r="160" spans="1:2">
      <c r="A160" s="25"/>
      <c r="B160" s="25"/>
    </row>
    <row r="161" spans="1:2">
      <c r="A161" s="25"/>
      <c r="B161" s="25"/>
    </row>
    <row r="162" spans="1:2">
      <c r="A162" s="25"/>
      <c r="B162" s="25"/>
    </row>
    <row r="163" spans="1:2">
      <c r="A163" s="25"/>
      <c r="B163" s="25"/>
    </row>
    <row r="164" spans="1:2">
      <c r="A164" s="25"/>
      <c r="B164" s="25"/>
    </row>
    <row r="165" spans="1:2">
      <c r="A165" s="25"/>
      <c r="B165" s="25"/>
    </row>
    <row r="166" spans="1:2">
      <c r="A166" s="25"/>
      <c r="B166" s="25"/>
    </row>
    <row r="167" spans="1:2">
      <c r="A167" s="25"/>
      <c r="B167" s="25"/>
    </row>
    <row r="168" spans="1:2">
      <c r="A168" s="25"/>
      <c r="B168" s="25"/>
    </row>
    <row r="169" spans="1:2">
      <c r="A169" s="25"/>
      <c r="B169" s="25"/>
    </row>
    <row r="170" spans="1:2">
      <c r="A170" s="25"/>
      <c r="B170" s="25"/>
    </row>
    <row r="171" spans="1:2">
      <c r="A171" s="25"/>
      <c r="B171" s="25"/>
    </row>
    <row r="172" spans="1:2">
      <c r="A172" s="25"/>
      <c r="B172" s="25"/>
    </row>
    <row r="173" spans="1:2">
      <c r="A173" s="25"/>
      <c r="B173" s="25"/>
    </row>
    <row r="174" spans="1:2">
      <c r="A174" s="25"/>
      <c r="B174" s="25"/>
    </row>
    <row r="175" spans="1:2">
      <c r="A175" s="25"/>
      <c r="B175" s="25"/>
    </row>
    <row r="176" spans="1:2">
      <c r="A176" s="25"/>
      <c r="B176" s="25"/>
    </row>
    <row r="177" spans="1:2">
      <c r="A177" s="25"/>
      <c r="B177" s="25"/>
    </row>
    <row r="178" spans="1:2">
      <c r="A178" s="25"/>
      <c r="B178" s="25"/>
    </row>
    <row r="179" spans="1:2">
      <c r="A179" s="25"/>
      <c r="B179" s="25"/>
    </row>
    <row r="180" spans="1:2">
      <c r="A180" s="25"/>
      <c r="B180" s="25"/>
    </row>
    <row r="181" spans="1:2">
      <c r="A181" s="25"/>
      <c r="B181" s="25"/>
    </row>
    <row r="182" spans="1:2">
      <c r="A182" s="25"/>
      <c r="B182" s="25"/>
    </row>
    <row r="183" spans="1:2">
      <c r="A183" s="25"/>
      <c r="B183" s="25"/>
    </row>
    <row r="184" spans="1:2">
      <c r="A184" s="25"/>
      <c r="B184" s="25"/>
    </row>
    <row r="185" spans="1:2">
      <c r="A185" s="25"/>
      <c r="B185" s="25"/>
    </row>
    <row r="186" spans="1:2">
      <c r="A186" s="25"/>
      <c r="B186" s="25"/>
    </row>
    <row r="187" spans="1:2">
      <c r="A187" s="25"/>
      <c r="B187" s="25"/>
    </row>
    <row r="188" spans="1:2">
      <c r="A188" s="25"/>
      <c r="B188" s="25"/>
    </row>
    <row r="189" spans="1:2">
      <c r="A189" s="25"/>
      <c r="B189" s="25"/>
    </row>
    <row r="190" spans="1:2">
      <c r="A190" s="25"/>
      <c r="B190" s="25"/>
    </row>
    <row r="191" spans="1:2">
      <c r="A191" s="25"/>
      <c r="B191" s="25"/>
    </row>
    <row r="192" spans="1:2">
      <c r="A192" s="25"/>
      <c r="B192" s="25"/>
    </row>
    <row r="193" spans="1:2">
      <c r="A193" s="25"/>
      <c r="B193" s="25"/>
    </row>
    <row r="194" spans="1:2">
      <c r="A194" s="25"/>
      <c r="B194" s="25"/>
    </row>
    <row r="195" spans="1:2">
      <c r="A195" s="25"/>
      <c r="B195" s="25"/>
    </row>
    <row r="196" spans="1:2">
      <c r="A196" s="25"/>
      <c r="B196" s="25"/>
    </row>
    <row r="197" spans="1:2">
      <c r="A197" s="25"/>
      <c r="B197" s="25"/>
    </row>
    <row r="198" spans="1:2">
      <c r="A198" s="25"/>
      <c r="B198" s="25"/>
    </row>
    <row r="199" spans="1:2">
      <c r="A199" s="25"/>
      <c r="B199" s="25"/>
    </row>
    <row r="200" spans="1:2">
      <c r="A200" s="25"/>
      <c r="B200" s="25"/>
    </row>
    <row r="201" spans="1:2">
      <c r="A201" s="25"/>
      <c r="B201" s="25"/>
    </row>
    <row r="202" spans="1:2">
      <c r="A202" s="25"/>
      <c r="B202" s="25"/>
    </row>
    <row r="203" spans="1:2">
      <c r="A203" s="25"/>
      <c r="B203" s="25"/>
    </row>
    <row r="204" spans="1:2">
      <c r="A204" s="25"/>
      <c r="B204" s="25"/>
    </row>
    <row r="205" spans="1:2">
      <c r="A205" s="25"/>
      <c r="B205" s="25"/>
    </row>
    <row r="206" spans="1:2">
      <c r="A206" s="25"/>
      <c r="B206" s="25"/>
    </row>
    <row r="207" spans="1:2">
      <c r="A207" s="25"/>
      <c r="B207" s="25"/>
    </row>
    <row r="208" spans="1:2">
      <c r="A208" s="25"/>
      <c r="B208" s="25"/>
    </row>
    <row r="209" spans="1:2">
      <c r="A209" s="25"/>
      <c r="B209" s="25"/>
    </row>
    <row r="210" spans="1:2">
      <c r="A210" s="25"/>
      <c r="B210" s="25"/>
    </row>
    <row r="211" spans="1:2">
      <c r="A211" s="25"/>
      <c r="B211" s="25"/>
    </row>
    <row r="212" spans="1:2">
      <c r="A212" s="25"/>
      <c r="B212" s="25"/>
    </row>
    <row r="213" spans="1:2">
      <c r="A213" s="25"/>
      <c r="B213" s="25"/>
    </row>
    <row r="214" spans="1:2">
      <c r="A214" s="25"/>
      <c r="B214" s="25"/>
    </row>
    <row r="215" spans="1:2">
      <c r="A215" s="25"/>
      <c r="B215" s="25"/>
    </row>
    <row r="216" spans="1:2">
      <c r="A216" s="25"/>
      <c r="B216" s="25"/>
    </row>
    <row r="217" spans="1:2">
      <c r="A217" s="25"/>
      <c r="B217" s="25"/>
    </row>
    <row r="218" spans="1:2">
      <c r="A218" s="25"/>
      <c r="B218" s="25"/>
    </row>
    <row r="219" spans="1:2">
      <c r="A219" s="25"/>
      <c r="B219" s="25"/>
    </row>
    <row r="220" spans="1:2">
      <c r="A220" s="25"/>
      <c r="B220" s="25"/>
    </row>
    <row r="221" spans="1:2">
      <c r="A221" s="25"/>
      <c r="B221" s="25"/>
    </row>
    <row r="222" spans="1:2">
      <c r="A222" s="25"/>
      <c r="B222" s="25"/>
    </row>
    <row r="223" spans="1:2">
      <c r="A223" s="25"/>
      <c r="B223" s="25"/>
    </row>
    <row r="224" spans="1:2">
      <c r="A224" s="25"/>
      <c r="B224" s="25"/>
    </row>
    <row r="225" spans="1:2">
      <c r="A225" s="25"/>
      <c r="B225" s="25"/>
    </row>
    <row r="226" spans="1:2">
      <c r="A226" s="25"/>
      <c r="B226" s="25"/>
    </row>
    <row r="227" spans="1:2">
      <c r="A227" s="25"/>
      <c r="B227" s="25"/>
    </row>
    <row r="228" spans="1:2">
      <c r="A228" s="25"/>
      <c r="B228" s="25"/>
    </row>
    <row r="229" spans="1:2">
      <c r="A229" s="25"/>
      <c r="B229" s="25"/>
    </row>
    <row r="230" spans="1:2">
      <c r="A230" s="25"/>
      <c r="B230" s="25"/>
    </row>
    <row r="231" spans="1:2">
      <c r="A231" s="25"/>
      <c r="B231" s="25"/>
    </row>
    <row r="232" spans="1:2">
      <c r="A232" s="25"/>
      <c r="B232" s="25"/>
    </row>
    <row r="233" spans="1:2">
      <c r="A233" s="25"/>
      <c r="B233" s="25"/>
    </row>
    <row r="234" spans="1:2">
      <c r="A234" s="25"/>
      <c r="B234" s="25"/>
    </row>
    <row r="235" spans="1:2">
      <c r="A235" s="25"/>
      <c r="B235" s="25"/>
    </row>
    <row r="236" spans="1:2">
      <c r="A236" s="25"/>
      <c r="B236" s="25"/>
    </row>
    <row r="237" spans="1:2">
      <c r="A237" s="25"/>
      <c r="B237" s="25"/>
    </row>
    <row r="238" spans="1:2">
      <c r="A238" s="25"/>
      <c r="B238" s="25"/>
    </row>
    <row r="239" spans="1:2">
      <c r="A239" s="25"/>
      <c r="B239" s="25"/>
    </row>
    <row r="240" spans="1:2">
      <c r="A240" s="25"/>
      <c r="B240" s="25"/>
    </row>
    <row r="241" spans="1:2">
      <c r="A241" s="25"/>
      <c r="B241" s="25"/>
    </row>
    <row r="242" spans="1:2">
      <c r="A242" s="25"/>
      <c r="B242" s="25"/>
    </row>
    <row r="243" spans="1:2">
      <c r="A243" s="25"/>
      <c r="B243" s="25"/>
    </row>
    <row r="244" spans="1:2">
      <c r="A244" s="25"/>
      <c r="B244" s="25"/>
    </row>
    <row r="245" spans="1:2">
      <c r="A245" s="25"/>
      <c r="B245" s="25"/>
    </row>
    <row r="246" spans="1:2">
      <c r="A246" s="25"/>
      <c r="B246" s="25"/>
    </row>
    <row r="247" spans="1:2">
      <c r="A247" s="25"/>
      <c r="B247" s="25"/>
    </row>
    <row r="248" spans="1:2">
      <c r="A248" s="25"/>
      <c r="B248" s="25"/>
    </row>
    <row r="249" spans="1:2">
      <c r="A249" s="25"/>
      <c r="B249" s="25"/>
    </row>
    <row r="250" spans="1:2">
      <c r="A250" s="25"/>
      <c r="B250" s="25"/>
    </row>
    <row r="251" spans="1:2">
      <c r="A251" s="25"/>
      <c r="B251" s="25"/>
    </row>
    <row r="252" spans="1:2">
      <c r="A252" s="25"/>
      <c r="B252" s="25"/>
    </row>
    <row r="253" spans="1:2">
      <c r="A253" s="25"/>
      <c r="B253" s="25"/>
    </row>
    <row r="254" spans="1:2">
      <c r="A254" s="25"/>
      <c r="B254" s="25"/>
    </row>
    <row r="255" spans="1:2">
      <c r="A255" s="25"/>
      <c r="B255" s="25"/>
    </row>
    <row r="256" spans="1:2">
      <c r="A256" s="25"/>
      <c r="B256" s="25"/>
    </row>
    <row r="257" spans="1:2">
      <c r="A257" s="25"/>
      <c r="B257" s="25"/>
    </row>
    <row r="258" spans="1:2">
      <c r="A258" s="25"/>
      <c r="B258" s="25"/>
    </row>
    <row r="259" spans="1:2">
      <c r="A259" s="25"/>
      <c r="B259" s="25"/>
    </row>
    <row r="260" spans="1:2">
      <c r="A260" s="25"/>
      <c r="B260" s="25"/>
    </row>
    <row r="261" spans="1:2">
      <c r="A261" s="25"/>
      <c r="B261" s="25"/>
    </row>
    <row r="262" spans="1:2">
      <c r="A262" s="25"/>
      <c r="B262" s="25"/>
    </row>
    <row r="263" spans="1:2">
      <c r="A263" s="25"/>
      <c r="B263" s="25"/>
    </row>
    <row r="264" spans="1:2">
      <c r="A264" s="25"/>
      <c r="B264" s="25"/>
    </row>
    <row r="265" spans="1:2">
      <c r="A265" s="25"/>
      <c r="B265" s="25"/>
    </row>
    <row r="266" spans="1:2">
      <c r="A266" s="25"/>
      <c r="B266" s="25"/>
    </row>
    <row r="267" spans="1:2">
      <c r="A267" s="25"/>
      <c r="B267" s="25"/>
    </row>
    <row r="268" spans="1:2">
      <c r="A268" s="25"/>
      <c r="B268" s="25"/>
    </row>
    <row r="269" spans="1:2">
      <c r="A269" s="25"/>
      <c r="B269" s="25"/>
    </row>
    <row r="270" spans="1:2">
      <c r="A270" s="25"/>
      <c r="B270" s="25"/>
    </row>
    <row r="271" spans="1:2">
      <c r="A271" s="25"/>
      <c r="B271" s="25"/>
    </row>
    <row r="272" spans="1:2">
      <c r="A272" s="25"/>
      <c r="B272" s="25"/>
    </row>
    <row r="273" spans="1:2">
      <c r="A273" s="25"/>
      <c r="B273" s="25"/>
    </row>
    <row r="274" spans="1:2">
      <c r="A274" s="25"/>
      <c r="B274" s="25"/>
    </row>
    <row r="275" spans="1:2">
      <c r="A275" s="25"/>
      <c r="B275" s="25"/>
    </row>
    <row r="276" spans="1:2">
      <c r="A276" s="25"/>
      <c r="B276" s="25"/>
    </row>
    <row r="277" spans="1:2">
      <c r="A277" s="25"/>
      <c r="B277" s="25"/>
    </row>
    <row r="278" spans="1:2">
      <c r="A278" s="25"/>
      <c r="B278" s="25"/>
    </row>
    <row r="279" spans="1:2">
      <c r="A279" s="25"/>
      <c r="B279" s="25"/>
    </row>
    <row r="280" spans="1:2">
      <c r="A280" s="25"/>
      <c r="B280" s="25"/>
    </row>
    <row r="281" spans="1:2">
      <c r="A281" s="25"/>
      <c r="B281" s="25"/>
    </row>
    <row r="282" spans="1:2">
      <c r="A282" s="25"/>
      <c r="B282" s="25"/>
    </row>
    <row r="283" spans="1:2">
      <c r="A283" s="25"/>
      <c r="B283" s="25"/>
    </row>
    <row r="284" spans="1:2">
      <c r="A284" s="25"/>
      <c r="B284" s="25"/>
    </row>
    <row r="285" spans="1:2">
      <c r="A285" s="25"/>
      <c r="B285" s="25"/>
    </row>
    <row r="286" spans="1:2">
      <c r="A286" s="25"/>
      <c r="B286" s="25"/>
    </row>
    <row r="287" spans="1:2">
      <c r="A287" s="25"/>
      <c r="B287" s="25"/>
    </row>
    <row r="288" spans="1:2">
      <c r="A288" s="25"/>
      <c r="B288" s="25"/>
    </row>
    <row r="289" spans="1:2">
      <c r="A289" s="25"/>
      <c r="B289" s="25"/>
    </row>
    <row r="290" spans="1:2">
      <c r="A290" s="25"/>
      <c r="B290" s="25"/>
    </row>
    <row r="291" spans="1:2">
      <c r="A291" s="25"/>
      <c r="B291" s="25"/>
    </row>
    <row r="292" spans="1:2">
      <c r="A292" s="25"/>
      <c r="B292" s="25"/>
    </row>
    <row r="293" spans="1:2">
      <c r="A293" s="25"/>
      <c r="B293" s="25"/>
    </row>
    <row r="294" spans="1:2">
      <c r="A294" s="25"/>
      <c r="B294" s="25"/>
    </row>
    <row r="295" spans="1:2">
      <c r="A295" s="25"/>
      <c r="B295" s="25"/>
    </row>
    <row r="296" spans="1:2">
      <c r="A296" s="25"/>
      <c r="B296" s="25"/>
    </row>
    <row r="297" spans="1:2">
      <c r="A297" s="25"/>
      <c r="B297" s="25"/>
    </row>
    <row r="298" spans="1:2">
      <c r="A298" s="25"/>
      <c r="B298" s="25"/>
    </row>
    <row r="299" spans="1:2">
      <c r="A299" s="25"/>
      <c r="B299" s="25"/>
    </row>
    <row r="300" spans="1:2">
      <c r="A300" s="25"/>
      <c r="B300" s="25"/>
    </row>
    <row r="301" spans="1:2">
      <c r="A301" s="25"/>
      <c r="B301" s="25"/>
    </row>
    <row r="302" spans="1:2">
      <c r="A302" s="25"/>
      <c r="B302" s="25"/>
    </row>
    <row r="303" spans="1:2">
      <c r="A303" s="25"/>
      <c r="B303" s="25"/>
    </row>
    <row r="304" spans="1:2">
      <c r="A304" s="25"/>
      <c r="B304" s="25"/>
    </row>
    <row r="305" spans="1:2">
      <c r="A305" s="25"/>
      <c r="B305" s="25"/>
    </row>
    <row r="306" spans="1:2">
      <c r="A306" s="25"/>
      <c r="B306" s="25"/>
    </row>
    <row r="307" spans="1:2">
      <c r="A307" s="25"/>
      <c r="B307" s="25"/>
    </row>
    <row r="308" spans="1:2">
      <c r="A308" s="25"/>
      <c r="B308" s="25"/>
    </row>
    <row r="309" spans="1:2">
      <c r="A309" s="25"/>
      <c r="B309" s="25"/>
    </row>
    <row r="310" spans="1:2">
      <c r="A310" s="25"/>
      <c r="B310" s="25"/>
    </row>
    <row r="311" spans="1:2">
      <c r="A311" s="25"/>
      <c r="B311" s="25"/>
    </row>
    <row r="312" spans="1:2">
      <c r="A312" s="25"/>
      <c r="B312" s="25"/>
    </row>
    <row r="313" spans="1:2">
      <c r="A313" s="25"/>
      <c r="B313" s="25"/>
    </row>
    <row r="314" spans="1:2">
      <c r="A314" s="25"/>
      <c r="B314" s="25"/>
    </row>
    <row r="315" spans="1:2">
      <c r="A315" s="25"/>
      <c r="B315" s="25"/>
    </row>
    <row r="316" spans="1:2">
      <c r="A316" s="25"/>
      <c r="B316" s="25"/>
    </row>
    <row r="317" spans="1:2">
      <c r="A317" s="25"/>
      <c r="B317" s="25"/>
    </row>
    <row r="318" spans="1:2">
      <c r="A318" s="25"/>
      <c r="B318" s="25"/>
    </row>
    <row r="319" spans="1:2">
      <c r="A319" s="25"/>
      <c r="B319" s="25"/>
    </row>
    <row r="320" spans="1:2">
      <c r="A320" s="25"/>
      <c r="B320" s="25"/>
    </row>
    <row r="321" spans="1:2">
      <c r="A321" s="25"/>
      <c r="B321" s="25"/>
    </row>
    <row r="322" spans="1:2">
      <c r="A322" s="25"/>
      <c r="B322" s="25"/>
    </row>
    <row r="323" spans="1:2">
      <c r="A323" s="25"/>
      <c r="B323" s="25"/>
    </row>
    <row r="324" spans="1:2">
      <c r="A324" s="25"/>
      <c r="B324" s="25"/>
    </row>
    <row r="325" spans="1:2">
      <c r="A325" s="25"/>
      <c r="B325" s="25"/>
    </row>
    <row r="326" spans="1:2">
      <c r="A326" s="25"/>
      <c r="B326" s="25"/>
    </row>
    <row r="327" spans="1:2">
      <c r="A327" s="25"/>
      <c r="B327" s="25"/>
    </row>
    <row r="328" spans="1:2">
      <c r="A328" s="25"/>
      <c r="B328" s="25"/>
    </row>
    <row r="329" spans="1:2">
      <c r="A329" s="25"/>
      <c r="B329" s="25"/>
    </row>
    <row r="330" spans="1:2">
      <c r="A330" s="25"/>
      <c r="B330" s="25"/>
    </row>
    <row r="331" spans="1:2">
      <c r="A331" s="25"/>
      <c r="B331" s="25"/>
    </row>
    <row r="332" spans="1:2">
      <c r="A332" s="25"/>
      <c r="B332" s="25"/>
    </row>
    <row r="333" spans="1:2">
      <c r="A333" s="25"/>
      <c r="B333" s="25"/>
    </row>
    <row r="334" spans="1:2">
      <c r="A334" s="25"/>
      <c r="B334" s="25"/>
    </row>
    <row r="335" spans="1:2">
      <c r="A335" s="25"/>
      <c r="B335" s="25"/>
    </row>
    <row r="336" spans="1:2">
      <c r="A336" s="25"/>
      <c r="B336" s="25"/>
    </row>
    <row r="337" spans="1:2">
      <c r="A337" s="25"/>
      <c r="B337" s="25"/>
    </row>
    <row r="338" spans="1:2">
      <c r="A338" s="25"/>
      <c r="B338" s="25"/>
    </row>
    <row r="339" spans="1:2">
      <c r="A339" s="25"/>
      <c r="B339" s="25"/>
    </row>
    <row r="340" spans="1:2">
      <c r="A340" s="25"/>
      <c r="B340" s="25"/>
    </row>
    <row r="341" spans="1:2">
      <c r="A341" s="25"/>
      <c r="B341" s="25"/>
    </row>
    <row r="342" spans="1:2">
      <c r="A342" s="25"/>
      <c r="B342" s="25"/>
    </row>
    <row r="343" spans="1:2">
      <c r="A343" s="25"/>
      <c r="B343" s="25"/>
    </row>
    <row r="344" spans="1:2">
      <c r="A344" s="25"/>
      <c r="B344" s="25"/>
    </row>
    <row r="345" spans="1:2">
      <c r="A345" s="25"/>
      <c r="B345" s="25"/>
    </row>
    <row r="346" spans="1:2">
      <c r="A346" s="25"/>
      <c r="B346" s="25"/>
    </row>
    <row r="347" spans="1:2">
      <c r="A347" s="25"/>
      <c r="B347" s="25"/>
    </row>
    <row r="348" spans="1:2">
      <c r="A348" s="25"/>
      <c r="B348" s="25"/>
    </row>
    <row r="349" spans="1:2">
      <c r="A349" s="25"/>
      <c r="B349" s="25"/>
    </row>
    <row r="350" spans="1:2">
      <c r="A350" s="25"/>
      <c r="B350" s="25"/>
    </row>
    <row r="351" spans="1:2">
      <c r="A351" s="25"/>
      <c r="B351" s="25"/>
    </row>
    <row r="352" spans="1:2">
      <c r="A352" s="25"/>
      <c r="B352" s="25"/>
    </row>
    <row r="353" spans="1:2">
      <c r="A353" s="25"/>
      <c r="B353" s="25"/>
    </row>
    <row r="354" spans="1:2">
      <c r="A354" s="25"/>
      <c r="B354" s="25"/>
    </row>
    <row r="355" spans="1:2">
      <c r="A355" s="25"/>
      <c r="B355" s="25"/>
    </row>
    <row r="356" spans="1:2">
      <c r="A356" s="25"/>
      <c r="B356" s="25"/>
    </row>
    <row r="357" spans="1:2">
      <c r="A357" s="25"/>
      <c r="B357" s="25"/>
    </row>
    <row r="358" spans="1:2">
      <c r="A358" s="25"/>
      <c r="B358" s="25"/>
    </row>
    <row r="359" spans="1:2">
      <c r="A359" s="25"/>
      <c r="B359" s="25"/>
    </row>
    <row r="360" spans="1:2">
      <c r="A360" s="25"/>
      <c r="B360" s="25"/>
    </row>
    <row r="361" spans="1:2">
      <c r="A361" s="25"/>
      <c r="B361" s="25"/>
    </row>
    <row r="362" spans="1:2">
      <c r="A362" s="25"/>
      <c r="B362" s="25"/>
    </row>
    <row r="363" spans="1:2">
      <c r="A363" s="25"/>
      <c r="B363" s="25"/>
    </row>
    <row r="364" spans="1:2">
      <c r="A364" s="25"/>
      <c r="B364" s="25"/>
    </row>
    <row r="365" spans="1:2">
      <c r="A365" s="25"/>
      <c r="B365" s="25"/>
    </row>
    <row r="366" spans="1:2">
      <c r="A366" s="25"/>
      <c r="B366" s="25"/>
    </row>
    <row r="367" spans="1:2">
      <c r="A367" s="25"/>
      <c r="B367" s="25"/>
    </row>
    <row r="368" spans="1:2">
      <c r="A368" s="25"/>
      <c r="B368" s="25"/>
    </row>
    <row r="369" spans="1:2">
      <c r="A369" s="25"/>
      <c r="B369" s="25"/>
    </row>
    <row r="370" spans="1:2">
      <c r="A370" s="25"/>
      <c r="B370" s="25"/>
    </row>
    <row r="371" spans="1:2">
      <c r="A371" s="25"/>
      <c r="B371" s="25"/>
    </row>
    <row r="372" spans="1:2">
      <c r="A372" s="25"/>
      <c r="B372" s="25"/>
    </row>
    <row r="373" spans="1:2">
      <c r="A373" s="25"/>
      <c r="B373" s="25"/>
    </row>
    <row r="374" spans="1:2">
      <c r="A374" s="25"/>
      <c r="B374" s="25"/>
    </row>
    <row r="375" spans="1:2">
      <c r="A375" s="25"/>
      <c r="B375" s="25"/>
    </row>
    <row r="376" spans="1:2">
      <c r="A376" s="25"/>
      <c r="B376" s="25"/>
    </row>
    <row r="377" spans="1:2">
      <c r="A377" s="25"/>
      <c r="B377" s="25"/>
    </row>
    <row r="378" spans="1:2">
      <c r="A378" s="25"/>
      <c r="B378" s="25"/>
    </row>
    <row r="379" spans="1:2">
      <c r="A379" s="25"/>
      <c r="B379" s="25"/>
    </row>
    <row r="380" spans="1:2">
      <c r="A380" s="25"/>
      <c r="B380" s="25"/>
    </row>
    <row r="381" spans="1:2">
      <c r="A381" s="25"/>
      <c r="B381" s="25"/>
    </row>
    <row r="382" spans="1:2">
      <c r="A382" s="25"/>
      <c r="B382" s="25"/>
    </row>
    <row r="383" spans="1:2">
      <c r="A383" s="25"/>
      <c r="B383" s="25"/>
    </row>
    <row r="384" spans="1:2">
      <c r="A384" s="25"/>
      <c r="B384" s="25"/>
    </row>
    <row r="385" spans="1:2">
      <c r="A385" s="25"/>
      <c r="B385" s="25"/>
    </row>
    <row r="386" spans="1:2">
      <c r="A386" s="25"/>
      <c r="B386" s="25"/>
    </row>
    <row r="387" spans="1:2">
      <c r="A387" s="25"/>
      <c r="B387" s="25"/>
    </row>
    <row r="388" spans="1:2">
      <c r="A388" s="25"/>
      <c r="B388" s="25"/>
    </row>
    <row r="389" spans="1:2">
      <c r="A389" s="25"/>
      <c r="B389" s="25"/>
    </row>
    <row r="390" spans="1:2">
      <c r="A390" s="25"/>
      <c r="B390" s="25"/>
    </row>
    <row r="391" spans="1:2">
      <c r="A391" s="25"/>
      <c r="B391" s="25"/>
    </row>
    <row r="392" spans="1:2">
      <c r="A392" s="25"/>
      <c r="B392" s="25"/>
    </row>
    <row r="393" spans="1:2">
      <c r="A393" s="25"/>
      <c r="B393" s="25"/>
    </row>
    <row r="394" spans="1:2">
      <c r="A394" s="25"/>
      <c r="B394" s="25"/>
    </row>
    <row r="395" spans="1:2">
      <c r="A395" s="25"/>
      <c r="B395" s="25"/>
    </row>
    <row r="396" spans="1:2">
      <c r="A396" s="25"/>
      <c r="B396" s="25"/>
    </row>
    <row r="397" spans="1:2">
      <c r="A397" s="25"/>
      <c r="B397" s="25"/>
    </row>
    <row r="398" spans="1:2">
      <c r="A398" s="25"/>
      <c r="B398" s="25"/>
    </row>
    <row r="399" spans="1:2">
      <c r="A399" s="25"/>
      <c r="B399" s="25"/>
    </row>
    <row r="400" spans="1:2">
      <c r="A400" s="25"/>
      <c r="B400" s="25"/>
    </row>
    <row r="401" spans="1:2">
      <c r="A401" s="25"/>
      <c r="B401" s="25"/>
    </row>
    <row r="402" spans="1:2">
      <c r="A402" s="25"/>
      <c r="B402" s="25"/>
    </row>
    <row r="403" spans="1:2">
      <c r="A403" s="25"/>
      <c r="B403" s="25"/>
    </row>
    <row r="404" spans="1:2">
      <c r="A404" s="25"/>
      <c r="B404" s="25"/>
    </row>
    <row r="405" spans="1:2">
      <c r="A405" s="25"/>
      <c r="B405" s="25"/>
    </row>
    <row r="406" spans="1:2">
      <c r="A406" s="25"/>
      <c r="B406" s="25"/>
    </row>
    <row r="407" spans="1:2">
      <c r="A407" s="25"/>
      <c r="B407" s="25"/>
    </row>
    <row r="408" spans="1:2">
      <c r="A408" s="25"/>
      <c r="B408" s="25"/>
    </row>
    <row r="409" spans="1:2">
      <c r="A409" s="25"/>
      <c r="B409" s="25"/>
    </row>
    <row r="410" spans="1:2">
      <c r="A410" s="25"/>
      <c r="B410" s="25"/>
    </row>
    <row r="411" spans="1:2">
      <c r="A411" s="25"/>
      <c r="B411" s="25"/>
    </row>
    <row r="412" spans="1:2">
      <c r="A412" s="25"/>
      <c r="B412" s="25"/>
    </row>
    <row r="413" spans="1:2">
      <c r="A413" s="25"/>
      <c r="B413" s="25"/>
    </row>
    <row r="414" spans="1:2">
      <c r="A414" s="25"/>
      <c r="B414" s="25"/>
    </row>
    <row r="415" spans="1:2">
      <c r="A415" s="25"/>
      <c r="B415" s="25"/>
    </row>
    <row r="416" spans="1:2">
      <c r="A416" s="25"/>
      <c r="B416" s="25"/>
    </row>
    <row r="417" spans="1:2">
      <c r="A417" s="25"/>
      <c r="B417" s="25"/>
    </row>
    <row r="418" spans="1:2">
      <c r="A418" s="25"/>
      <c r="B418" s="25"/>
    </row>
    <row r="419" spans="1:2">
      <c r="A419" s="25"/>
      <c r="B419" s="25"/>
    </row>
    <row r="420" spans="1:2">
      <c r="A420" s="25"/>
      <c r="B420" s="25"/>
    </row>
    <row r="421" spans="1:2">
      <c r="A421" s="25"/>
      <c r="B421" s="25"/>
    </row>
    <row r="422" spans="1:2">
      <c r="A422" s="25"/>
      <c r="B422" s="25"/>
    </row>
    <row r="423" spans="1:2">
      <c r="A423" s="25"/>
      <c r="B423" s="25"/>
    </row>
    <row r="424" spans="1:2">
      <c r="A424" s="25"/>
      <c r="B424" s="25"/>
    </row>
    <row r="425" spans="1:2">
      <c r="A425" s="25"/>
      <c r="B425" s="25"/>
    </row>
    <row r="426" spans="1:2">
      <c r="A426" s="25"/>
      <c r="B426" s="25"/>
    </row>
    <row r="427" spans="1:2">
      <c r="A427" s="25"/>
      <c r="B427" s="25"/>
    </row>
    <row r="428" spans="1:2">
      <c r="A428" s="25"/>
      <c r="B428" s="25"/>
    </row>
    <row r="429" spans="1:2">
      <c r="A429" s="25"/>
      <c r="B429" s="25"/>
    </row>
    <row r="430" spans="1:2">
      <c r="A430" s="25"/>
      <c r="B430" s="25"/>
    </row>
    <row r="431" spans="1:2">
      <c r="A431" s="25"/>
      <c r="B431" s="25"/>
    </row>
    <row r="432" spans="1:2">
      <c r="A432" s="25"/>
      <c r="B432" s="25"/>
    </row>
    <row r="433" spans="1:2">
      <c r="A433" s="25"/>
      <c r="B433" s="25"/>
    </row>
    <row r="434" spans="1:2">
      <c r="A434" s="25"/>
      <c r="B434" s="25"/>
    </row>
    <row r="435" spans="1:2">
      <c r="A435" s="25"/>
      <c r="B435" s="25"/>
    </row>
    <row r="436" spans="1:2">
      <c r="A436" s="25"/>
      <c r="B436" s="25"/>
    </row>
    <row r="437" spans="1:2">
      <c r="A437" s="25"/>
      <c r="B437" s="25"/>
    </row>
    <row r="438" spans="1:2">
      <c r="A438" s="25"/>
      <c r="B438" s="25"/>
    </row>
    <row r="439" spans="1:2">
      <c r="A439" s="25"/>
      <c r="B439" s="25"/>
    </row>
    <row r="440" spans="1:2">
      <c r="A440" s="25"/>
      <c r="B440" s="25"/>
    </row>
    <row r="441" spans="1:2">
      <c r="A441" s="25"/>
      <c r="B441" s="25"/>
    </row>
    <row r="442" spans="1:2">
      <c r="A442" s="25"/>
      <c r="B442" s="25"/>
    </row>
    <row r="443" spans="1:2">
      <c r="A443" s="25"/>
      <c r="B443" s="25"/>
    </row>
    <row r="444" spans="1:2">
      <c r="A444" s="25"/>
      <c r="B444" s="25"/>
    </row>
    <row r="445" spans="1:2">
      <c r="A445" s="25"/>
      <c r="B445" s="25"/>
    </row>
    <row r="446" spans="1:2">
      <c r="A446" s="25"/>
      <c r="B446" s="25"/>
    </row>
    <row r="447" spans="1:2">
      <c r="A447" s="25"/>
      <c r="B447" s="25"/>
    </row>
    <row r="448" spans="1:2">
      <c r="A448" s="25"/>
      <c r="B448" s="25"/>
    </row>
    <row r="449" spans="1:2">
      <c r="A449" s="25"/>
      <c r="B449" s="25"/>
    </row>
    <row r="450" spans="1:2">
      <c r="A450" s="25"/>
      <c r="B450" s="25"/>
    </row>
    <row r="451" spans="1:2">
      <c r="A451" s="25"/>
      <c r="B451" s="25"/>
    </row>
    <row r="452" spans="1:2">
      <c r="A452" s="25"/>
      <c r="B452" s="25"/>
    </row>
    <row r="453" spans="1:2">
      <c r="A453" s="25"/>
      <c r="B453" s="25"/>
    </row>
    <row r="454" spans="1:2">
      <c r="A454" s="25"/>
      <c r="B454" s="25"/>
    </row>
    <row r="455" spans="1:2">
      <c r="A455" s="25"/>
      <c r="B455" s="25"/>
    </row>
    <row r="456" spans="1:2">
      <c r="A456" s="25"/>
      <c r="B456" s="25"/>
    </row>
    <row r="457" spans="1:2">
      <c r="A457" s="25"/>
      <c r="B457" s="25"/>
    </row>
    <row r="458" spans="1:2">
      <c r="A458" s="25"/>
      <c r="B458" s="25"/>
    </row>
    <row r="459" spans="1:2">
      <c r="A459" s="25"/>
      <c r="B459" s="25"/>
    </row>
    <row r="460" spans="1:2">
      <c r="A460" s="25"/>
      <c r="B460" s="25"/>
    </row>
    <row r="461" spans="1:2">
      <c r="A461" s="25"/>
      <c r="B461" s="25"/>
    </row>
    <row r="462" spans="1:2">
      <c r="A462" s="25"/>
      <c r="B462" s="25"/>
    </row>
    <row r="463" spans="1:2">
      <c r="A463" s="25"/>
      <c r="B463" s="25"/>
    </row>
    <row r="464" spans="1:2">
      <c r="A464" s="25"/>
      <c r="B464" s="25"/>
    </row>
    <row r="465" spans="1:2">
      <c r="A465" s="25"/>
      <c r="B465" s="25"/>
    </row>
    <row r="466" spans="1:2">
      <c r="A466" s="25"/>
      <c r="B466" s="25"/>
    </row>
    <row r="467" spans="1:2">
      <c r="A467" s="25"/>
      <c r="B467" s="25"/>
    </row>
    <row r="468" spans="1:2">
      <c r="A468" s="25"/>
      <c r="B468" s="25"/>
    </row>
    <row r="469" spans="1:2">
      <c r="A469" s="25"/>
      <c r="B469" s="25"/>
    </row>
    <row r="470" spans="1:2">
      <c r="A470" s="25"/>
      <c r="B470" s="25"/>
    </row>
    <row r="471" spans="1:2">
      <c r="A471" s="25"/>
      <c r="B471" s="25"/>
    </row>
    <row r="472" spans="1:2">
      <c r="A472" s="25"/>
      <c r="B472" s="25"/>
    </row>
    <row r="473" spans="1:2">
      <c r="A473" s="25"/>
      <c r="B473" s="25"/>
    </row>
    <row r="474" spans="1:2">
      <c r="A474" s="25"/>
      <c r="B474" s="25"/>
    </row>
    <row r="475" spans="1:2">
      <c r="A475" s="25"/>
      <c r="B475" s="25"/>
    </row>
    <row r="476" spans="1:2">
      <c r="A476" s="25"/>
      <c r="B476" s="25"/>
    </row>
    <row r="477" spans="1:2">
      <c r="A477" s="25"/>
      <c r="B477" s="25"/>
    </row>
    <row r="478" spans="1:2">
      <c r="A478" s="25"/>
      <c r="B478" s="25"/>
    </row>
    <row r="479" spans="1:2">
      <c r="A479" s="25"/>
      <c r="B479" s="25"/>
    </row>
    <row r="480" spans="1:2">
      <c r="A480" s="25"/>
      <c r="B480" s="25"/>
    </row>
    <row r="481" spans="1:2">
      <c r="A481" s="25"/>
      <c r="B481" s="25"/>
    </row>
    <row r="482" spans="1:2">
      <c r="A482" s="25"/>
      <c r="B482" s="25"/>
    </row>
    <row r="483" spans="1:2">
      <c r="A483" s="25"/>
      <c r="B483" s="25"/>
    </row>
    <row r="484" spans="1:2">
      <c r="A484" s="25"/>
      <c r="B484" s="25"/>
    </row>
    <row r="485" spans="1:2">
      <c r="A485" s="25"/>
      <c r="B485" s="25"/>
    </row>
    <row r="486" spans="1:2">
      <c r="A486" s="25"/>
      <c r="B486" s="25"/>
    </row>
    <row r="487" spans="1:2">
      <c r="A487" s="25"/>
      <c r="B487" s="25"/>
    </row>
    <row r="488" spans="1:2">
      <c r="A488" s="25"/>
      <c r="B488" s="25"/>
    </row>
    <row r="489" spans="1:2">
      <c r="A489" s="25"/>
      <c r="B489" s="25"/>
    </row>
    <row r="490" spans="1:2">
      <c r="A490" s="25"/>
      <c r="B490" s="25"/>
    </row>
    <row r="491" spans="1:2">
      <c r="A491" s="25"/>
      <c r="B491" s="25"/>
    </row>
    <row r="492" spans="1:2">
      <c r="A492" s="25"/>
      <c r="B492" s="25"/>
    </row>
    <row r="493" spans="1:2">
      <c r="A493" s="25"/>
      <c r="B493" s="25"/>
    </row>
    <row r="494" spans="1:2">
      <c r="A494" s="25"/>
      <c r="B494" s="25"/>
    </row>
    <row r="495" spans="1:2">
      <c r="A495" s="25"/>
      <c r="B495" s="25"/>
    </row>
    <row r="496" spans="1:2">
      <c r="A496" s="25"/>
      <c r="B496" s="25"/>
    </row>
    <row r="497" spans="1:2">
      <c r="A497" s="25"/>
      <c r="B497" s="25"/>
    </row>
    <row r="498" spans="1:2">
      <c r="A498" s="25"/>
      <c r="B498" s="25"/>
    </row>
    <row r="499" spans="1:2">
      <c r="A499" s="25"/>
      <c r="B499" s="25"/>
    </row>
    <row r="500" spans="1:2">
      <c r="A500" s="25"/>
      <c r="B500" s="25"/>
    </row>
    <row r="501" spans="1:2">
      <c r="A501" s="25"/>
      <c r="B501" s="25"/>
    </row>
    <row r="502" spans="1:2">
      <c r="A502" s="25"/>
      <c r="B502" s="25"/>
    </row>
    <row r="503" spans="1:2">
      <c r="A503" s="25"/>
      <c r="B503" s="25"/>
    </row>
    <row r="504" spans="1:2">
      <c r="A504" s="25"/>
      <c r="B504" s="25"/>
    </row>
    <row r="505" spans="1:2">
      <c r="A505" s="25"/>
      <c r="B505" s="25"/>
    </row>
    <row r="506" spans="1:2">
      <c r="A506" s="25"/>
      <c r="B506" s="25"/>
    </row>
    <row r="507" spans="1:2">
      <c r="A507" s="25"/>
      <c r="B507" s="25"/>
    </row>
    <row r="508" spans="1:2">
      <c r="A508" s="25"/>
      <c r="B508" s="25"/>
    </row>
    <row r="509" spans="1:2">
      <c r="A509" s="25"/>
      <c r="B509" s="25"/>
    </row>
    <row r="510" spans="1:2">
      <c r="A510" s="25"/>
      <c r="B510" s="25"/>
    </row>
    <row r="511" spans="1:2">
      <c r="A511" s="25"/>
      <c r="B511" s="25"/>
    </row>
    <row r="512" spans="1:2">
      <c r="A512" s="25"/>
      <c r="B512" s="25"/>
    </row>
    <row r="513" spans="1:2">
      <c r="A513" s="25"/>
      <c r="B513" s="25"/>
    </row>
    <row r="514" spans="1:2">
      <c r="A514" s="25"/>
      <c r="B514" s="25"/>
    </row>
    <row r="515" spans="1:2">
      <c r="A515" s="25"/>
      <c r="B515" s="25"/>
    </row>
    <row r="516" spans="1:2">
      <c r="A516" s="25"/>
      <c r="B516" s="25"/>
    </row>
    <row r="517" spans="1:2">
      <c r="A517" s="25"/>
      <c r="B517" s="25"/>
    </row>
    <row r="518" spans="1:2">
      <c r="A518" s="25"/>
      <c r="B518" s="25"/>
    </row>
    <row r="519" spans="1:2">
      <c r="A519" s="25"/>
      <c r="B519" s="25"/>
    </row>
    <row r="520" spans="1:2">
      <c r="A520" s="25"/>
      <c r="B520" s="25"/>
    </row>
    <row r="521" spans="1:2">
      <c r="A521" s="25"/>
      <c r="B521" s="25"/>
    </row>
    <row r="522" spans="1:2">
      <c r="A522" s="25"/>
      <c r="B522" s="25"/>
    </row>
    <row r="523" spans="1:2">
      <c r="A523" s="25"/>
      <c r="B523" s="25"/>
    </row>
    <row r="524" spans="1:2">
      <c r="A524" s="25"/>
      <c r="B524" s="25"/>
    </row>
    <row r="525" spans="1:2">
      <c r="A525" s="25"/>
      <c r="B525" s="25"/>
    </row>
    <row r="526" spans="1:2">
      <c r="A526" s="25"/>
      <c r="B526" s="25"/>
    </row>
    <row r="527" spans="1:2">
      <c r="A527" s="25"/>
      <c r="B527" s="25"/>
    </row>
    <row r="528" spans="1:2">
      <c r="A528" s="25"/>
      <c r="B528" s="25"/>
    </row>
    <row r="529" spans="1:2">
      <c r="A529" s="25"/>
      <c r="B529" s="25"/>
    </row>
    <row r="530" spans="1:2">
      <c r="A530" s="25"/>
      <c r="B530" s="25"/>
    </row>
    <row r="531" spans="1:2">
      <c r="A531" s="25"/>
      <c r="B531" s="25"/>
    </row>
    <row r="532" spans="1:2">
      <c r="A532" s="25"/>
      <c r="B532" s="25"/>
    </row>
    <row r="533" spans="1:2">
      <c r="A533" s="25"/>
      <c r="B533" s="25"/>
    </row>
    <row r="534" spans="1:2">
      <c r="A534" s="25"/>
      <c r="B534" s="25"/>
    </row>
    <row r="535" spans="1:2">
      <c r="A535" s="25"/>
      <c r="B535" s="25"/>
    </row>
    <row r="536" spans="1:2">
      <c r="A536" s="25"/>
      <c r="B536" s="25"/>
    </row>
    <row r="537" spans="1:2">
      <c r="A537" s="25"/>
      <c r="B537" s="25"/>
    </row>
    <row r="538" spans="1:2">
      <c r="A538" s="25"/>
      <c r="B538" s="25"/>
    </row>
    <row r="539" spans="1:2">
      <c r="A539" s="25"/>
      <c r="B539" s="25"/>
    </row>
    <row r="540" spans="1:2">
      <c r="A540" s="25"/>
      <c r="B540" s="25"/>
    </row>
    <row r="541" spans="1:2">
      <c r="A541" s="25"/>
      <c r="B541" s="25"/>
    </row>
    <row r="542" spans="1:2">
      <c r="A542" s="25"/>
      <c r="B542" s="25"/>
    </row>
    <row r="543" spans="1:2">
      <c r="A543" s="25"/>
      <c r="B543" s="25"/>
    </row>
    <row r="544" spans="1:2">
      <c r="A544" s="25"/>
      <c r="B544" s="25"/>
    </row>
    <row r="545" spans="1:2">
      <c r="A545" s="25"/>
      <c r="B545" s="25"/>
    </row>
    <row r="546" spans="1:2">
      <c r="A546" s="25"/>
      <c r="B546" s="25"/>
    </row>
    <row r="547" spans="1:2">
      <c r="A547" s="25"/>
      <c r="B547" s="25"/>
    </row>
    <row r="548" spans="1:2">
      <c r="A548" s="25"/>
      <c r="B548" s="25"/>
    </row>
    <row r="549" spans="1:2">
      <c r="A549" s="25"/>
      <c r="B549" s="25"/>
    </row>
    <row r="550" spans="1:2">
      <c r="A550" s="25"/>
      <c r="B550" s="25"/>
    </row>
    <row r="551" spans="1:2">
      <c r="A551" s="25"/>
      <c r="B551" s="25"/>
    </row>
    <row r="552" spans="1:2">
      <c r="A552" s="25"/>
      <c r="B552" s="25"/>
    </row>
    <row r="553" spans="1:2">
      <c r="A553" s="25"/>
      <c r="B553" s="25"/>
    </row>
    <row r="554" spans="1:2">
      <c r="A554" s="25"/>
      <c r="B554" s="25"/>
    </row>
    <row r="555" spans="1:2">
      <c r="A555" s="25"/>
      <c r="B555" s="25"/>
    </row>
    <row r="556" spans="1:2">
      <c r="A556" s="25"/>
      <c r="B556" s="25"/>
    </row>
    <row r="557" spans="1:2">
      <c r="A557" s="25"/>
      <c r="B557" s="25"/>
    </row>
    <row r="558" spans="1:2">
      <c r="A558" s="25"/>
      <c r="B558" s="25"/>
    </row>
    <row r="559" spans="1:2">
      <c r="A559" s="25"/>
      <c r="B559" s="25"/>
    </row>
    <row r="560" spans="1:2">
      <c r="A560" s="25"/>
      <c r="B560" s="25"/>
    </row>
    <row r="561" spans="1:2">
      <c r="A561" s="25"/>
      <c r="B561" s="25"/>
    </row>
    <row r="562" spans="1:2">
      <c r="A562" s="25"/>
      <c r="B562" s="25"/>
    </row>
    <row r="563" spans="1:2">
      <c r="A563" s="25"/>
      <c r="B563" s="25"/>
    </row>
    <row r="564" spans="1:2">
      <c r="A564" s="25"/>
      <c r="B564" s="25"/>
    </row>
    <row r="565" spans="1:2">
      <c r="A565" s="25"/>
      <c r="B565" s="25"/>
    </row>
    <row r="566" spans="1:2">
      <c r="A566" s="25"/>
      <c r="B566" s="25"/>
    </row>
    <row r="567" spans="1:2">
      <c r="A567" s="25"/>
      <c r="B567" s="25"/>
    </row>
    <row r="568" spans="1:2">
      <c r="A568" s="25"/>
      <c r="B568" s="25"/>
    </row>
    <row r="569" spans="1:2">
      <c r="A569" s="25"/>
      <c r="B569" s="25"/>
    </row>
    <row r="570" spans="1:2">
      <c r="A570" s="25"/>
      <c r="B570" s="25"/>
    </row>
    <row r="571" spans="1:2">
      <c r="A571" s="25"/>
      <c r="B571" s="25"/>
    </row>
    <row r="572" spans="1:2">
      <c r="A572" s="25"/>
      <c r="B572" s="25"/>
    </row>
    <row r="573" spans="1:2">
      <c r="A573" s="25"/>
      <c r="B573" s="25"/>
    </row>
    <row r="574" spans="1:2">
      <c r="A574" s="25"/>
      <c r="B574" s="25"/>
    </row>
    <row r="575" spans="1:2">
      <c r="A575" s="25"/>
      <c r="B575" s="25"/>
    </row>
    <row r="576" spans="1:2">
      <c r="A576" s="25"/>
      <c r="B576" s="25"/>
    </row>
    <row r="577" spans="1:2">
      <c r="A577" s="25"/>
      <c r="B577" s="25"/>
    </row>
    <row r="578" spans="1:2">
      <c r="A578" s="25"/>
      <c r="B578" s="25"/>
    </row>
    <row r="579" spans="1:2">
      <c r="A579" s="25"/>
      <c r="B579" s="25"/>
    </row>
    <row r="580" spans="1:2">
      <c r="A580" s="25"/>
      <c r="B580" s="25"/>
    </row>
    <row r="581" spans="1:2">
      <c r="A581" s="25"/>
      <c r="B581" s="25"/>
    </row>
    <row r="582" spans="1:2">
      <c r="A582" s="25"/>
      <c r="B582" s="25"/>
    </row>
    <row r="583" spans="1:2">
      <c r="A583" s="25"/>
      <c r="B583" s="25"/>
    </row>
    <row r="584" spans="1:2">
      <c r="A584" s="25"/>
      <c r="B584" s="25"/>
    </row>
    <row r="585" spans="1:2">
      <c r="A585" s="25"/>
      <c r="B585" s="25"/>
    </row>
    <row r="586" spans="1:2">
      <c r="A586" s="25"/>
      <c r="B586" s="25"/>
    </row>
    <row r="587" spans="1:2">
      <c r="A587" s="25"/>
      <c r="B587" s="25"/>
    </row>
    <row r="588" spans="1:2">
      <c r="A588" s="25"/>
      <c r="B588" s="25"/>
    </row>
    <row r="589" spans="1:2">
      <c r="A589" s="25"/>
      <c r="B589" s="25"/>
    </row>
    <row r="590" spans="1:2">
      <c r="A590" s="25"/>
      <c r="B590" s="25"/>
    </row>
    <row r="591" spans="1:2">
      <c r="A591" s="25"/>
      <c r="B591" s="25"/>
    </row>
    <row r="592" spans="1:2">
      <c r="A592" s="25"/>
      <c r="B592" s="25"/>
    </row>
    <row r="593" spans="1:2">
      <c r="A593" s="25"/>
      <c r="B593" s="25"/>
    </row>
    <row r="594" spans="1:2">
      <c r="A594" s="25"/>
      <c r="B594" s="25"/>
    </row>
    <row r="595" spans="1:2">
      <c r="A595" s="25"/>
      <c r="B595" s="25"/>
    </row>
    <row r="596" spans="1:2">
      <c r="A596" s="25"/>
      <c r="B596" s="25"/>
    </row>
    <row r="597" spans="1:2">
      <c r="A597" s="25"/>
      <c r="B597" s="25"/>
    </row>
    <row r="598" spans="1:2">
      <c r="A598" s="25"/>
      <c r="B598" s="25"/>
    </row>
    <row r="599" spans="1:2">
      <c r="A599" s="25"/>
      <c r="B599" s="25"/>
    </row>
    <row r="600" spans="1:2">
      <c r="A600" s="25"/>
      <c r="B600" s="25"/>
    </row>
    <row r="601" spans="1:2">
      <c r="A601" s="25"/>
      <c r="B601" s="25"/>
    </row>
    <row r="602" spans="1:2">
      <c r="A602" s="25"/>
      <c r="B602" s="25"/>
    </row>
    <row r="603" spans="1:2">
      <c r="A603" s="25"/>
      <c r="B603" s="25"/>
    </row>
    <row r="604" spans="1:2">
      <c r="A604" s="25"/>
      <c r="B604" s="25"/>
    </row>
    <row r="605" spans="1:2">
      <c r="A605" s="25"/>
      <c r="B605" s="25"/>
    </row>
    <row r="606" spans="1:2">
      <c r="A606" s="25"/>
      <c r="B606" s="25"/>
    </row>
    <row r="607" spans="1:2">
      <c r="A607" s="25"/>
      <c r="B607" s="25"/>
    </row>
    <row r="608" spans="1:2">
      <c r="A608" s="25"/>
      <c r="B608" s="25"/>
    </row>
    <row r="609" spans="1:2">
      <c r="A609" s="25"/>
      <c r="B609" s="25"/>
    </row>
    <row r="610" spans="1:2">
      <c r="A610" s="25"/>
      <c r="B610" s="25"/>
    </row>
    <row r="611" spans="1:2">
      <c r="A611" s="25"/>
      <c r="B611" s="25"/>
    </row>
    <row r="612" spans="1:2">
      <c r="A612" s="25"/>
      <c r="B612" s="25"/>
    </row>
    <row r="613" spans="1:2">
      <c r="A613" s="25"/>
      <c r="B613" s="25"/>
    </row>
    <row r="614" spans="1:2">
      <c r="A614" s="25"/>
      <c r="B614" s="25"/>
    </row>
    <row r="615" spans="1:2">
      <c r="A615" s="25"/>
      <c r="B615" s="25"/>
    </row>
    <row r="616" spans="1:2">
      <c r="A616" s="25"/>
      <c r="B616" s="25"/>
    </row>
    <row r="617" spans="1:2">
      <c r="A617" s="25"/>
      <c r="B617" s="25"/>
    </row>
    <row r="618" spans="1:2">
      <c r="A618" s="25"/>
      <c r="B618" s="25"/>
    </row>
    <row r="619" spans="1:2">
      <c r="A619" s="25"/>
      <c r="B619" s="25"/>
    </row>
    <row r="620" spans="1:2">
      <c r="A620" s="25"/>
      <c r="B620" s="25"/>
    </row>
    <row r="621" spans="1:2">
      <c r="A621" s="25"/>
      <c r="B621" s="25"/>
    </row>
    <row r="622" spans="1:2">
      <c r="A622" s="25"/>
      <c r="B622" s="25"/>
    </row>
    <row r="623" spans="1:2">
      <c r="A623" s="25"/>
      <c r="B623" s="25"/>
    </row>
    <row r="624" spans="1:2">
      <c r="A624" s="25"/>
      <c r="B624" s="25"/>
    </row>
    <row r="625" spans="1:2">
      <c r="A625" s="25"/>
      <c r="B625" s="25"/>
    </row>
    <row r="626" spans="1:2">
      <c r="A626" s="25"/>
      <c r="B626" s="25"/>
    </row>
    <row r="627" spans="1:2">
      <c r="A627" s="25"/>
      <c r="B627" s="25"/>
    </row>
    <row r="628" spans="1:2">
      <c r="A628" s="25"/>
      <c r="B628" s="25"/>
    </row>
    <row r="629" spans="1:2">
      <c r="A629" s="25"/>
      <c r="B629" s="25"/>
    </row>
    <row r="630" spans="1:2">
      <c r="A630" s="25"/>
      <c r="B630" s="25"/>
    </row>
    <row r="631" spans="1:2">
      <c r="A631" s="25"/>
      <c r="B631" s="25"/>
    </row>
    <row r="632" spans="1:2">
      <c r="A632" s="25"/>
      <c r="B632" s="25"/>
    </row>
    <row r="633" spans="1:2">
      <c r="A633" s="25"/>
      <c r="B633" s="25"/>
    </row>
    <row r="634" spans="1:2">
      <c r="A634" s="25"/>
      <c r="B634" s="25"/>
    </row>
    <row r="635" spans="1:2">
      <c r="A635" s="25"/>
      <c r="B635" s="25"/>
    </row>
    <row r="636" spans="1:2">
      <c r="A636" s="25"/>
      <c r="B636" s="25"/>
    </row>
    <row r="637" spans="1:2">
      <c r="A637" s="25"/>
      <c r="B637" s="25"/>
    </row>
    <row r="638" spans="1:2">
      <c r="A638" s="25"/>
      <c r="B638" s="25"/>
    </row>
    <row r="639" spans="1:2">
      <c r="A639" s="25"/>
      <c r="B639" s="25"/>
    </row>
    <row r="640" spans="1:2">
      <c r="A640" s="25"/>
      <c r="B640" s="25"/>
    </row>
    <row r="641" spans="1:2">
      <c r="A641" s="25"/>
      <c r="B641" s="25"/>
    </row>
    <row r="642" spans="1:2">
      <c r="A642" s="25"/>
      <c r="B642" s="25"/>
    </row>
    <row r="643" spans="1:2">
      <c r="A643" s="25"/>
      <c r="B643" s="25"/>
    </row>
    <row r="644" spans="1:2">
      <c r="A644" s="25"/>
      <c r="B644" s="25"/>
    </row>
    <row r="645" spans="1:2">
      <c r="A645" s="25"/>
      <c r="B645" s="25"/>
    </row>
    <row r="646" spans="1:2">
      <c r="A646" s="25"/>
      <c r="B646" s="25"/>
    </row>
    <row r="647" spans="1:2">
      <c r="A647" s="25"/>
      <c r="B647" s="25"/>
    </row>
    <row r="648" spans="1:2">
      <c r="A648" s="25"/>
      <c r="B648" s="25"/>
    </row>
    <row r="649" spans="1:2">
      <c r="A649" s="25"/>
      <c r="B649" s="25"/>
    </row>
    <row r="650" spans="1:2">
      <c r="A650" s="25"/>
      <c r="B650" s="25"/>
    </row>
    <row r="651" spans="1:2">
      <c r="A651" s="25"/>
      <c r="B651" s="25"/>
    </row>
    <row r="652" spans="1:2">
      <c r="A652" s="25"/>
      <c r="B652" s="25"/>
    </row>
    <row r="653" spans="1:2">
      <c r="A653" s="25"/>
      <c r="B653" s="25"/>
    </row>
    <row r="654" spans="1:2">
      <c r="A654" s="25"/>
      <c r="B654" s="25"/>
    </row>
    <row r="655" spans="1:2">
      <c r="A655" s="25"/>
      <c r="B655" s="25"/>
    </row>
    <row r="656" spans="1:2">
      <c r="A656" s="25"/>
      <c r="B656" s="25"/>
    </row>
    <row r="657" spans="1:2">
      <c r="A657" s="25"/>
      <c r="B657" s="25"/>
    </row>
    <row r="658" spans="1:2">
      <c r="A658" s="25"/>
      <c r="B658" s="25"/>
    </row>
    <row r="659" spans="1:2">
      <c r="A659" s="25"/>
      <c r="B659" s="25"/>
    </row>
    <row r="660" spans="1:2">
      <c r="A660" s="25"/>
      <c r="B660" s="25"/>
    </row>
    <row r="661" spans="1:2">
      <c r="A661" s="25"/>
      <c r="B661" s="25"/>
    </row>
    <row r="662" spans="1:2">
      <c r="A662" s="25"/>
      <c r="B662" s="25"/>
    </row>
    <row r="663" spans="1:2">
      <c r="A663" s="25"/>
      <c r="B663" s="25"/>
    </row>
    <row r="664" spans="1:2">
      <c r="A664" s="25"/>
      <c r="B664" s="25"/>
    </row>
    <row r="665" spans="1:2">
      <c r="A665" s="25"/>
      <c r="B665" s="25"/>
    </row>
    <row r="666" spans="1:2">
      <c r="A666" s="25"/>
      <c r="B666" s="25"/>
    </row>
    <row r="667" spans="1:2">
      <c r="A667" s="25"/>
      <c r="B667" s="25"/>
    </row>
    <row r="668" spans="1:2">
      <c r="A668" s="25"/>
      <c r="B668" s="25"/>
    </row>
    <row r="669" spans="1:2">
      <c r="A669" s="25"/>
      <c r="B669" s="25"/>
    </row>
    <row r="670" spans="1:2">
      <c r="A670" s="25"/>
      <c r="B670" s="25"/>
    </row>
    <row r="671" spans="1:2">
      <c r="A671" s="25"/>
      <c r="B671" s="25"/>
    </row>
    <row r="672" spans="1:2">
      <c r="A672" s="25"/>
      <c r="B672" s="25"/>
    </row>
    <row r="673" spans="1:2">
      <c r="A673" s="25"/>
      <c r="B673" s="25"/>
    </row>
    <row r="674" spans="1:2">
      <c r="A674" s="25"/>
      <c r="B674" s="25"/>
    </row>
    <row r="675" spans="1:2">
      <c r="A675" s="25"/>
      <c r="B675" s="25"/>
    </row>
    <row r="676" spans="1:2">
      <c r="A676" s="25"/>
      <c r="B676" s="25"/>
    </row>
    <row r="677" spans="1:2">
      <c r="A677" s="25"/>
      <c r="B677" s="25"/>
    </row>
    <row r="678" spans="1:2">
      <c r="A678" s="25"/>
      <c r="B678" s="25"/>
    </row>
    <row r="679" spans="1:2">
      <c r="A679" s="25"/>
      <c r="B679" s="25"/>
    </row>
    <row r="680" spans="1:2">
      <c r="A680" s="25"/>
      <c r="B680" s="25"/>
    </row>
    <row r="681" spans="1:2">
      <c r="A681" s="25"/>
      <c r="B681" s="25"/>
    </row>
    <row r="682" spans="1:2">
      <c r="A682" s="25"/>
      <c r="B682" s="25"/>
    </row>
    <row r="683" spans="1:2">
      <c r="A683" s="25"/>
      <c r="B683" s="25"/>
    </row>
    <row r="684" spans="1:2">
      <c r="A684" s="25"/>
      <c r="B684" s="25"/>
    </row>
    <row r="685" spans="1:2">
      <c r="A685" s="25"/>
      <c r="B685" s="25"/>
    </row>
    <row r="686" spans="1:2">
      <c r="A686" s="25"/>
      <c r="B686" s="25"/>
    </row>
    <row r="687" spans="1:2">
      <c r="A687" s="25"/>
      <c r="B687" s="25"/>
    </row>
    <row r="688" spans="1:2">
      <c r="A688" s="25"/>
      <c r="B688" s="25"/>
    </row>
    <row r="689" spans="1:2">
      <c r="A689" s="25"/>
      <c r="B689" s="25"/>
    </row>
    <row r="690" spans="1:2">
      <c r="A690" s="25"/>
      <c r="B690" s="25"/>
    </row>
    <row r="691" spans="1:2">
      <c r="A691" s="25"/>
      <c r="B691" s="25"/>
    </row>
    <row r="692" spans="1:2">
      <c r="A692" s="25"/>
      <c r="B692" s="25"/>
    </row>
    <row r="693" spans="1:2">
      <c r="A693" s="25"/>
      <c r="B693" s="25"/>
    </row>
    <row r="694" spans="1:2">
      <c r="A694" s="25"/>
      <c r="B694" s="25"/>
    </row>
    <row r="695" spans="1:2">
      <c r="A695" s="25"/>
      <c r="B695" s="25"/>
    </row>
    <row r="696" spans="1:2">
      <c r="A696" s="25"/>
      <c r="B696" s="25"/>
    </row>
    <row r="697" spans="1:2">
      <c r="A697" s="25"/>
      <c r="B697" s="25"/>
    </row>
    <row r="698" spans="1:2">
      <c r="A698" s="25"/>
      <c r="B698" s="25"/>
    </row>
    <row r="699" spans="1:2">
      <c r="A699" s="25"/>
      <c r="B699" s="25"/>
    </row>
    <row r="700" spans="1:2">
      <c r="A700" s="25"/>
      <c r="B700" s="25"/>
    </row>
    <row r="701" spans="1:2">
      <c r="A701" s="25"/>
      <c r="B701" s="25"/>
    </row>
    <row r="702" spans="1:2">
      <c r="A702" s="25"/>
      <c r="B702" s="25"/>
    </row>
    <row r="703" spans="1:2">
      <c r="A703" s="25"/>
      <c r="B703" s="25"/>
    </row>
    <row r="704" spans="1:2">
      <c r="A704" s="25"/>
      <c r="B704" s="25"/>
    </row>
    <row r="705" spans="1:2">
      <c r="A705" s="25"/>
      <c r="B705" s="25"/>
    </row>
    <row r="706" spans="1:2">
      <c r="A706" s="25"/>
      <c r="B706" s="25"/>
    </row>
    <row r="707" spans="1:2">
      <c r="A707" s="25"/>
      <c r="B707" s="25"/>
    </row>
    <row r="708" spans="1:2">
      <c r="A708" s="25"/>
      <c r="B708" s="25"/>
    </row>
    <row r="709" spans="1:2">
      <c r="A709" s="25"/>
      <c r="B709" s="25"/>
    </row>
    <row r="710" spans="1:2">
      <c r="A710" s="25"/>
      <c r="B710" s="25"/>
    </row>
    <row r="711" spans="1:2">
      <c r="A711" s="25"/>
      <c r="B711" s="25"/>
    </row>
    <row r="712" spans="1:2">
      <c r="A712" s="25"/>
      <c r="B712" s="25"/>
    </row>
    <row r="713" spans="1:2">
      <c r="A713" s="25"/>
      <c r="B713" s="25"/>
    </row>
    <row r="714" spans="1:2">
      <c r="A714" s="25"/>
      <c r="B714" s="25"/>
    </row>
    <row r="715" spans="1:2">
      <c r="A715" s="25"/>
      <c r="B715" s="25"/>
    </row>
    <row r="716" spans="1:2">
      <c r="A716" s="25"/>
      <c r="B716" s="25"/>
    </row>
    <row r="717" spans="1:2">
      <c r="A717" s="25"/>
      <c r="B717" s="25"/>
    </row>
    <row r="718" spans="1:2">
      <c r="A718" s="25"/>
      <c r="B718" s="25"/>
    </row>
    <row r="719" spans="1:2">
      <c r="A719" s="25"/>
      <c r="B719" s="25"/>
    </row>
    <row r="720" spans="1:2">
      <c r="A720" s="25"/>
      <c r="B720" s="25"/>
    </row>
    <row r="721" spans="1:2">
      <c r="A721" s="25"/>
      <c r="B721" s="25"/>
    </row>
    <row r="722" spans="1:2">
      <c r="A722" s="25"/>
      <c r="B722" s="25"/>
    </row>
    <row r="723" spans="1:2">
      <c r="A723" s="25"/>
      <c r="B723" s="25"/>
    </row>
    <row r="724" spans="1:2">
      <c r="A724" s="25"/>
      <c r="B724" s="25"/>
    </row>
    <row r="725" spans="1:2">
      <c r="A725" s="25"/>
      <c r="B725" s="25"/>
    </row>
    <row r="726" spans="1:2">
      <c r="A726" s="25"/>
      <c r="B726" s="25"/>
    </row>
    <row r="727" spans="1:2">
      <c r="A727" s="25"/>
      <c r="B727" s="25"/>
    </row>
    <row r="728" spans="1:2">
      <c r="A728" s="25"/>
      <c r="B728" s="25"/>
    </row>
    <row r="729" spans="1:2">
      <c r="A729" s="25"/>
      <c r="B729" s="25"/>
    </row>
    <row r="730" spans="1:2">
      <c r="A730" s="25"/>
      <c r="B730" s="25"/>
    </row>
    <row r="731" spans="1:2">
      <c r="A731" s="25"/>
      <c r="B731" s="25"/>
    </row>
    <row r="732" spans="1:2">
      <c r="A732" s="25"/>
      <c r="B732" s="25"/>
    </row>
    <row r="733" spans="1:2">
      <c r="A733" s="25"/>
      <c r="B733" s="25"/>
    </row>
    <row r="734" spans="1:2">
      <c r="A734" s="25"/>
      <c r="B734" s="25"/>
    </row>
    <row r="735" spans="1:2">
      <c r="A735" s="25"/>
      <c r="B735" s="25"/>
    </row>
    <row r="736" spans="1:2">
      <c r="A736" s="25"/>
      <c r="B736" s="25"/>
    </row>
    <row r="737" spans="1:2">
      <c r="A737" s="25"/>
      <c r="B737" s="25"/>
    </row>
    <row r="738" spans="1:2">
      <c r="A738" s="25"/>
      <c r="B738" s="25"/>
    </row>
    <row r="739" spans="1:2">
      <c r="A739" s="25"/>
      <c r="B739" s="25"/>
    </row>
    <row r="740" spans="1:2">
      <c r="A740" s="25"/>
      <c r="B740" s="25"/>
    </row>
    <row r="741" spans="1:2">
      <c r="A741" s="25"/>
      <c r="B741" s="25"/>
    </row>
    <row r="742" spans="1:2">
      <c r="A742" s="25"/>
      <c r="B742" s="25"/>
    </row>
    <row r="743" spans="1:2">
      <c r="A743" s="25"/>
      <c r="B743" s="25"/>
    </row>
    <row r="744" spans="1:2">
      <c r="A744" s="25"/>
      <c r="B744" s="25"/>
    </row>
    <row r="745" spans="1:2">
      <c r="A745" s="25"/>
      <c r="B745" s="25"/>
    </row>
    <row r="746" spans="1:2">
      <c r="A746" s="25"/>
      <c r="B746" s="25"/>
    </row>
    <row r="747" spans="1:2">
      <c r="A747" s="25"/>
      <c r="B747" s="25"/>
    </row>
    <row r="748" spans="1:2">
      <c r="A748" s="25"/>
      <c r="B748" s="25"/>
    </row>
    <row r="749" spans="1:2">
      <c r="A749" s="25"/>
      <c r="B749" s="25"/>
    </row>
    <row r="750" spans="1:2">
      <c r="A750" s="25"/>
      <c r="B750" s="25"/>
    </row>
    <row r="751" spans="1:2">
      <c r="A751" s="25"/>
      <c r="B751" s="25"/>
    </row>
    <row r="752" spans="1:2">
      <c r="A752" s="25"/>
      <c r="B752" s="25"/>
    </row>
    <row r="753" spans="1:2">
      <c r="A753" s="25"/>
      <c r="B753" s="25"/>
    </row>
    <row r="754" spans="1:2">
      <c r="A754" s="25"/>
      <c r="B754" s="25"/>
    </row>
    <row r="755" spans="1:2">
      <c r="A755" s="25"/>
      <c r="B755" s="25"/>
    </row>
    <row r="756" spans="1:2">
      <c r="A756" s="25"/>
      <c r="B756" s="25"/>
    </row>
    <row r="757" spans="1:2">
      <c r="A757" s="25"/>
      <c r="B757" s="25"/>
    </row>
    <row r="758" spans="1:2">
      <c r="A758" s="25"/>
      <c r="B758" s="25"/>
    </row>
    <row r="759" spans="1:2">
      <c r="A759" s="25"/>
      <c r="B759" s="25"/>
    </row>
    <row r="760" spans="1:2">
      <c r="A760" s="25"/>
      <c r="B760" s="25"/>
    </row>
    <row r="761" spans="1:2">
      <c r="A761" s="25"/>
      <c r="B761" s="25"/>
    </row>
    <row r="762" spans="1:2">
      <c r="A762" s="25"/>
      <c r="B762" s="25"/>
    </row>
    <row r="763" spans="1:2">
      <c r="A763" s="25"/>
      <c r="B763" s="25"/>
    </row>
    <row r="764" spans="1:2">
      <c r="A764" s="25"/>
      <c r="B764" s="25"/>
    </row>
    <row r="765" spans="1:2">
      <c r="A765" s="25"/>
      <c r="B765" s="25"/>
    </row>
    <row r="766" spans="1:2">
      <c r="A766" s="25"/>
      <c r="B766" s="25"/>
    </row>
    <row r="767" spans="1:2">
      <c r="A767" s="25"/>
      <c r="B767" s="25"/>
    </row>
    <row r="768" spans="1:2">
      <c r="A768" s="25"/>
      <c r="B768" s="25"/>
    </row>
    <row r="769" spans="1:2">
      <c r="A769" s="25"/>
      <c r="B769" s="25"/>
    </row>
    <row r="770" spans="1:2">
      <c r="A770" s="25"/>
      <c r="B770" s="25"/>
    </row>
    <row r="771" spans="1:2">
      <c r="A771" s="25"/>
      <c r="B771" s="25"/>
    </row>
    <row r="772" spans="1:2">
      <c r="A772" s="25"/>
      <c r="B772" s="25"/>
    </row>
    <row r="773" spans="1:2">
      <c r="A773" s="25"/>
      <c r="B773" s="25"/>
    </row>
    <row r="774" spans="1:2">
      <c r="A774" s="25"/>
      <c r="B774" s="25"/>
    </row>
    <row r="775" spans="1:2">
      <c r="A775" s="25"/>
      <c r="B775" s="25"/>
    </row>
    <row r="776" spans="1:2">
      <c r="A776" s="25"/>
      <c r="B776" s="25"/>
    </row>
    <row r="777" spans="1:2">
      <c r="A777" s="25"/>
      <c r="B777" s="25"/>
    </row>
    <row r="778" spans="1:2">
      <c r="A778" s="25"/>
      <c r="B778" s="25"/>
    </row>
    <row r="779" spans="1:2">
      <c r="A779" s="25"/>
      <c r="B779" s="25"/>
    </row>
    <row r="780" spans="1:2">
      <c r="A780" s="25"/>
      <c r="B780" s="25"/>
    </row>
    <row r="781" spans="1:2">
      <c r="A781" s="25"/>
      <c r="B781" s="25"/>
    </row>
    <row r="782" spans="1:2">
      <c r="A782" s="25"/>
      <c r="B782" s="25"/>
    </row>
    <row r="783" spans="1:2">
      <c r="A783" s="25"/>
      <c r="B783" s="25"/>
    </row>
    <row r="784" spans="1:2">
      <c r="A784" s="25"/>
      <c r="B784" s="25"/>
    </row>
    <row r="785" spans="1:2">
      <c r="A785" s="25"/>
      <c r="B785" s="25"/>
    </row>
    <row r="786" spans="1:2">
      <c r="A786" s="25"/>
      <c r="B786" s="25"/>
    </row>
    <row r="787" spans="1:2">
      <c r="A787" s="25"/>
      <c r="B787" s="25"/>
    </row>
    <row r="788" spans="1:2">
      <c r="A788" s="25"/>
      <c r="B788" s="25"/>
    </row>
    <row r="789" spans="1:2">
      <c r="A789" s="25"/>
      <c r="B789" s="25"/>
    </row>
    <row r="790" spans="1:2">
      <c r="A790" s="25"/>
      <c r="B790" s="25"/>
    </row>
    <row r="791" spans="1:2">
      <c r="A791" s="25"/>
      <c r="B791" s="25"/>
    </row>
    <row r="792" spans="1:2">
      <c r="A792" s="25"/>
      <c r="B792" s="25"/>
    </row>
    <row r="793" spans="1:2">
      <c r="A793" s="25"/>
      <c r="B793" s="25"/>
    </row>
    <row r="794" spans="1:2">
      <c r="A794" s="25"/>
      <c r="B794" s="25"/>
    </row>
    <row r="795" spans="1:2">
      <c r="A795" s="25"/>
      <c r="B795" s="25"/>
    </row>
    <row r="796" spans="1:2">
      <c r="A796" s="25"/>
      <c r="B796" s="25"/>
    </row>
    <row r="797" spans="1:2">
      <c r="A797" s="25"/>
      <c r="B797" s="25"/>
    </row>
    <row r="798" spans="1:2">
      <c r="A798" s="25"/>
      <c r="B798" s="25"/>
    </row>
    <row r="799" spans="1:2">
      <c r="A799" s="25"/>
      <c r="B799" s="25"/>
    </row>
    <row r="800" spans="1:2">
      <c r="A800" s="25"/>
      <c r="B800" s="25"/>
    </row>
    <row r="801" spans="1:2">
      <c r="A801" s="25"/>
      <c r="B801" s="25"/>
    </row>
    <row r="802" spans="1:2">
      <c r="A802" s="25"/>
      <c r="B802" s="25"/>
    </row>
    <row r="803" spans="1:2">
      <c r="A803" s="25"/>
      <c r="B803" s="25"/>
    </row>
    <row r="804" spans="1:2">
      <c r="A804" s="25"/>
      <c r="B804" s="25"/>
    </row>
    <row r="805" spans="1:2">
      <c r="A805" s="25"/>
      <c r="B805" s="25"/>
    </row>
    <row r="806" spans="1:2">
      <c r="A806" s="25"/>
      <c r="B806" s="25"/>
    </row>
    <row r="807" spans="1:2">
      <c r="A807" s="25"/>
      <c r="B807" s="25"/>
    </row>
    <row r="808" spans="1:2">
      <c r="A808" s="25"/>
      <c r="B808" s="25"/>
    </row>
    <row r="809" spans="1:2">
      <c r="A809" s="25"/>
      <c r="B809" s="25"/>
    </row>
    <row r="810" spans="1:2">
      <c r="A810" s="25"/>
      <c r="B810" s="25"/>
    </row>
    <row r="811" spans="1:2">
      <c r="A811" s="25"/>
      <c r="B811" s="25"/>
    </row>
    <row r="812" spans="1:2">
      <c r="A812" s="25"/>
      <c r="B812" s="25"/>
    </row>
    <row r="813" spans="1:2">
      <c r="A813" s="25"/>
      <c r="B813" s="25"/>
    </row>
    <row r="814" spans="1:2">
      <c r="A814" s="25"/>
      <c r="B814" s="25"/>
    </row>
    <row r="815" spans="1:2">
      <c r="A815" s="25"/>
      <c r="B815" s="25"/>
    </row>
    <row r="816" spans="1:2">
      <c r="A816" s="25"/>
      <c r="B816" s="25"/>
    </row>
    <row r="817" spans="1:2">
      <c r="A817" s="25"/>
      <c r="B817" s="25"/>
    </row>
    <row r="818" spans="1:2">
      <c r="A818" s="25"/>
      <c r="B818" s="25"/>
    </row>
    <row r="819" spans="1:2">
      <c r="A819" s="25"/>
      <c r="B819" s="25"/>
    </row>
    <row r="820" spans="1:2">
      <c r="A820" s="25"/>
      <c r="B820" s="25"/>
    </row>
    <row r="821" spans="1:2">
      <c r="A821" s="25"/>
      <c r="B821" s="25"/>
    </row>
    <row r="822" spans="1:2">
      <c r="A822" s="25"/>
      <c r="B822" s="25"/>
    </row>
    <row r="823" spans="1:2">
      <c r="A823" s="25"/>
      <c r="B823" s="25"/>
    </row>
    <row r="824" spans="1:2">
      <c r="A824" s="25"/>
      <c r="B824" s="25"/>
    </row>
    <row r="825" spans="1:2">
      <c r="A825" s="25"/>
      <c r="B825" s="25"/>
    </row>
    <row r="826" spans="1:2">
      <c r="A826" s="25"/>
      <c r="B826" s="25"/>
    </row>
    <row r="827" spans="1:2">
      <c r="A827" s="25"/>
      <c r="B827" s="25"/>
    </row>
    <row r="828" spans="1:2">
      <c r="A828" s="25"/>
      <c r="B828" s="25"/>
    </row>
    <row r="829" spans="1:2">
      <c r="A829" s="25"/>
      <c r="B829" s="25"/>
    </row>
    <row r="830" spans="1:2">
      <c r="A830" s="25"/>
      <c r="B830" s="25"/>
    </row>
    <row r="831" spans="1:2">
      <c r="A831" s="25"/>
      <c r="B831" s="25"/>
    </row>
    <row r="832" spans="1:2">
      <c r="A832" s="25"/>
      <c r="B832" s="25"/>
    </row>
    <row r="833" spans="1:2">
      <c r="A833" s="25"/>
      <c r="B833" s="25"/>
    </row>
    <row r="834" spans="1:2">
      <c r="A834" s="25"/>
      <c r="B834" s="25"/>
    </row>
    <row r="835" spans="1:2">
      <c r="A835" s="25"/>
      <c r="B835" s="25"/>
    </row>
    <row r="836" spans="1:2">
      <c r="A836" s="25"/>
      <c r="B836" s="25"/>
    </row>
    <row r="837" spans="1:2">
      <c r="A837" s="25"/>
      <c r="B837" s="25"/>
    </row>
    <row r="838" spans="1:2">
      <c r="A838" s="25"/>
      <c r="B838" s="25"/>
    </row>
    <row r="839" spans="1:2">
      <c r="A839" s="25"/>
      <c r="B839" s="25"/>
    </row>
    <row r="840" spans="1:2">
      <c r="A840" s="25"/>
      <c r="B840" s="25"/>
    </row>
    <row r="841" spans="1:2">
      <c r="A841" s="25"/>
      <c r="B841" s="25"/>
    </row>
    <row r="842" spans="1:2">
      <c r="A842" s="25"/>
      <c r="B842" s="25"/>
    </row>
    <row r="843" spans="1:2">
      <c r="A843" s="25"/>
      <c r="B843" s="25"/>
    </row>
    <row r="844" spans="1:2">
      <c r="A844" s="25"/>
      <c r="B844" s="25"/>
    </row>
    <row r="845" spans="1:2">
      <c r="A845" s="25"/>
      <c r="B845" s="25"/>
    </row>
    <row r="846" spans="1:2">
      <c r="A846" s="25"/>
      <c r="B846" s="25"/>
    </row>
    <row r="847" spans="1:2">
      <c r="A847" s="25"/>
      <c r="B847" s="25"/>
    </row>
    <row r="848" spans="1:2">
      <c r="A848" s="25"/>
      <c r="B848" s="25"/>
    </row>
    <row r="849" spans="1:2">
      <c r="A849" s="25"/>
      <c r="B849" s="25"/>
    </row>
    <row r="850" spans="1:2">
      <c r="A850" s="25"/>
      <c r="B850" s="25"/>
    </row>
    <row r="851" spans="1:2">
      <c r="A851" s="25"/>
      <c r="B851" s="25"/>
    </row>
    <row r="852" spans="1:2">
      <c r="A852" s="25"/>
      <c r="B852" s="25"/>
    </row>
    <row r="853" spans="1:2">
      <c r="A853" s="25"/>
      <c r="B853" s="25"/>
    </row>
    <row r="854" spans="1:2">
      <c r="A854" s="25"/>
      <c r="B854" s="25"/>
    </row>
    <row r="855" spans="1:2">
      <c r="A855" s="25"/>
      <c r="B855" s="25"/>
    </row>
    <row r="856" spans="1:2">
      <c r="A856" s="25"/>
      <c r="B856" s="25"/>
    </row>
    <row r="857" spans="1:2">
      <c r="A857" s="25"/>
      <c r="B857" s="25"/>
    </row>
    <row r="858" spans="1:2">
      <c r="A858" s="25"/>
      <c r="B858" s="25"/>
    </row>
    <row r="859" spans="1:2">
      <c r="A859" s="25"/>
      <c r="B859" s="25"/>
    </row>
    <row r="860" spans="1:2">
      <c r="A860" s="25"/>
      <c r="B860" s="25"/>
    </row>
    <row r="861" spans="1:2">
      <c r="A861" s="25"/>
      <c r="B861" s="25"/>
    </row>
    <row r="862" spans="1:2">
      <c r="A862" s="25"/>
      <c r="B862" s="25"/>
    </row>
    <row r="863" spans="1:2">
      <c r="A863" s="25"/>
      <c r="B863" s="25"/>
    </row>
    <row r="864" spans="1:2">
      <c r="A864" s="25"/>
      <c r="B864" s="25"/>
    </row>
    <row r="865" spans="1:2">
      <c r="A865" s="25"/>
      <c r="B865" s="25"/>
    </row>
    <row r="866" spans="1:2">
      <c r="A866" s="25"/>
      <c r="B866" s="25"/>
    </row>
    <row r="867" spans="1:2">
      <c r="A867" s="25"/>
      <c r="B867" s="25"/>
    </row>
    <row r="868" spans="1:2">
      <c r="A868" s="25"/>
      <c r="B868" s="25"/>
    </row>
    <row r="869" spans="1:2">
      <c r="A869" s="25"/>
      <c r="B869" s="25"/>
    </row>
    <row r="870" spans="1:2">
      <c r="A870" s="25"/>
      <c r="B870" s="25"/>
    </row>
    <row r="871" spans="1:2">
      <c r="A871" s="25"/>
      <c r="B871" s="25"/>
    </row>
    <row r="872" spans="1:2">
      <c r="A872" s="25"/>
      <c r="B872" s="25"/>
    </row>
    <row r="873" spans="1:2">
      <c r="A873" s="25"/>
      <c r="B873" s="25"/>
    </row>
    <row r="874" spans="1:2">
      <c r="A874" s="25"/>
      <c r="B874" s="25"/>
    </row>
    <row r="875" spans="1:2">
      <c r="A875" s="25"/>
      <c r="B875" s="25"/>
    </row>
    <row r="876" spans="1:2">
      <c r="A876" s="25"/>
      <c r="B876" s="25"/>
    </row>
    <row r="877" spans="1:2">
      <c r="A877" s="25"/>
      <c r="B877" s="25"/>
    </row>
    <row r="878" spans="1:2">
      <c r="A878" s="25"/>
      <c r="B878" s="25"/>
    </row>
    <row r="879" spans="1:2">
      <c r="A879" s="25"/>
      <c r="B879" s="25"/>
    </row>
    <row r="880" spans="1:2">
      <c r="A880" s="25"/>
      <c r="B880" s="25"/>
    </row>
    <row r="881" spans="1:2">
      <c r="A881" s="25"/>
      <c r="B881" s="25"/>
    </row>
    <row r="882" spans="1:2">
      <c r="A882" s="25"/>
      <c r="B882" s="25"/>
    </row>
    <row r="883" spans="1:2">
      <c r="A883" s="25"/>
      <c r="B883" s="25"/>
    </row>
    <row r="884" spans="1:2">
      <c r="A884" s="25"/>
      <c r="B884" s="25"/>
    </row>
    <row r="885" spans="1:2">
      <c r="A885" s="25"/>
      <c r="B885" s="25"/>
    </row>
    <row r="886" spans="1:2">
      <c r="A886" s="25"/>
      <c r="B886" s="25"/>
    </row>
    <row r="887" spans="1:2">
      <c r="A887" s="25"/>
      <c r="B887" s="25"/>
    </row>
    <row r="888" spans="1:2">
      <c r="A888" s="25"/>
      <c r="B888" s="25"/>
    </row>
    <row r="889" spans="1:2">
      <c r="A889" s="25"/>
      <c r="B889" s="25"/>
    </row>
    <row r="890" spans="1:2">
      <c r="A890" s="25"/>
      <c r="B890" s="25"/>
    </row>
    <row r="891" spans="1:2">
      <c r="A891" s="25"/>
      <c r="B891" s="25"/>
    </row>
    <row r="892" spans="1:2">
      <c r="A892" s="25"/>
      <c r="B892" s="25"/>
    </row>
    <row r="893" spans="1:2">
      <c r="A893" s="25"/>
      <c r="B893" s="25"/>
    </row>
    <row r="894" spans="1:2">
      <c r="A894" s="25"/>
      <c r="B894" s="25"/>
    </row>
    <row r="895" spans="1:2">
      <c r="A895" s="25"/>
      <c r="B895" s="25"/>
    </row>
    <row r="896" spans="1:2">
      <c r="A896" s="25"/>
      <c r="B896" s="25"/>
    </row>
    <row r="897" spans="1:2">
      <c r="A897" s="25"/>
      <c r="B897" s="25"/>
    </row>
    <row r="898" spans="1:2">
      <c r="A898" s="25"/>
      <c r="B898" s="25"/>
    </row>
    <row r="899" spans="1:2">
      <c r="A899" s="25"/>
      <c r="B899" s="25"/>
    </row>
    <row r="900" spans="1:2">
      <c r="A900" s="25"/>
      <c r="B900" s="25"/>
    </row>
    <row r="901" spans="1:2">
      <c r="A901" s="25"/>
      <c r="B901" s="25"/>
    </row>
    <row r="902" spans="1:2">
      <c r="A902" s="25"/>
      <c r="B902" s="25"/>
    </row>
    <row r="903" spans="1:2">
      <c r="A903" s="25"/>
      <c r="B903" s="25"/>
    </row>
    <row r="904" spans="1:2">
      <c r="A904" s="25"/>
      <c r="B904" s="25"/>
    </row>
    <row r="905" spans="1:2">
      <c r="A905" s="25"/>
      <c r="B905" s="25"/>
    </row>
    <row r="906" spans="1:2">
      <c r="A906" s="25"/>
      <c r="B906" s="25"/>
    </row>
    <row r="907" spans="1:2">
      <c r="A907" s="25"/>
      <c r="B907" s="25"/>
    </row>
    <row r="908" spans="1:2">
      <c r="A908" s="25"/>
      <c r="B908" s="25"/>
    </row>
    <row r="909" spans="1:2">
      <c r="A909" s="25"/>
      <c r="B909" s="25"/>
    </row>
    <row r="910" spans="1:2">
      <c r="A910" s="25"/>
      <c r="B910" s="25"/>
    </row>
    <row r="911" spans="1:2">
      <c r="A911" s="25"/>
      <c r="B911" s="25"/>
    </row>
    <row r="912" spans="1:2">
      <c r="A912" s="25"/>
      <c r="B912" s="25"/>
    </row>
    <row r="913" spans="1:2">
      <c r="A913" s="25"/>
      <c r="B913" s="25"/>
    </row>
    <row r="914" spans="1:2">
      <c r="A914" s="25"/>
      <c r="B914" s="25"/>
    </row>
    <row r="915" spans="1:2">
      <c r="A915" s="25"/>
      <c r="B915" s="25"/>
    </row>
    <row r="916" spans="1:2">
      <c r="A916" s="25"/>
      <c r="B916" s="25"/>
    </row>
    <row r="917" spans="1:2">
      <c r="A917" s="25"/>
      <c r="B917" s="25"/>
    </row>
    <row r="918" spans="1:2">
      <c r="A918" s="25"/>
      <c r="B918" s="25"/>
    </row>
    <row r="919" spans="1:2">
      <c r="A919" s="25"/>
      <c r="B919" s="25"/>
    </row>
    <row r="920" spans="1:2">
      <c r="A920" s="25"/>
      <c r="B920" s="25"/>
    </row>
    <row r="921" spans="1:2">
      <c r="A921" s="25"/>
      <c r="B921" s="25"/>
    </row>
    <row r="922" spans="1:2">
      <c r="A922" s="25"/>
      <c r="B922" s="25"/>
    </row>
    <row r="923" spans="1:2">
      <c r="A923" s="25"/>
      <c r="B923" s="25"/>
    </row>
    <row r="924" spans="1:2">
      <c r="A924" s="25"/>
      <c r="B924" s="25"/>
    </row>
    <row r="925" spans="1:2">
      <c r="A925" s="25"/>
      <c r="B925" s="25"/>
    </row>
    <row r="926" spans="1:2">
      <c r="A926" s="25"/>
      <c r="B926" s="25"/>
    </row>
    <row r="927" spans="1:2">
      <c r="A927" s="25"/>
      <c r="B927" s="25"/>
    </row>
    <row r="928" spans="1:2">
      <c r="A928" s="25"/>
      <c r="B928" s="25"/>
    </row>
    <row r="929" spans="1:2">
      <c r="A929" s="25"/>
      <c r="B929" s="25"/>
    </row>
    <row r="930" spans="1:2">
      <c r="A930" s="25"/>
      <c r="B930" s="25"/>
    </row>
    <row r="931" spans="1:2">
      <c r="A931" s="25"/>
      <c r="B931" s="25"/>
    </row>
    <row r="932" spans="1:2">
      <c r="A932" s="25"/>
      <c r="B932" s="25"/>
    </row>
    <row r="933" spans="1:2">
      <c r="A933" s="25"/>
      <c r="B933" s="25"/>
    </row>
    <row r="934" spans="1:2">
      <c r="A934" s="25"/>
      <c r="B934" s="25"/>
    </row>
    <row r="935" spans="1:2">
      <c r="A935" s="25"/>
      <c r="B935" s="25"/>
    </row>
    <row r="936" spans="1:2">
      <c r="A936" s="25"/>
      <c r="B936" s="25"/>
    </row>
    <row r="937" spans="1:2">
      <c r="A937" s="25"/>
      <c r="B937" s="25"/>
    </row>
    <row r="938" spans="1:2">
      <c r="A938" s="25"/>
      <c r="B938" s="25"/>
    </row>
    <row r="939" spans="1:2">
      <c r="A939" s="25"/>
      <c r="B939" s="25"/>
    </row>
    <row r="940" spans="1:2">
      <c r="A940" s="25"/>
      <c r="B940" s="25"/>
    </row>
    <row r="941" spans="1:2">
      <c r="A941" s="25"/>
      <c r="B941" s="25"/>
    </row>
    <row r="942" spans="1:2">
      <c r="A942" s="25"/>
      <c r="B942" s="25"/>
    </row>
    <row r="943" spans="1:2">
      <c r="A943" s="25"/>
      <c r="B943" s="25"/>
    </row>
    <row r="944" spans="1:2">
      <c r="A944" s="25"/>
      <c r="B944" s="25"/>
    </row>
    <row r="945" spans="1:2">
      <c r="A945" s="25"/>
      <c r="B945" s="25"/>
    </row>
    <row r="946" spans="1:2">
      <c r="A946" s="25"/>
      <c r="B946" s="25"/>
    </row>
    <row r="947" spans="1:2">
      <c r="A947" s="25"/>
      <c r="B947" s="25"/>
    </row>
    <row r="948" spans="1:2">
      <c r="A948" s="25"/>
      <c r="B948" s="25"/>
    </row>
    <row r="949" spans="1:2">
      <c r="A949" s="25"/>
      <c r="B949" s="25"/>
    </row>
    <row r="950" spans="1:2">
      <c r="A950" s="25"/>
      <c r="B950" s="25"/>
    </row>
    <row r="951" spans="1:2">
      <c r="A951" s="25"/>
      <c r="B951" s="25"/>
    </row>
    <row r="952" spans="1:2">
      <c r="A952" s="25"/>
      <c r="B952" s="25"/>
    </row>
    <row r="953" spans="1:2">
      <c r="A953" s="25"/>
      <c r="B953" s="25"/>
    </row>
    <row r="954" spans="1:2">
      <c r="A954" s="25"/>
      <c r="B954" s="25"/>
    </row>
    <row r="955" spans="1:2">
      <c r="A955" s="25"/>
      <c r="B955" s="25"/>
    </row>
    <row r="956" spans="1:2">
      <c r="A956" s="25"/>
      <c r="B956" s="25"/>
    </row>
    <row r="957" spans="1:2">
      <c r="A957" s="25"/>
      <c r="B957" s="25"/>
    </row>
    <row r="958" spans="1:2">
      <c r="A958" s="25"/>
      <c r="B958" s="25"/>
    </row>
    <row r="959" spans="1:2">
      <c r="A959" s="25"/>
      <c r="B959" s="25"/>
    </row>
    <row r="960" spans="1:2">
      <c r="A960" s="25"/>
      <c r="B960" s="25"/>
    </row>
    <row r="961" spans="1:2">
      <c r="A961" s="25"/>
      <c r="B961" s="25"/>
    </row>
    <row r="962" spans="1:2">
      <c r="A962" s="25"/>
      <c r="B962" s="25"/>
    </row>
    <row r="963" spans="1:2">
      <c r="A963" s="25"/>
      <c r="B963" s="25"/>
    </row>
    <row r="964" spans="1:2">
      <c r="A964" s="25"/>
      <c r="B964" s="25"/>
    </row>
    <row r="965" spans="1:2">
      <c r="A965" s="25"/>
      <c r="B965" s="25"/>
    </row>
    <row r="966" spans="1:2">
      <c r="A966" s="25"/>
      <c r="B966" s="25"/>
    </row>
    <row r="967" spans="1:2">
      <c r="A967" s="25"/>
      <c r="B967" s="25"/>
    </row>
    <row r="968" spans="1:2">
      <c r="A968" s="25"/>
      <c r="B968" s="25"/>
    </row>
    <row r="969" spans="1:2">
      <c r="A969" s="25"/>
      <c r="B969" s="25"/>
    </row>
    <row r="970" spans="1:2">
      <c r="A970" s="25"/>
      <c r="B970" s="25"/>
    </row>
    <row r="971" spans="1:2">
      <c r="A971" s="25"/>
      <c r="B971" s="25"/>
    </row>
    <row r="972" spans="1:2">
      <c r="A972" s="25"/>
      <c r="B972" s="25"/>
    </row>
    <row r="973" spans="1:2">
      <c r="A973" s="25"/>
      <c r="B973" s="25"/>
    </row>
    <row r="974" spans="1:2">
      <c r="A974" s="25"/>
      <c r="B974" s="25"/>
    </row>
    <row r="975" spans="1:2">
      <c r="A975" s="25"/>
      <c r="B975" s="25"/>
    </row>
    <row r="976" spans="1:2">
      <c r="A976" s="25"/>
      <c r="B976" s="25"/>
    </row>
    <row r="977" spans="1:2">
      <c r="A977" s="25"/>
      <c r="B977" s="25"/>
    </row>
    <row r="978" spans="1:2">
      <c r="A978" s="25"/>
      <c r="B978" s="25"/>
    </row>
    <row r="979" spans="1:2">
      <c r="A979" s="25"/>
      <c r="B979" s="25"/>
    </row>
    <row r="980" spans="1:2">
      <c r="A980" s="25"/>
      <c r="B980" s="25"/>
    </row>
    <row r="981" spans="1:2">
      <c r="A981" s="25"/>
      <c r="B981" s="25"/>
    </row>
    <row r="982" spans="1:2">
      <c r="A982" s="25"/>
      <c r="B982" s="25"/>
    </row>
    <row r="983" spans="1:2">
      <c r="A983" s="25"/>
      <c r="B983" s="25"/>
    </row>
    <row r="984" spans="1:2">
      <c r="A984" s="25"/>
      <c r="B984" s="25"/>
    </row>
    <row r="985" spans="1:2">
      <c r="A985" s="25"/>
      <c r="B985" s="25"/>
    </row>
    <row r="986" spans="1:2">
      <c r="A986" s="25"/>
      <c r="B986" s="25"/>
    </row>
    <row r="987" spans="1:2">
      <c r="A987" s="25"/>
      <c r="B987" s="25"/>
    </row>
    <row r="988" spans="1:2">
      <c r="A988" s="25"/>
      <c r="B988" s="25"/>
    </row>
    <row r="989" spans="1:2">
      <c r="A989" s="25"/>
      <c r="B989" s="25"/>
    </row>
    <row r="990" spans="1:2">
      <c r="A990" s="25"/>
      <c r="B990" s="25"/>
    </row>
    <row r="991" spans="1:2">
      <c r="A991" s="25"/>
      <c r="B991" s="25"/>
    </row>
    <row r="992" spans="1:2">
      <c r="A992" s="25"/>
      <c r="B992" s="25"/>
    </row>
    <row r="993" spans="1:2">
      <c r="A993" s="25"/>
      <c r="B993" s="25"/>
    </row>
    <row r="994" spans="1:2">
      <c r="A994" s="25"/>
      <c r="B994" s="25"/>
    </row>
    <row r="995" spans="1:2">
      <c r="A995" s="25"/>
      <c r="B995" s="25"/>
    </row>
    <row r="996" spans="1:2">
      <c r="A996" s="25"/>
      <c r="B996" s="25"/>
    </row>
  </sheetData>
  <hyperlinks>
    <hyperlink ref="O8" r:id="rId1" display="http://www.cybersmart.gov.au/Schools/Teacher%20resources/~/media/Cybersmart/Schools/Documents/Lesson_plan_lower_secondary_Balanced%20Approach%20to%20Using%20Technology.pdf"/>
  </hyperlinks>
  <pageMargins left="0.75" right="0.75" top="1" bottom="1" header="0.5" footer="0.5"/>
  <pageSetup paperSize="9" orientation="portrait" r:id="rId2"/>
  <drawing r:id="rId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61"/>
  <sheetViews>
    <sheetView workbookViewId="0">
      <selection activeCell="C63" sqref="C63"/>
    </sheetView>
  </sheetViews>
  <sheetFormatPr defaultRowHeight="12.75"/>
  <cols>
    <col min="1" max="1" width="20.140625" customWidth="1"/>
    <col min="2" max="2" width="21.42578125" hidden="1" customWidth="1"/>
    <col min="3" max="3" width="19.42578125" customWidth="1"/>
    <col min="4" max="4" width="14" customWidth="1"/>
    <col min="5" max="5" width="13.42578125" hidden="1" customWidth="1"/>
  </cols>
  <sheetData>
    <row r="1" spans="1:5" s="136" customFormat="1">
      <c r="A1" s="171"/>
      <c r="B1" s="171"/>
      <c r="C1" s="171"/>
      <c r="D1" s="171"/>
      <c r="E1" s="171"/>
    </row>
    <row r="2" spans="1:5" s="136" customFormat="1">
      <c r="A2" s="145" t="s">
        <v>577</v>
      </c>
      <c r="B2" s="145" t="s">
        <v>577</v>
      </c>
      <c r="C2" s="171"/>
      <c r="D2" s="148" t="s">
        <v>604</v>
      </c>
      <c r="E2" s="148" t="s">
        <v>578</v>
      </c>
    </row>
    <row r="3" spans="1:5" s="136" customFormat="1">
      <c r="A3" s="146" t="s">
        <v>579</v>
      </c>
      <c r="B3" s="146" t="str">
        <f>A3</f>
        <v>Welsh</v>
      </c>
      <c r="C3" s="171"/>
      <c r="D3" s="147" t="s">
        <v>580</v>
      </c>
      <c r="E3" s="147" t="s">
        <v>580</v>
      </c>
    </row>
    <row r="4" spans="1:5" s="136" customFormat="1">
      <c r="A4" s="146" t="s">
        <v>581</v>
      </c>
      <c r="B4" s="146" t="str">
        <f t="shared" ref="B4:B20" si="0">A4</f>
        <v>English</v>
      </c>
      <c r="C4" s="171"/>
      <c r="D4" s="147" t="s">
        <v>582</v>
      </c>
      <c r="E4" s="147" t="s">
        <v>582</v>
      </c>
    </row>
    <row r="5" spans="1:5" s="136" customFormat="1">
      <c r="A5" s="146" t="s">
        <v>583</v>
      </c>
      <c r="B5" s="146" t="str">
        <f t="shared" si="0"/>
        <v>Mathematics</v>
      </c>
      <c r="C5" s="171"/>
      <c r="D5" s="147" t="s">
        <v>584</v>
      </c>
      <c r="E5" s="147" t="s">
        <v>584</v>
      </c>
    </row>
    <row r="6" spans="1:5" s="136" customFormat="1">
      <c r="A6" s="146" t="s">
        <v>585</v>
      </c>
      <c r="B6" s="146" t="str">
        <f t="shared" si="0"/>
        <v>Science</v>
      </c>
      <c r="C6" s="171"/>
      <c r="D6" s="147" t="s">
        <v>586</v>
      </c>
      <c r="E6" s="147" t="s">
        <v>586</v>
      </c>
    </row>
    <row r="7" spans="1:5" s="136" customFormat="1">
      <c r="A7" s="151" t="s">
        <v>775</v>
      </c>
      <c r="B7" s="146" t="str">
        <f t="shared" si="0"/>
        <v xml:space="preserve">History </v>
      </c>
      <c r="C7" s="171"/>
      <c r="D7" s="147" t="s">
        <v>587</v>
      </c>
      <c r="E7" s="147" t="s">
        <v>587</v>
      </c>
    </row>
    <row r="8" spans="1:5" s="136" customFormat="1">
      <c r="A8" s="146" t="s">
        <v>588</v>
      </c>
      <c r="B8" s="146" t="str">
        <f t="shared" si="0"/>
        <v>Geography</v>
      </c>
      <c r="C8" s="171"/>
      <c r="D8" s="171"/>
      <c r="E8" s="171"/>
    </row>
    <row r="9" spans="1:5" s="136" customFormat="1">
      <c r="A9" s="151" t="s">
        <v>589</v>
      </c>
      <c r="B9" s="146" t="str">
        <f t="shared" si="0"/>
        <v>Religious Education</v>
      </c>
      <c r="C9" s="171"/>
      <c r="D9" s="171"/>
      <c r="E9" s="171"/>
    </row>
    <row r="10" spans="1:5" s="136" customFormat="1">
      <c r="A10" s="151" t="s">
        <v>776</v>
      </c>
      <c r="B10" s="146" t="str">
        <f t="shared" si="0"/>
        <v>Design Technology</v>
      </c>
      <c r="C10" s="171"/>
      <c r="D10" s="171"/>
      <c r="E10" s="171"/>
    </row>
    <row r="11" spans="1:5" s="136" customFormat="1">
      <c r="A11" s="146" t="s">
        <v>590</v>
      </c>
      <c r="B11" s="146" t="str">
        <f t="shared" si="0"/>
        <v>Art</v>
      </c>
      <c r="C11" s="171"/>
      <c r="D11" s="171"/>
      <c r="E11" s="171"/>
    </row>
    <row r="12" spans="1:5" s="136" customFormat="1">
      <c r="A12" s="146" t="s">
        <v>591</v>
      </c>
      <c r="B12" s="146" t="str">
        <f t="shared" si="0"/>
        <v>Music</v>
      </c>
      <c r="C12" s="171"/>
      <c r="D12" s="171"/>
      <c r="E12" s="171"/>
    </row>
    <row r="13" spans="1:5" s="136" customFormat="1">
      <c r="A13" s="146" t="s">
        <v>592</v>
      </c>
      <c r="B13" s="146" t="str">
        <f t="shared" si="0"/>
        <v>Drama</v>
      </c>
      <c r="C13" s="171"/>
      <c r="D13" s="171"/>
      <c r="E13" s="171"/>
    </row>
    <row r="14" spans="1:5" s="136" customFormat="1">
      <c r="A14" s="146" t="s">
        <v>605</v>
      </c>
      <c r="B14" s="146" t="str">
        <f t="shared" si="0"/>
        <v>Modern languages</v>
      </c>
      <c r="C14" s="171"/>
      <c r="D14" s="171"/>
      <c r="E14" s="171"/>
    </row>
    <row r="15" spans="1:5" s="136" customFormat="1">
      <c r="A15" s="151" t="s">
        <v>593</v>
      </c>
      <c r="B15" s="146" t="str">
        <f t="shared" si="0"/>
        <v>Physical Education</v>
      </c>
      <c r="C15" s="171"/>
      <c r="D15" s="171"/>
      <c r="E15" s="171"/>
    </row>
    <row r="16" spans="1:5" s="136" customFormat="1">
      <c r="A16" s="146" t="s">
        <v>594</v>
      </c>
      <c r="B16" s="146" t="str">
        <f t="shared" si="0"/>
        <v>ICT</v>
      </c>
      <c r="C16" s="171"/>
      <c r="D16" s="171"/>
      <c r="E16" s="171"/>
    </row>
    <row r="17" spans="1:3" s="136" customFormat="1">
      <c r="A17" s="146" t="s">
        <v>595</v>
      </c>
      <c r="B17" s="146" t="str">
        <f t="shared" si="0"/>
        <v>Welsh Bac</v>
      </c>
      <c r="C17" s="171"/>
    </row>
    <row r="18" spans="1:3" s="136" customFormat="1">
      <c r="A18" s="151" t="s">
        <v>606</v>
      </c>
      <c r="B18" s="146" t="str">
        <f t="shared" si="0"/>
        <v>Other subject 1</v>
      </c>
      <c r="C18" s="171"/>
    </row>
    <row r="19" spans="1:3" s="136" customFormat="1">
      <c r="A19" s="146" t="s">
        <v>607</v>
      </c>
      <c r="B19" s="146" t="str">
        <f t="shared" si="0"/>
        <v>Other subject 2</v>
      </c>
      <c r="C19" s="171"/>
    </row>
    <row r="20" spans="1:3" s="136" customFormat="1">
      <c r="A20" s="146" t="s">
        <v>608</v>
      </c>
      <c r="B20" s="146" t="str">
        <f t="shared" si="0"/>
        <v>Other subject 3</v>
      </c>
      <c r="C20" s="171"/>
    </row>
    <row r="21" spans="1:3" s="136" customFormat="1">
      <c r="A21" s="171"/>
      <c r="B21" s="171"/>
      <c r="C21" s="171"/>
    </row>
    <row r="22" spans="1:3" s="136" customFormat="1">
      <c r="A22" s="171"/>
      <c r="B22" s="171"/>
      <c r="C22" s="171"/>
    </row>
    <row r="23" spans="1:3" s="136" customFormat="1">
      <c r="A23" s="171"/>
      <c r="B23" s="171"/>
      <c r="C23" s="171"/>
    </row>
    <row r="24" spans="1:3" s="136" customFormat="1">
      <c r="A24" s="171"/>
      <c r="B24" s="171"/>
      <c r="C24" s="171"/>
    </row>
    <row r="25" spans="1:3" s="136" customFormat="1">
      <c r="A25" s="171"/>
      <c r="B25" s="171"/>
      <c r="C25" s="171"/>
    </row>
    <row r="26" spans="1:3" s="136" customFormat="1">
      <c r="A26" s="171"/>
      <c r="B26" s="171"/>
      <c r="C26" s="171"/>
    </row>
    <row r="27" spans="1:3" s="136" customFormat="1">
      <c r="A27" s="171"/>
      <c r="B27" s="171"/>
      <c r="C27" s="171"/>
    </row>
    <row r="28" spans="1:3" s="136" customFormat="1" hidden="1">
      <c r="A28" s="171"/>
      <c r="B28" s="171"/>
      <c r="C28" s="171"/>
    </row>
    <row r="29" spans="1:3" s="136" customFormat="1" hidden="1">
      <c r="A29" s="135" t="s">
        <v>596</v>
      </c>
      <c r="B29" s="171">
        <v>0</v>
      </c>
      <c r="C29" s="171"/>
    </row>
    <row r="30" spans="1:3" hidden="1">
      <c r="A30" s="135" t="s">
        <v>597</v>
      </c>
      <c r="B30" s="171" t="str">
        <f>IF(B29=1,"DCFC!A1","DCFE!A1")</f>
        <v>DCFE!A1</v>
      </c>
      <c r="C30" s="171"/>
    </row>
    <row r="31" spans="1:3" hidden="1">
      <c r="A31" s="171" t="str">
        <f>IF(B29=1,"Mynd","Go")</f>
        <v>Go</v>
      </c>
      <c r="B31" s="135" t="s">
        <v>598</v>
      </c>
      <c r="C31" s="171"/>
    </row>
    <row r="32" spans="1:3" hidden="1">
      <c r="A32" s="135"/>
      <c r="B32" s="135"/>
      <c r="C32" s="171"/>
    </row>
    <row r="33" spans="1:3" hidden="1">
      <c r="A33" s="135" t="s">
        <v>599</v>
      </c>
      <c r="B33" s="135" t="s">
        <v>600</v>
      </c>
      <c r="C33" s="135" t="s">
        <v>601</v>
      </c>
    </row>
    <row r="34" spans="1:3" hidden="1">
      <c r="A34" s="149" t="s">
        <v>602</v>
      </c>
      <c r="B34" s="149" t="s">
        <v>603</v>
      </c>
      <c r="C34" s="171" t="str">
        <f>IF($B$29=1,A34,B34)</f>
        <v>Guidance</v>
      </c>
    </row>
    <row r="35" spans="1:3" hidden="1">
      <c r="A35" s="149" t="s">
        <v>394</v>
      </c>
      <c r="B35" s="149" t="s">
        <v>575</v>
      </c>
      <c r="C35" s="171" t="str">
        <f t="shared" ref="C35" si="1">IF($B$29=1,A35,B35)</f>
        <v>Overview</v>
      </c>
    </row>
    <row r="36" spans="1:3" hidden="1">
      <c r="A36" s="150" t="str">
        <f>A3</f>
        <v>Welsh</v>
      </c>
      <c r="B36" s="150" t="str">
        <f>B3</f>
        <v>Welsh</v>
      </c>
      <c r="C36" s="171" t="str">
        <f>IF($B$29=1,A3,B3)</f>
        <v>Welsh</v>
      </c>
    </row>
    <row r="37" spans="1:3" hidden="1">
      <c r="A37" s="150" t="str">
        <f t="shared" ref="A37:B37" si="2">A4</f>
        <v>English</v>
      </c>
      <c r="B37" s="150" t="str">
        <f t="shared" si="2"/>
        <v>English</v>
      </c>
      <c r="C37" s="179" t="str">
        <f t="shared" ref="C37:C53" si="3">IF($B$29=1,A4,B4)</f>
        <v>English</v>
      </c>
    </row>
    <row r="38" spans="1:3" hidden="1">
      <c r="A38" s="150" t="str">
        <f t="shared" ref="A38:B38" si="4">A5</f>
        <v>Mathematics</v>
      </c>
      <c r="B38" s="150" t="str">
        <f t="shared" si="4"/>
        <v>Mathematics</v>
      </c>
      <c r="C38" s="179" t="str">
        <f t="shared" si="3"/>
        <v>Mathematics</v>
      </c>
    </row>
    <row r="39" spans="1:3" hidden="1">
      <c r="A39" s="150" t="str">
        <f t="shared" ref="A39:B39" si="5">A6</f>
        <v>Science</v>
      </c>
      <c r="B39" s="150" t="str">
        <f t="shared" si="5"/>
        <v>Science</v>
      </c>
      <c r="C39" s="179" t="str">
        <f t="shared" si="3"/>
        <v>Science</v>
      </c>
    </row>
    <row r="40" spans="1:3" hidden="1">
      <c r="A40" s="150" t="str">
        <f t="shared" ref="A40:B40" si="6">A7</f>
        <v xml:space="preserve">History </v>
      </c>
      <c r="B40" s="150" t="str">
        <f t="shared" si="6"/>
        <v xml:space="preserve">History </v>
      </c>
      <c r="C40" s="179" t="str">
        <f t="shared" si="3"/>
        <v xml:space="preserve">History </v>
      </c>
    </row>
    <row r="41" spans="1:3" hidden="1">
      <c r="A41" s="150" t="str">
        <f t="shared" ref="A41:B41" si="7">A8</f>
        <v>Geography</v>
      </c>
      <c r="B41" s="150" t="str">
        <f t="shared" si="7"/>
        <v>Geography</v>
      </c>
      <c r="C41" s="179" t="str">
        <f t="shared" si="3"/>
        <v>Geography</v>
      </c>
    </row>
    <row r="42" spans="1:3" hidden="1">
      <c r="A42" s="150" t="str">
        <f t="shared" ref="A42:B42" si="8">A9</f>
        <v>Religious Education</v>
      </c>
      <c r="B42" s="150" t="str">
        <f t="shared" si="8"/>
        <v>Religious Education</v>
      </c>
      <c r="C42" s="179" t="str">
        <f t="shared" si="3"/>
        <v>Religious Education</v>
      </c>
    </row>
    <row r="43" spans="1:3" hidden="1">
      <c r="A43" s="150" t="str">
        <f t="shared" ref="A43" si="9">A10</f>
        <v>Design Technology</v>
      </c>
      <c r="B43" s="149" t="s">
        <v>776</v>
      </c>
      <c r="C43" s="179" t="str">
        <f t="shared" si="3"/>
        <v>Design Technology</v>
      </c>
    </row>
    <row r="44" spans="1:3" hidden="1">
      <c r="A44" s="150" t="str">
        <f t="shared" ref="A44:B44" si="10">A11</f>
        <v>Art</v>
      </c>
      <c r="B44" s="150" t="str">
        <f t="shared" si="10"/>
        <v>Art</v>
      </c>
      <c r="C44" s="179" t="str">
        <f t="shared" si="3"/>
        <v>Art</v>
      </c>
    </row>
    <row r="45" spans="1:3" hidden="1">
      <c r="A45" s="150" t="str">
        <f t="shared" ref="A45:B45" si="11">A12</f>
        <v>Music</v>
      </c>
      <c r="B45" s="150" t="str">
        <f t="shared" si="11"/>
        <v>Music</v>
      </c>
      <c r="C45" s="179" t="str">
        <f t="shared" si="3"/>
        <v>Music</v>
      </c>
    </row>
    <row r="46" spans="1:3" hidden="1">
      <c r="A46" s="150" t="str">
        <f t="shared" ref="A46:B46" si="12">A13</f>
        <v>Drama</v>
      </c>
      <c r="B46" s="150" t="str">
        <f t="shared" si="12"/>
        <v>Drama</v>
      </c>
      <c r="C46" s="179" t="str">
        <f t="shared" si="3"/>
        <v>Drama</v>
      </c>
    </row>
    <row r="47" spans="1:3" hidden="1">
      <c r="A47" s="150" t="str">
        <f t="shared" ref="A47:B47" si="13">A14</f>
        <v>Modern languages</v>
      </c>
      <c r="B47" s="150" t="str">
        <f t="shared" si="13"/>
        <v>Modern languages</v>
      </c>
      <c r="C47" s="179" t="str">
        <f t="shared" si="3"/>
        <v>Modern languages</v>
      </c>
    </row>
    <row r="48" spans="1:3" hidden="1">
      <c r="A48" s="150" t="str">
        <f t="shared" ref="A48:B48" si="14">A15</f>
        <v>Physical Education</v>
      </c>
      <c r="B48" s="150" t="str">
        <f t="shared" si="14"/>
        <v>Physical Education</v>
      </c>
      <c r="C48" s="179" t="str">
        <f t="shared" si="3"/>
        <v>Physical Education</v>
      </c>
    </row>
    <row r="49" spans="1:3" hidden="1">
      <c r="A49" s="150" t="str">
        <f t="shared" ref="A49:B49" si="15">A16</f>
        <v>ICT</v>
      </c>
      <c r="B49" s="150" t="str">
        <f t="shared" si="15"/>
        <v>ICT</v>
      </c>
      <c r="C49" s="179" t="str">
        <f t="shared" si="3"/>
        <v>ICT</v>
      </c>
    </row>
    <row r="50" spans="1:3" hidden="1">
      <c r="A50" s="150" t="str">
        <f t="shared" ref="A50:B50" si="16">A17</f>
        <v>Welsh Bac</v>
      </c>
      <c r="B50" s="150" t="str">
        <f t="shared" si="16"/>
        <v>Welsh Bac</v>
      </c>
      <c r="C50" s="179" t="str">
        <f t="shared" si="3"/>
        <v>Welsh Bac</v>
      </c>
    </row>
    <row r="51" spans="1:3" hidden="1">
      <c r="A51" s="150" t="str">
        <f t="shared" ref="A51:B51" si="17">A18</f>
        <v>Other subject 1</v>
      </c>
      <c r="B51" s="150" t="str">
        <f t="shared" si="17"/>
        <v>Other subject 1</v>
      </c>
      <c r="C51" s="179" t="str">
        <f t="shared" si="3"/>
        <v>Other subject 1</v>
      </c>
    </row>
    <row r="52" spans="1:3" hidden="1">
      <c r="A52" s="150" t="str">
        <f t="shared" ref="A52:B52" si="18">A19</f>
        <v>Other subject 2</v>
      </c>
      <c r="B52" s="150" t="str">
        <f t="shared" si="18"/>
        <v>Other subject 2</v>
      </c>
      <c r="C52" s="179" t="str">
        <f t="shared" si="3"/>
        <v>Other subject 2</v>
      </c>
    </row>
    <row r="53" spans="1:3" hidden="1">
      <c r="A53" s="150" t="str">
        <f t="shared" ref="A53:B53" si="19">A20</f>
        <v>Other subject 3</v>
      </c>
      <c r="B53" s="150" t="str">
        <f t="shared" si="19"/>
        <v>Other subject 3</v>
      </c>
      <c r="C53" s="179" t="str">
        <f t="shared" si="3"/>
        <v>Other subject 3</v>
      </c>
    </row>
    <row r="54" spans="1:3" hidden="1">
      <c r="A54" s="171"/>
      <c r="B54" s="171"/>
      <c r="C54" s="171"/>
    </row>
    <row r="55" spans="1:3" hidden="1">
      <c r="A55" s="171"/>
      <c r="B55" s="171"/>
      <c r="C55" s="171"/>
    </row>
    <row r="56" spans="1:3" hidden="1">
      <c r="A56" s="171"/>
      <c r="B56" s="171"/>
      <c r="C56" s="171"/>
    </row>
    <row r="57" spans="1:3">
      <c r="A57" s="171"/>
      <c r="B57" s="171"/>
      <c r="C57" s="171"/>
    </row>
    <row r="58" spans="1:3">
      <c r="A58" s="171"/>
      <c r="B58" s="171"/>
      <c r="C58" s="171"/>
    </row>
    <row r="59" spans="1:3">
      <c r="A59" s="171"/>
      <c r="B59" s="171"/>
      <c r="C59" s="171"/>
    </row>
    <row r="60" spans="1:3">
      <c r="A60" s="171"/>
      <c r="B60" s="171"/>
      <c r="C60" s="171"/>
    </row>
    <row r="61" spans="1:3">
      <c r="A61" s="171"/>
      <c r="B61" s="171"/>
      <c r="C61" s="171"/>
    </row>
  </sheetData>
  <pageMargins left="0.7" right="0.7" top="0.75" bottom="0.75" header="0.3" footer="0.3"/>
  <pageSetup paperSize="9" orientation="portrait" horizontalDpi="0" verticalDpi="0" r:id="rId1"/>
</worksheet>
</file>

<file path=customXML/_rels/item4.xml.rels>&#65279;<?xml version="1.0" encoding="utf-8"?><Relationships xmlns="http://schemas.openxmlformats.org/package/2006/relationships"><Relationship Type="http://schemas.openxmlformats.org/officeDocument/2006/relationships/customXmlProps" Target="/customXML/itemProps4.xml" Id="Rd3c4172d526e4b2384ade4b889302c76" /></Relationships>
</file>

<file path=customXML/item4.xml><?xml version="1.0" encoding="utf-8"?>
<metadata xmlns="http://www.objective.com/ecm/document/metadata/FF3C5B18883D4E21973B57C2EEED7FD1" version="1.0.0">
  <systemFields>
    <field name="Objective-Id">
      <value order="0">A25991752</value>
    </field>
    <field name="Objective-Title">
      <value order="0">Curriculum 2022 - DCF - Spreadsheet - Current curriculum - Mapping tool - Secondary (e) 16.04.19</value>
    </field>
    <field name="Objective-Description">
      <value order="0"/>
    </field>
    <field name="Objective-CreationStamp">
      <value order="0">2019-04-18T09:03:41Z</value>
    </field>
    <field name="Objective-IsApproved">
      <value order="0">false</value>
    </field>
    <field name="Objective-IsPublished">
      <value order="0">true</value>
    </field>
    <field name="Objective-DatePublished">
      <value order="0">2019-04-18T09:04:11Z</value>
    </field>
    <field name="Objective-ModificationStamp">
      <value order="0">2019-04-18T09:04:11Z</value>
    </field>
    <field name="Objective-Owner">
      <value order="0">Davies, Nia - (EPS - Digital and Strategic Comms)</value>
    </field>
    <field name="Objective-Path">
      <value order="0">Objective Global Folder:Business File Plan:Education &amp; Public Services (EPS):Education &amp; Public Services (EPS) - Operations Directorate:1 - Save:6. EPS Digital &amp; Strategic Communications:Strategic Communications &amp; Marketing - Education &amp; Welsh Language:Education Web and publications:Publication projects:Curriculum 2022:2018-2023 - Curriculum 2022 - Education Publications:DCF - Current curriculum</value>
    </field>
    <field name="Objective-Parent">
      <value order="0">DCF - Current curriculum</value>
    </field>
    <field name="Objective-State">
      <value order="0">Published</value>
    </field>
    <field name="Objective-VersionId">
      <value order="0">vA51643621</value>
    </field>
    <field name="Objective-Version">
      <value order="0">1.0</value>
    </field>
    <field name="Objective-VersionNumber">
      <value order="0">2</value>
    </field>
    <field name="Objective-VersionComment">
      <value order="0">Version 2</value>
    </field>
    <field name="Objective-FileNumber">
      <value order="0">qA1346704</value>
    </field>
    <field name="Objective-Classification">
      <value order="0">Official</value>
    </field>
    <field name="Objective-Caveats">
      <value order="0"/>
    </field>
  </systemFields>
  <catalogues>
    <catalogue name="Document Type Catalogue" type="type" ori="id:cA14">
      <field name="Objective-Language">
        <value order="0">English (eng)</value>
      </field>
      <field name="Objective-Date Acquired">
        <value order="0">2019-04-18T22:59:59Z</value>
      </field>
      <field name="Objective-What to Keep">
        <value order="0">No</value>
      </field>
      <field name="Objective-Official Translation">
        <value order="0"/>
      </field>
      <field name="Objective-Connect Creator">
        <value order="0"/>
      </field>
    </catalogue>
  </catalogues>
</metadata>
</file>

<file path=customXML/itemProps4.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35743A7197174D957C879B2785F7B6" ma:contentTypeVersion="2" ma:contentTypeDescription="Create a new document." ma:contentTypeScope="" ma:versionID="481b69551350b6eab543f01b971a557c">
  <xsd:schema xmlns:xsd="http://www.w3.org/2001/XMLSchema" xmlns:xs="http://www.w3.org/2001/XMLSchema" xmlns:p="http://schemas.microsoft.com/office/2006/metadata/properties" xmlns:ns2="9ccf5c16-353a-4dd8-898d-4e1da0a009a6" targetNamespace="http://schemas.microsoft.com/office/2006/metadata/properties" ma:root="true" ma:fieldsID="792c36b5fd6035ad7e21340ee6a9f28d" ns2:_="">
    <xsd:import namespace="9ccf5c16-353a-4dd8-898d-4e1da0a009a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cf5c16-353a-4dd8-898d-4e1da0a009a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85A120-B64F-4DE5-B58C-CA7DD23940F6}">
  <ds:schemaRefs>
    <ds:schemaRef ds:uri="http://schemas.openxmlformats.org/package/2006/metadata/core-properties"/>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purl.org/dc/terms/"/>
    <ds:schemaRef ds:uri="9ccf5c16-353a-4dd8-898d-4e1da0a009a6"/>
    <ds:schemaRef ds:uri="http://schemas.microsoft.com/office/2006/metadata/properties"/>
  </ds:schemaRefs>
</ds:datastoreItem>
</file>

<file path=customXml/itemProps2.xml><?xml version="1.0" encoding="utf-8"?>
<ds:datastoreItem xmlns:ds="http://schemas.openxmlformats.org/officeDocument/2006/customXml" ds:itemID="{54B76B50-C37D-473C-A872-D1E1284232E3}">
  <ds:schemaRefs>
    <ds:schemaRef ds:uri="http://schemas.microsoft.com/sharepoint/v3/contenttype/forms"/>
  </ds:schemaRefs>
</ds:datastoreItem>
</file>

<file path=customXml/itemProps3.xml><?xml version="1.0" encoding="utf-8"?>
<ds:datastoreItem xmlns:ds="http://schemas.openxmlformats.org/officeDocument/2006/customXml" ds:itemID="{8B94E99F-B75B-433E-9D9A-5B00FF2D54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cf5c16-353a-4dd8-898d-4e1da0a00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Guidance</vt:lpstr>
      <vt:lpstr>Overview</vt:lpstr>
      <vt:lpstr>Welsh</vt:lpstr>
      <vt:lpstr>English</vt:lpstr>
      <vt:lpstr>Mathematics</vt:lpstr>
      <vt:lpstr>Science</vt:lpstr>
      <vt:lpstr>History </vt:lpstr>
      <vt:lpstr>Geography</vt:lpstr>
      <vt:lpstr>RE</vt:lpstr>
      <vt:lpstr>DT</vt:lpstr>
      <vt:lpstr>Art</vt:lpstr>
      <vt:lpstr>Music</vt:lpstr>
      <vt:lpstr>Drama</vt:lpstr>
      <vt:lpstr>Modern languages</vt:lpstr>
      <vt:lpstr>PE</vt:lpstr>
      <vt:lpstr>ICT</vt:lpstr>
      <vt:lpstr>Welsh Bac</vt:lpstr>
      <vt:lpstr>Other subject 1</vt:lpstr>
      <vt:lpstr>Other subject 2</vt:lpstr>
      <vt:lpstr>Other subject 3</vt:lpstr>
      <vt:lpstr>DCFC</vt:lpstr>
      <vt:lpstr>DCFE</vt:lpstr>
      <vt:lpstr>Refs</vt:lpstr>
      <vt:lpstr>Overview!Print_Area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Jones</dc:creator>
  <cp:lastModifiedBy>Davies, Nia</cp:lastModifiedBy>
  <cp:revision/>
  <dcterms:created xsi:type="dcterms:W3CDTF">2016-10-20T09:45:27Z</dcterms:created>
  <dcterms:modified xsi:type="dcterms:W3CDTF">2019-04-18T09:04:04Z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0x010100BE35743A7197174D957C879B2785F7B6</vt:lpwstr>
  </property>
  <property fmtid="{D5CDD505-2E9C-101B-9397-08002B2CF9AE}" pid="3" name="Objective-Id">
    <vt:lpwstr>A25991752</vt:lpwstr>
  </property>
  <property fmtid="{D5CDD505-2E9C-101B-9397-08002B2CF9AE}" pid="4" name="Objective-Title">
    <vt:lpwstr>Curriculum 2022 - DCF - Spreadsheet - Current curriculum - Mapping tool - Secondary (e) 16.04.19</vt:lpwstr>
  </property>
  <property fmtid="{D5CDD505-2E9C-101B-9397-08002B2CF9AE}" pid="5" name="Objective-Comment">
    <vt:lpwstr/>
  </property>
  <property fmtid="{D5CDD505-2E9C-101B-9397-08002B2CF9AE}" pid="6" name="Objective-CreationStamp">
    <vt:filetime>2019-04-18T09:03:48Z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2019-04-18T09:04:11Z</vt:filetime>
  </property>
  <property fmtid="{D5CDD505-2E9C-101B-9397-08002B2CF9AE}" pid="10" name="Objective-ModificationStamp">
    <vt:filetime>2019-04-18T09:04:11Z</vt:filetime>
  </property>
  <property fmtid="{D5CDD505-2E9C-101B-9397-08002B2CF9AE}" pid="11" name="Objective-Owner">
    <vt:lpwstr>Davies, Nia - (EPS - Digital and Strategic Comms)</vt:lpwstr>
  </property>
  <property fmtid="{D5CDD505-2E9C-101B-9397-08002B2CF9AE}" pid="12" name="Objective-Path">
    <vt:lpwstr>Objective Global Folder:Business File Plan:Education &amp; Public Services (EPS):Education &amp; Public Services (EPS) - Operations Directorate:1 - Save:6. EPS Digital &amp; Strategic Communications:Strategic Communications &amp; Marketing - Education &amp; Welsh Language:Education Web and publications:Publication projects:Curriculum 2022:2018-2023 - Curriculum 2022 - Education Publications:DCF - Current curriculum:</vt:lpwstr>
  </property>
  <property fmtid="{D5CDD505-2E9C-101B-9397-08002B2CF9AE}" pid="13" name="Objective-Parent">
    <vt:lpwstr>DCF - Current curriculum</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r8>2</vt:r8>
  </property>
  <property fmtid="{D5CDD505-2E9C-101B-9397-08002B2CF9AE}" pid="17" name="Objective-VersionComment">
    <vt:lpwstr>Version 2</vt:lpwstr>
  </property>
  <property fmtid="{D5CDD505-2E9C-101B-9397-08002B2CF9AE}" pid="18" name="Objective-FileNumber">
    <vt:lpwstr/>
  </property>
  <property fmtid="{D5CDD505-2E9C-101B-9397-08002B2CF9AE}" pid="19" name="Objective-Classification">
    <vt:lpwstr>[Inherited - Official]</vt:lpwstr>
  </property>
  <property fmtid="{D5CDD505-2E9C-101B-9397-08002B2CF9AE}" pid="20" name="Objective-Caveats">
    <vt:lpwstr/>
  </property>
  <property fmtid="{D5CDD505-2E9C-101B-9397-08002B2CF9AE}" pid="21" name="Objective-Language [system]">
    <vt:lpwstr>English (eng)</vt:lpwstr>
  </property>
  <property fmtid="{D5CDD505-2E9C-101B-9397-08002B2CF9AE}" pid="22" name="Objective-Date Acquired [system]">
    <vt:filetime>2019-04-17T23:00:00Z</vt:filetime>
  </property>
  <property fmtid="{D5CDD505-2E9C-101B-9397-08002B2CF9AE}" pid="23" name="Objective-What to Keep [system]">
    <vt:lpwstr>No</vt:lpwstr>
  </property>
  <property fmtid="{D5CDD505-2E9C-101B-9397-08002B2CF9AE}" pid="24" name="Objective-Official Translation [system]">
    <vt:lpwstr/>
  </property>
  <property fmtid="{D5CDD505-2E9C-101B-9397-08002B2CF9AE}" pid="25" name="Objective-Connect Creator [system]">
    <vt:lpwstr/>
  </property>
  <property fmtid="{D5CDD505-2E9C-101B-9397-08002B2CF9AE}" pid="26" name="Objective-Description">
    <vt:lpwstr/>
  </property>
  <property fmtid="{D5CDD505-2E9C-101B-9397-08002B2CF9AE}" pid="27" name="Objective-VersionId">
    <vt:lpwstr>vA51643621</vt:lpwstr>
  </property>
  <property fmtid="{D5CDD505-2E9C-101B-9397-08002B2CF9AE}" pid="28" name="Objective-Language">
    <vt:lpwstr>English (eng)</vt:lpwstr>
  </property>
  <property fmtid="{D5CDD505-2E9C-101B-9397-08002B2CF9AE}" pid="29" name="Objective-Date Acquired">
    <vt:filetime>2019-04-18T22:59:59Z</vt:filetime>
  </property>
  <property fmtid="{D5CDD505-2E9C-101B-9397-08002B2CF9AE}" pid="30" name="Objective-What to Keep">
    <vt:lpwstr>No</vt:lpwstr>
  </property>
  <property fmtid="{D5CDD505-2E9C-101B-9397-08002B2CF9AE}" pid="31" name="Objective-Official Translation">
    <vt:lpwstr/>
  </property>
  <property fmtid="{D5CDD505-2E9C-101B-9397-08002B2CF9AE}" pid="32" name="Objective-Connect Creator">
    <vt:lpwstr/>
  </property>
</Properties>
</file>